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Urban" sheetId="1" r:id="rId1"/>
    <sheet name="Rural" sheetId="2" r:id="rId2"/>
    <sheet name="NCPI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<sst xmlns="http://schemas.openxmlformats.org/spreadsheetml/2006/main" count="264" uniqueCount="128">
  <si>
    <t xml:space="preserve">Item and specification </t>
  </si>
  <si>
    <t>Weight</t>
  </si>
  <si>
    <t>Index Numbers</t>
  </si>
  <si>
    <t>% change (MoM)</t>
  </si>
  <si>
    <t>Mar'24</t>
  </si>
  <si>
    <t>Apr'24</t>
  </si>
  <si>
    <t>May'24</t>
  </si>
  <si>
    <t>Jun'24</t>
  </si>
  <si>
    <t>Jul'24</t>
  </si>
  <si>
    <t>Aug'24</t>
  </si>
  <si>
    <t>General</t>
  </si>
  <si>
    <t>Food and non-alcoholic Beverages</t>
  </si>
  <si>
    <t>Wheat</t>
  </si>
  <si>
    <t>Wheat flour</t>
  </si>
  <si>
    <t>Wheat products</t>
  </si>
  <si>
    <t>Besan</t>
  </si>
  <si>
    <t>Rice</t>
  </si>
  <si>
    <t>Bakery and confectionary</t>
  </si>
  <si>
    <t>Nimco</t>
  </si>
  <si>
    <t>Meat</t>
  </si>
  <si>
    <t>Chicken</t>
  </si>
  <si>
    <t>Fish</t>
  </si>
  <si>
    <t>Milk fresh</t>
  </si>
  <si>
    <t>Milk products</t>
  </si>
  <si>
    <t>Milk powder</t>
  </si>
  <si>
    <t>Eggs</t>
  </si>
  <si>
    <t>Butter</t>
  </si>
  <si>
    <t>Mustard oil</t>
  </si>
  <si>
    <t>Cooking oil</t>
  </si>
  <si>
    <t>Vegetable ghee</t>
  </si>
  <si>
    <t>Dry fruits</t>
  </si>
  <si>
    <t>Fresh fruits</t>
  </si>
  <si>
    <t>Pulse masoor</t>
  </si>
  <si>
    <t>Pulse moong</t>
  </si>
  <si>
    <t>Pulse mash</t>
  </si>
  <si>
    <t>Pulse gram</t>
  </si>
  <si>
    <t>Gram whole</t>
  </si>
  <si>
    <t>Beans</t>
  </si>
  <si>
    <t>Potatoes</t>
  </si>
  <si>
    <t>Onions</t>
  </si>
  <si>
    <t>Tomatoes</t>
  </si>
  <si>
    <t>Fresh vegetables</t>
  </si>
  <si>
    <t>Sugar</t>
  </si>
  <si>
    <t>Gur</t>
  </si>
  <si>
    <t>Honey</t>
  </si>
  <si>
    <t>Sweetmeat</t>
  </si>
  <si>
    <t>Ice cream</t>
  </si>
  <si>
    <t>Condiments and Spices</t>
  </si>
  <si>
    <t>Dessert preparation</t>
  </si>
  <si>
    <t>Tea</t>
  </si>
  <si>
    <t>Beverages</t>
  </si>
  <si>
    <t>Alcoholic Beverages, Tobacco</t>
  </si>
  <si>
    <t>Cigarettes</t>
  </si>
  <si>
    <t>Pan prepared</t>
  </si>
  <si>
    <t>Clothing and footwear</t>
  </si>
  <si>
    <t>Cotton cloth</t>
  </si>
  <si>
    <t>Woolen cloth</t>
  </si>
  <si>
    <t>Readymade garments</t>
  </si>
  <si>
    <t>Woolen readymade garments</t>
  </si>
  <si>
    <t>Tailoring</t>
  </si>
  <si>
    <t>Hosiery</t>
  </si>
  <si>
    <t>Dopatta</t>
  </si>
  <si>
    <t>Cleaning and laundering</t>
  </si>
  <si>
    <t>Footwear</t>
  </si>
  <si>
    <t>Housing, water, Elec., Gas and Water</t>
  </si>
  <si>
    <t>House rent</t>
  </si>
  <si>
    <t>Construction input items</t>
  </si>
  <si>
    <t>Construction wage rates</t>
  </si>
  <si>
    <t>Water supply</t>
  </si>
  <si>
    <t>Garbage collection</t>
  </si>
  <si>
    <t>Electricity charges</t>
  </si>
  <si>
    <t>Gas charges</t>
  </si>
  <si>
    <t>Liquefied Hydrocarbons</t>
  </si>
  <si>
    <t>Solid Fuel</t>
  </si>
  <si>
    <t>Furnishing and household equipments</t>
  </si>
  <si>
    <t>Furniture and furnishing</t>
  </si>
  <si>
    <t>Carpets</t>
  </si>
  <si>
    <t>Household textiles</t>
  </si>
  <si>
    <t>Household equipments</t>
  </si>
  <si>
    <t>Plastic products</t>
  </si>
  <si>
    <t>Major tools &amp; equipments</t>
  </si>
  <si>
    <t>Washing soap/detergents/match</t>
  </si>
  <si>
    <t>Household servant</t>
  </si>
  <si>
    <t>Health</t>
  </si>
  <si>
    <t>Drugs and medicines</t>
  </si>
  <si>
    <t>Therapeutic Appliances and Equipment</t>
  </si>
  <si>
    <t>Doctor (MBBS) clinic fee</t>
  </si>
  <si>
    <t>Dental services</t>
  </si>
  <si>
    <t>Medical tests</t>
  </si>
  <si>
    <t>Hospitals services</t>
  </si>
  <si>
    <t>Transport</t>
  </si>
  <si>
    <t>Motor vehicles</t>
  </si>
  <si>
    <t>Motor vehicle accessories</t>
  </si>
  <si>
    <t>Motor fuel</t>
  </si>
  <si>
    <t>Mechanical services</t>
  </si>
  <si>
    <t>Motor vehicle tax</t>
  </si>
  <si>
    <t>Transport services</t>
  </si>
  <si>
    <t>Communication</t>
  </si>
  <si>
    <t>Postal services</t>
  </si>
  <si>
    <t>Communication apparatus</t>
  </si>
  <si>
    <t>Communication Services</t>
  </si>
  <si>
    <t>Recreation and culture</t>
  </si>
  <si>
    <t>Text books</t>
  </si>
  <si>
    <t>Newspapers</t>
  </si>
  <si>
    <t>stationery</t>
  </si>
  <si>
    <t>Education</t>
  </si>
  <si>
    <t>Restaurants and hotels</t>
  </si>
  <si>
    <t>Readymade food</t>
  </si>
  <si>
    <t>Marriage Hall Charges</t>
  </si>
  <si>
    <t>Accommodation Services</t>
  </si>
  <si>
    <t>Misc. goods and services</t>
  </si>
  <si>
    <t>Personal Grooming Services</t>
  </si>
  <si>
    <t>Electrical Appliances for Per</t>
  </si>
  <si>
    <t>Appliances/Articles/Products</t>
  </si>
  <si>
    <t>Personal Effects n.e.c.</t>
  </si>
  <si>
    <t>Furniture and Furnishing</t>
  </si>
  <si>
    <t>Household Textiles</t>
  </si>
  <si>
    <t>Household Equipments</t>
  </si>
  <si>
    <t>Plastic Products</t>
  </si>
  <si>
    <t>Major Tools and Equipments</t>
  </si>
  <si>
    <t>Washing Soaps, Detergents and</t>
  </si>
  <si>
    <t>Doctor clinic fee</t>
  </si>
  <si>
    <t>Period</t>
  </si>
  <si>
    <t xml:space="preserve">Urban </t>
  </si>
  <si>
    <t>Rural</t>
  </si>
  <si>
    <t>NCPI</t>
  </si>
  <si>
    <t>Weights (%)</t>
  </si>
  <si>
    <t>MoM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</si>
</sst>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  <numFmt numFmtId="179" formatCode="0.000"/>
  </numFmts>
  <fonts count="24">
    <font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9" borderId="20" applyNumberFormat="0" applyAlignment="0" applyProtection="0">
      <alignment vertical="center"/>
    </xf>
    <xf numFmtId="0" fontId="15" fillId="9" borderId="19" applyNumberFormat="0" applyAlignment="0" applyProtection="0">
      <alignment vertical="center"/>
    </xf>
    <xf numFmtId="0" fontId="16" fillId="10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0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/>
    <xf numFmtId="2" fontId="0" fillId="0" borderId="9" xfId="0" applyNumberFormat="1" applyBorder="1"/>
    <xf numFmtId="10" fontId="0" fillId="0" borderId="6" xfId="3" applyNumberFormat="1" applyFont="1" applyBorder="1"/>
    <xf numFmtId="2" fontId="0" fillId="0" borderId="4" xfId="0" applyNumberFormat="1" applyBorder="1"/>
    <xf numFmtId="2" fontId="0" fillId="0" borderId="10" xfId="0" applyNumberFormat="1" applyBorder="1"/>
    <xf numFmtId="10" fontId="0" fillId="0" borderId="7" xfId="3" applyNumberFormat="1" applyFont="1" applyBorder="1"/>
    <xf numFmtId="0" fontId="2" fillId="0" borderId="0" xfId="0" applyFont="1"/>
    <xf numFmtId="9" fontId="0" fillId="0" borderId="0" xfId="3" applyFont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/>
    <xf numFmtId="9" fontId="1" fillId="2" borderId="7" xfId="3" applyFont="1" applyFill="1" applyBorder="1"/>
    <xf numFmtId="58" fontId="1" fillId="2" borderId="6" xfId="0" applyNumberFormat="1" applyFont="1" applyFill="1" applyBorder="1"/>
    <xf numFmtId="0" fontId="2" fillId="3" borderId="11" xfId="0" applyFont="1" applyFill="1" applyBorder="1"/>
    <xf numFmtId="0" fontId="2" fillId="3" borderId="0" xfId="0" applyFont="1" applyFill="1"/>
    <xf numFmtId="9" fontId="2" fillId="3" borderId="4" xfId="3" applyFont="1" applyFill="1" applyBorder="1"/>
    <xf numFmtId="2" fontId="2" fillId="3" borderId="0" xfId="3" applyNumberFormat="1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9" fontId="2" fillId="4" borderId="14" xfId="3" applyFont="1" applyFill="1" applyBorder="1"/>
    <xf numFmtId="2" fontId="2" fillId="4" borderId="15" xfId="0" applyNumberFormat="1" applyFont="1" applyFill="1" applyBorder="1"/>
    <xf numFmtId="2" fontId="2" fillId="4" borderId="13" xfId="0" applyNumberFormat="1" applyFont="1" applyFill="1" applyBorder="1"/>
    <xf numFmtId="0" fontId="0" fillId="0" borderId="1" xfId="0" applyBorder="1"/>
    <xf numFmtId="9" fontId="0" fillId="0" borderId="10" xfId="3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1" xfId="0" applyBorder="1"/>
    <xf numFmtId="9" fontId="0" fillId="0" borderId="4" xfId="3" applyFont="1" applyBorder="1"/>
    <xf numFmtId="0" fontId="3" fillId="0" borderId="3" xfId="0" applyFont="1" applyBorder="1"/>
    <xf numFmtId="0" fontId="3" fillId="0" borderId="0" xfId="0" applyFont="1"/>
    <xf numFmtId="2" fontId="3" fillId="0" borderId="3" xfId="0" applyNumberFormat="1" applyFont="1" applyBorder="1"/>
    <xf numFmtId="2" fontId="3" fillId="0" borderId="0" xfId="0" applyNumberFormat="1" applyFont="1"/>
    <xf numFmtId="0" fontId="0" fillId="0" borderId="2" xfId="0" applyBorder="1"/>
    <xf numFmtId="9" fontId="0" fillId="0" borderId="7" xfId="3" applyFont="1" applyBorder="1"/>
    <xf numFmtId="0" fontId="3" fillId="0" borderId="6" xfId="0" applyFont="1" applyBorder="1"/>
    <xf numFmtId="0" fontId="3" fillId="0" borderId="5" xfId="0" applyFont="1" applyBorder="1"/>
    <xf numFmtId="178" fontId="3" fillId="0" borderId="3" xfId="0" applyNumberFormat="1" applyFont="1" applyBorder="1"/>
    <xf numFmtId="9" fontId="2" fillId="4" borderId="14" xfId="0" applyNumberFormat="1" applyFont="1" applyFill="1" applyBorder="1"/>
    <xf numFmtId="0" fontId="1" fillId="2" borderId="7" xfId="0" applyFont="1" applyFill="1" applyBorder="1"/>
    <xf numFmtId="2" fontId="2" fillId="3" borderId="14" xfId="3" applyNumberFormat="1" applyFont="1" applyFill="1" applyBorder="1"/>
    <xf numFmtId="10" fontId="2" fillId="3" borderId="8" xfId="3" applyNumberFormat="1" applyFont="1" applyFill="1" applyBorder="1"/>
    <xf numFmtId="10" fontId="2" fillId="3" borderId="9" xfId="3" applyNumberFormat="1" applyFont="1" applyFill="1" applyBorder="1"/>
    <xf numFmtId="10" fontId="2" fillId="3" borderId="10" xfId="3" applyNumberFormat="1" applyFont="1" applyFill="1" applyBorder="1"/>
    <xf numFmtId="10" fontId="2" fillId="0" borderId="0" xfId="3" applyNumberFormat="1" applyFont="1" applyFill="1" applyBorder="1"/>
    <xf numFmtId="2" fontId="2" fillId="4" borderId="14" xfId="0" applyNumberFormat="1" applyFont="1" applyFill="1" applyBorder="1"/>
    <xf numFmtId="10" fontId="2" fillId="4" borderId="15" xfId="3" applyNumberFormat="1" applyFont="1" applyFill="1" applyBorder="1"/>
    <xf numFmtId="10" fontId="2" fillId="4" borderId="13" xfId="3" applyNumberFormat="1" applyFont="1" applyFill="1" applyBorder="1"/>
    <xf numFmtId="10" fontId="2" fillId="4" borderId="14" xfId="3" applyNumberFormat="1" applyFont="1" applyFill="1" applyBorder="1"/>
    <xf numFmtId="0" fontId="0" fillId="0" borderId="10" xfId="0" applyBorder="1"/>
    <xf numFmtId="10" fontId="0" fillId="0" borderId="8" xfId="3" applyNumberFormat="1" applyFont="1" applyBorder="1"/>
    <xf numFmtId="10" fontId="0" fillId="0" borderId="9" xfId="3" applyNumberFormat="1" applyFont="1" applyBorder="1"/>
    <xf numFmtId="10" fontId="0" fillId="0" borderId="10" xfId="3" applyNumberFormat="1" applyFont="1" applyBorder="1"/>
    <xf numFmtId="0" fontId="3" fillId="0" borderId="4" xfId="0" applyFont="1" applyBorder="1"/>
    <xf numFmtId="10" fontId="0" fillId="0" borderId="3" xfId="3" applyNumberFormat="1" applyFont="1" applyBorder="1"/>
    <xf numFmtId="10" fontId="0" fillId="0" borderId="0" xfId="3" applyNumberFormat="1" applyFont="1" applyBorder="1"/>
    <xf numFmtId="10" fontId="0" fillId="0" borderId="4" xfId="3" applyNumberFormat="1" applyFont="1" applyBorder="1"/>
    <xf numFmtId="2" fontId="3" fillId="0" borderId="4" xfId="0" applyNumberFormat="1" applyFont="1" applyBorder="1"/>
    <xf numFmtId="0" fontId="3" fillId="0" borderId="7" xfId="0" applyFont="1" applyBorder="1"/>
    <xf numFmtId="10" fontId="0" fillId="0" borderId="5" xfId="3" applyNumberFormat="1" applyFont="1" applyBorder="1"/>
    <xf numFmtId="0" fontId="2" fillId="4" borderId="13" xfId="3" applyNumberFormat="1" applyFont="1" applyFill="1" applyBorder="1"/>
    <xf numFmtId="9" fontId="2" fillId="4" borderId="13" xfId="3" applyFont="1" applyFill="1" applyBorder="1"/>
    <xf numFmtId="49" fontId="3" fillId="0" borderId="3" xfId="0" applyNumberFormat="1" applyFont="1" applyBorder="1"/>
    <xf numFmtId="49" fontId="3" fillId="0" borderId="5" xfId="0" applyNumberFormat="1" applyFont="1" applyBorder="1"/>
    <xf numFmtId="178" fontId="2" fillId="4" borderId="13" xfId="0" applyNumberFormat="1" applyFont="1" applyFill="1" applyBorder="1"/>
    <xf numFmtId="2" fontId="3" fillId="0" borderId="5" xfId="0" applyNumberFormat="1" applyFont="1" applyBorder="1"/>
    <xf numFmtId="2" fontId="3" fillId="0" borderId="6" xfId="0" applyNumberFormat="1" applyFont="1" applyBorder="1"/>
    <xf numFmtId="178" fontId="3" fillId="0" borderId="5" xfId="0" applyNumberFormat="1" applyFont="1" applyBorder="1"/>
    <xf numFmtId="2" fontId="3" fillId="0" borderId="7" xfId="0" applyNumberFormat="1" applyFont="1" applyBorder="1"/>
    <xf numFmtId="0" fontId="2" fillId="4" borderId="14" xfId="0" applyFont="1" applyFill="1" applyBorder="1"/>
    <xf numFmtId="0" fontId="1" fillId="5" borderId="1" xfId="0" applyFont="1" applyFill="1" applyBorder="1" applyAlignment="1">
      <alignment horizontal="center" vertical="top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top"/>
    </xf>
    <xf numFmtId="0" fontId="1" fillId="5" borderId="6" xfId="0" applyFont="1" applyFill="1" applyBorder="1"/>
    <xf numFmtId="9" fontId="1" fillId="5" borderId="7" xfId="3" applyFont="1" applyFill="1" applyBorder="1"/>
    <xf numFmtId="58" fontId="1" fillId="5" borderId="6" xfId="0" applyNumberFormat="1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9" fontId="2" fillId="6" borderId="14" xfId="3" applyFont="1" applyFill="1" applyBorder="1"/>
    <xf numFmtId="2" fontId="2" fillId="6" borderId="13" xfId="0" applyNumberFormat="1" applyFont="1" applyFill="1" applyBorder="1"/>
    <xf numFmtId="179" fontId="0" fillId="0" borderId="0" xfId="0" applyNumberFormat="1"/>
    <xf numFmtId="9" fontId="2" fillId="6" borderId="14" xfId="0" applyNumberFormat="1" applyFont="1" applyFill="1" applyBorder="1"/>
    <xf numFmtId="0" fontId="1" fillId="5" borderId="7" xfId="0" applyFont="1" applyFill="1" applyBorder="1"/>
    <xf numFmtId="2" fontId="2" fillId="3" borderId="4" xfId="3" applyNumberFormat="1" applyFont="1" applyFill="1" applyBorder="1"/>
    <xf numFmtId="10" fontId="2" fillId="3" borderId="0" xfId="3" applyNumberFormat="1" applyFont="1" applyFill="1" applyBorder="1"/>
    <xf numFmtId="10" fontId="2" fillId="6" borderId="13" xfId="3" applyNumberFormat="1" applyFont="1" applyFill="1" applyBorder="1"/>
    <xf numFmtId="0" fontId="2" fillId="6" borderId="14" xfId="0" applyFont="1" applyFill="1" applyBorder="1"/>
    <xf numFmtId="10" fontId="2" fillId="6" borderId="14" xfId="3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PMLS\AppData\Local\Microsoft\Windows\INetCache\IE\SK9PN57I\Desktop\CPI-%20URBAN%20AND%20RURAL_FMBV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PI"/>
      <sheetName val="URBAN"/>
      <sheetName val="RURAL"/>
      <sheetName val="NCPI"/>
      <sheetName val="Urban_Practice"/>
      <sheetName val="Rural_Practice"/>
      <sheetName val="NCPI_Practice"/>
    </sheetNames>
    <sheetDataSet>
      <sheetData sheetId="0"/>
      <sheetData sheetId="1"/>
      <sheetData sheetId="2"/>
      <sheetData sheetId="3"/>
      <sheetData sheetId="4">
        <row r="5">
          <cell r="D5">
            <v>286.464993573624</v>
          </cell>
          <cell r="E5">
            <v>281.530353631478</v>
          </cell>
          <cell r="F5">
            <v>260.773482372664</v>
          </cell>
          <cell r="G5">
            <v>262.172162904525</v>
          </cell>
          <cell r="H5">
            <v>276.10022319741</v>
          </cell>
          <cell r="I5">
            <v>280.26962312838</v>
          </cell>
        </row>
        <row r="46">
          <cell r="D46">
            <v>386.198789227166</v>
          </cell>
          <cell r="E46">
            <v>386.358114754098</v>
          </cell>
          <cell r="F46">
            <v>387.12712295082</v>
          </cell>
          <cell r="G46">
            <v>401.920962529274</v>
          </cell>
          <cell r="H46">
            <v>407.496336065574</v>
          </cell>
          <cell r="I46">
            <v>407.235894613583</v>
          </cell>
        </row>
        <row r="50">
          <cell r="D50">
            <v>216.668358844387</v>
          </cell>
          <cell r="E50">
            <v>230.789364887135</v>
          </cell>
          <cell r="F50">
            <v>231.275760961846</v>
          </cell>
          <cell r="G50">
            <v>233.530515006992</v>
          </cell>
          <cell r="H50">
            <v>235.235330228726</v>
          </cell>
          <cell r="I50">
            <v>236.212764932081</v>
          </cell>
        </row>
        <row r="61">
          <cell r="D61">
            <v>250.124770467425</v>
          </cell>
          <cell r="E61">
            <v>246.31614233609</v>
          </cell>
          <cell r="F61">
            <v>243.356744447568</v>
          </cell>
          <cell r="G61">
            <v>246.767494303301</v>
          </cell>
          <cell r="H61">
            <v>246.748492261367</v>
          </cell>
          <cell r="I61">
            <v>243.393898835506</v>
          </cell>
        </row>
        <row r="72">
          <cell r="D72">
            <v>256.375923736473</v>
          </cell>
          <cell r="E72">
            <v>257.227156606493</v>
          </cell>
          <cell r="F72">
            <v>257.551928817451</v>
          </cell>
          <cell r="G72">
            <v>258.391134914625</v>
          </cell>
          <cell r="H72">
            <v>259.612450594816</v>
          </cell>
          <cell r="I72">
            <v>259.857489801402</v>
          </cell>
        </row>
        <row r="82">
          <cell r="D82">
            <v>236.759789592172</v>
          </cell>
          <cell r="E82">
            <v>237.263788206771</v>
          </cell>
          <cell r="F82">
            <v>243.196160706555</v>
          </cell>
          <cell r="G82">
            <v>247.37025153693</v>
          </cell>
          <cell r="H82">
            <v>251.465568014547</v>
          </cell>
          <cell r="I82">
            <v>253.981792795913</v>
          </cell>
        </row>
        <row r="90">
          <cell r="D90">
            <v>305.328665265285</v>
          </cell>
          <cell r="E90">
            <v>312.920936318603</v>
          </cell>
          <cell r="F90">
            <v>309.365893136488</v>
          </cell>
          <cell r="G90">
            <v>303.14258180159</v>
          </cell>
          <cell r="H90">
            <v>307.429234291487</v>
          </cell>
          <cell r="I90">
            <v>305.689562964411</v>
          </cell>
        </row>
        <row r="98">
          <cell r="D98">
            <v>138.766072399728</v>
          </cell>
          <cell r="E98">
            <v>138.769916723317</v>
          </cell>
          <cell r="F98">
            <v>137.906866077498</v>
          </cell>
          <cell r="G98">
            <v>138.275866757308</v>
          </cell>
          <cell r="H98">
            <v>138.275866757308</v>
          </cell>
          <cell r="I98">
            <v>138.296702923181</v>
          </cell>
        </row>
        <row r="103">
          <cell r="D103">
            <v>246.155680018496</v>
          </cell>
          <cell r="E103">
            <v>247.359910987804</v>
          </cell>
          <cell r="F103">
            <v>251.253870296515</v>
          </cell>
          <cell r="G103">
            <v>255.022198716837</v>
          </cell>
          <cell r="H103">
            <v>256.417089185596</v>
          </cell>
          <cell r="I103">
            <v>259.625000867002</v>
          </cell>
        </row>
        <row r="109">
          <cell r="D109">
            <v>188.09</v>
          </cell>
          <cell r="E109">
            <v>192.49</v>
          </cell>
          <cell r="F109">
            <v>194.43</v>
          </cell>
          <cell r="G109">
            <v>194.55</v>
          </cell>
          <cell r="H109">
            <v>194.55</v>
          </cell>
          <cell r="I109">
            <v>195.37</v>
          </cell>
        </row>
        <row r="112">
          <cell r="D112">
            <v>265.741768804862</v>
          </cell>
          <cell r="E112">
            <v>268.666483727211</v>
          </cell>
          <cell r="F112">
            <v>265.200179473329</v>
          </cell>
          <cell r="G112">
            <v>263.73018541526</v>
          </cell>
          <cell r="H112">
            <v>265.285644834571</v>
          </cell>
          <cell r="I112">
            <v>266.747997164078</v>
          </cell>
        </row>
        <row r="117">
          <cell r="D117">
            <v>271.707583822297</v>
          </cell>
          <cell r="E117">
            <v>275.961801341157</v>
          </cell>
          <cell r="F117">
            <v>276.033455783738</v>
          </cell>
          <cell r="G117">
            <v>277.60854086337</v>
          </cell>
          <cell r="H117">
            <v>281.528158633697</v>
          </cell>
          <cell r="I117">
            <v>283.852035834032</v>
          </cell>
        </row>
      </sheetData>
      <sheetData sheetId="5">
        <row r="5">
          <cell r="D5">
            <v>301.110327674298</v>
          </cell>
          <cell r="E5">
            <v>291.934862406648</v>
          </cell>
          <cell r="F5">
            <v>267.643765134535</v>
          </cell>
          <cell r="G5">
            <v>266.744869992267</v>
          </cell>
          <cell r="H5">
            <v>277.350294346511</v>
          </cell>
          <cell r="I5">
            <v>281.233744971468</v>
          </cell>
        </row>
        <row r="46">
          <cell r="D46">
            <v>345.232238385734</v>
          </cell>
          <cell r="E46">
            <v>345.602932895354</v>
          </cell>
          <cell r="F46">
            <v>346.068085405913</v>
          </cell>
          <cell r="G46">
            <v>352.809637103082</v>
          </cell>
          <cell r="H46">
            <v>359.156632254028</v>
          </cell>
          <cell r="I46">
            <v>360.746996715157</v>
          </cell>
        </row>
        <row r="50">
          <cell r="D50">
            <v>242.734038765739</v>
          </cell>
          <cell r="E50">
            <v>248.046439267711</v>
          </cell>
          <cell r="F50">
            <v>249.901542403982</v>
          </cell>
          <cell r="G50">
            <v>252.062383312594</v>
          </cell>
          <cell r="H50">
            <v>254.728040305401</v>
          </cell>
          <cell r="I50">
            <v>255.851959800055</v>
          </cell>
        </row>
        <row r="61">
          <cell r="D61">
            <v>231.254040670154</v>
          </cell>
          <cell r="E61">
            <v>225.468111851038</v>
          </cell>
          <cell r="F61">
            <v>221.773413577275</v>
          </cell>
          <cell r="G61">
            <v>225.5373488123</v>
          </cell>
          <cell r="H61">
            <v>226.095988271762</v>
          </cell>
          <cell r="I61">
            <v>222.685762730386</v>
          </cell>
        </row>
        <row r="71">
          <cell r="D71">
            <v>279.159660744315</v>
          </cell>
          <cell r="E71">
            <v>280.242287051254</v>
          </cell>
          <cell r="F71">
            <v>282.261936584534</v>
          </cell>
          <cell r="G71">
            <v>283.209776266725</v>
          </cell>
          <cell r="H71">
            <v>285.064044990373</v>
          </cell>
          <cell r="I71">
            <v>285.805059832809</v>
          </cell>
        </row>
        <row r="79">
          <cell r="D79">
            <v>236.593483395464</v>
          </cell>
          <cell r="E79">
            <v>237.325119660795</v>
          </cell>
          <cell r="F79">
            <v>239.148191286531</v>
          </cell>
          <cell r="G79">
            <v>241.779520787684</v>
          </cell>
          <cell r="H79">
            <v>245.510553199966</v>
          </cell>
          <cell r="I79">
            <v>247.299917190746</v>
          </cell>
        </row>
        <row r="86">
          <cell r="D86">
            <v>321.667103814322</v>
          </cell>
          <cell r="E86">
            <v>332.544091039942</v>
          </cell>
          <cell r="F86">
            <v>324.546496041742</v>
          </cell>
          <cell r="G86">
            <v>316.712481288233</v>
          </cell>
          <cell r="H86">
            <v>321.058649694135</v>
          </cell>
          <cell r="I86">
            <v>317.764087081684</v>
          </cell>
        </row>
        <row r="94">
          <cell r="D94">
            <v>127.824490471414</v>
          </cell>
          <cell r="E94">
            <v>127.876758274824</v>
          </cell>
          <cell r="F94">
            <v>127.797513540622</v>
          </cell>
          <cell r="G94">
            <v>127.839664994985</v>
          </cell>
          <cell r="H94">
            <v>127.839664994985</v>
          </cell>
          <cell r="I94">
            <v>128.21059779338</v>
          </cell>
        </row>
        <row r="99">
          <cell r="D99">
            <v>276.614032984598</v>
          </cell>
          <cell r="E99">
            <v>280.418190206335</v>
          </cell>
          <cell r="F99">
            <v>283.171630340017</v>
          </cell>
          <cell r="G99">
            <v>295.529327956989</v>
          </cell>
          <cell r="H99">
            <v>297.106014240046</v>
          </cell>
          <cell r="I99">
            <v>299.913768526591</v>
          </cell>
        </row>
        <row r="105">
          <cell r="D105">
            <v>185.46</v>
          </cell>
          <cell r="E105">
            <v>209.01</v>
          </cell>
          <cell r="F105">
            <v>214.78</v>
          </cell>
          <cell r="G105">
            <v>216.95</v>
          </cell>
          <cell r="H105">
            <v>217.63</v>
          </cell>
          <cell r="I105">
            <v>220.36</v>
          </cell>
        </row>
        <row r="108">
          <cell r="D108">
            <v>267.444262379837</v>
          </cell>
          <cell r="E108">
            <v>270.660346393085</v>
          </cell>
          <cell r="F108">
            <v>270.880224250747</v>
          </cell>
          <cell r="G108">
            <v>271.586731076824</v>
          </cell>
          <cell r="H108">
            <v>276.599891429033</v>
          </cell>
          <cell r="I108">
            <v>278.978593424348</v>
          </cell>
        </row>
        <row r="113">
          <cell r="D113">
            <v>284.113517359589</v>
          </cell>
          <cell r="E113">
            <v>291.213463148244</v>
          </cell>
          <cell r="F113">
            <v>292.496157970263</v>
          </cell>
          <cell r="G113">
            <v>295.450668473711</v>
          </cell>
          <cell r="H113">
            <v>298.247251963168</v>
          </cell>
          <cell r="I113">
            <v>302.613574759836</v>
          </cell>
        </row>
      </sheetData>
      <sheetData sheetId="6">
        <row r="4">
          <cell r="D4">
            <v>47.1</v>
          </cell>
        </row>
        <row r="5">
          <cell r="D5">
            <v>49.8</v>
          </cell>
        </row>
        <row r="6">
          <cell r="D6">
            <v>44</v>
          </cell>
        </row>
        <row r="7">
          <cell r="D7">
            <v>31.2</v>
          </cell>
        </row>
        <row r="8">
          <cell r="D8">
            <v>39.9</v>
          </cell>
        </row>
        <row r="9">
          <cell r="D9">
            <v>50.2</v>
          </cell>
        </row>
        <row r="10">
          <cell r="D10">
            <v>37.5</v>
          </cell>
        </row>
        <row r="11">
          <cell r="D11">
            <v>36</v>
          </cell>
        </row>
        <row r="12">
          <cell r="D12">
            <v>34.5</v>
          </cell>
        </row>
        <row r="13">
          <cell r="D13">
            <v>22.5</v>
          </cell>
        </row>
        <row r="14">
          <cell r="D14">
            <v>34.9</v>
          </cell>
        </row>
        <row r="15">
          <cell r="D15">
            <v>41.1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21"/>
  <sheetViews>
    <sheetView showGridLines="0" tabSelected="1" topLeftCell="A2" workbookViewId="0">
      <selection activeCell="A5" sqref="A5"/>
    </sheetView>
  </sheetViews>
  <sheetFormatPr defaultColWidth="9" defaultRowHeight="14"/>
  <cols>
    <col min="1" max="1" width="44.7272727272727" customWidth="1"/>
    <col min="2" max="2" width="8" customWidth="1"/>
    <col min="3" max="3" width="5.78181818181818" style="21" customWidth="1"/>
    <col min="4" max="4" width="9.66363636363636" customWidth="1"/>
    <col min="5" max="9" width="9.55454545454545" customWidth="1"/>
  </cols>
  <sheetData>
    <row r="2" spans="1:14">
      <c r="A2" s="83" t="s">
        <v>0</v>
      </c>
      <c r="B2" s="84" t="s">
        <v>1</v>
      </c>
      <c r="C2" s="85"/>
      <c r="D2" s="84" t="s">
        <v>2</v>
      </c>
      <c r="E2" s="84"/>
      <c r="F2" s="84"/>
      <c r="G2" s="84"/>
      <c r="H2" s="84"/>
      <c r="I2" s="85"/>
      <c r="J2" s="84" t="s">
        <v>3</v>
      </c>
      <c r="K2" s="84"/>
      <c r="L2" s="84"/>
      <c r="M2" s="84"/>
      <c r="N2" s="85"/>
    </row>
    <row r="3" spans="1:14">
      <c r="A3" s="86"/>
      <c r="B3" s="87"/>
      <c r="C3" s="88"/>
      <c r="D3" s="89" t="s">
        <v>4</v>
      </c>
      <c r="E3" s="89" t="s">
        <v>5</v>
      </c>
      <c r="F3" s="87" t="s">
        <v>6</v>
      </c>
      <c r="G3" s="87" t="s">
        <v>7</v>
      </c>
      <c r="H3" s="87" t="s">
        <v>8</v>
      </c>
      <c r="I3" s="96" t="s">
        <v>9</v>
      </c>
      <c r="J3" s="89" t="s">
        <v>5</v>
      </c>
      <c r="K3" s="87" t="s">
        <v>6</v>
      </c>
      <c r="L3" s="87" t="s">
        <v>7</v>
      </c>
      <c r="M3" s="87" t="s">
        <v>8</v>
      </c>
      <c r="N3" s="96" t="s">
        <v>9</v>
      </c>
    </row>
    <row r="4" s="20" customFormat="1" spans="1:14">
      <c r="A4" s="27" t="s">
        <v>10</v>
      </c>
      <c r="B4" s="28">
        <v>100</v>
      </c>
      <c r="C4" s="29"/>
      <c r="D4" s="30">
        <f>(($B$5*D$5)+($B$46*D$46)+($B$50*D$50)+($B$61*D$61)+($B$72*D$72)+($B$82*D$82)+($B$90*D$90)+($B$98*D$98)+($B$103*D$103)+(B109*D$109)+($B$112*D$112)+($B$117*D$117))/100</f>
        <v>259.46634255</v>
      </c>
      <c r="E4" s="30">
        <f>(($B$5*E$5)+($B$46*E$46)+($B$50*E$50)+($B$61*E$61)+($B$72*E$72)+($B$82*E$82)+($B$90*E$90)+($B$98*E$98)+($B$103*E$103)+($B$109*E$109)+($B$112*E$112)+($B$117*E$117))/100</f>
        <v>259.23562659</v>
      </c>
      <c r="F4" s="30">
        <f t="shared" ref="F4:I4" si="0">(($B$5*F$5)+($B$46*F$46)+($B$50*F$50)+($B$61*F$61)+($B$72*F$72)+($B$82*F$82)+($B$90*F$90)+($B$98*F$98)+($B$103*F$103)+($B$109*F$109)+($B$112*F$112)+($B$117*F$117))/100</f>
        <v>251.98721774</v>
      </c>
      <c r="G4" s="30">
        <f t="shared" si="0"/>
        <v>253.436591388</v>
      </c>
      <c r="H4" s="30">
        <f t="shared" si="0"/>
        <v>258.5867548</v>
      </c>
      <c r="I4" s="97">
        <f t="shared" si="0"/>
        <v>259.3009449</v>
      </c>
      <c r="J4" s="98">
        <f>E4/D4-1</f>
        <v>-0.000889194173442687</v>
      </c>
      <c r="K4" s="98">
        <f>F4/E4-1</f>
        <v>-0.0279606971670755</v>
      </c>
      <c r="L4" s="98">
        <f>G4/F4-1</f>
        <v>0.00575177447887643</v>
      </c>
      <c r="M4" s="98">
        <f>H4/G4-1</f>
        <v>0.0203213094991297</v>
      </c>
      <c r="N4" s="98">
        <f>I4/H4-1</f>
        <v>0.0027618974550816</v>
      </c>
    </row>
    <row r="5" s="20" customFormat="1" spans="1:14">
      <c r="A5" s="90" t="s">
        <v>11</v>
      </c>
      <c r="B5" s="91">
        <f>SUM(B6:B44)</f>
        <v>30.4215</v>
      </c>
      <c r="C5" s="92">
        <f>SUM(C6:C44)</f>
        <v>1</v>
      </c>
      <c r="D5" s="93">
        <f>SUMPRODUCT(D6:D44,$C$6:$C$44)</f>
        <v>286.464993573624</v>
      </c>
      <c r="E5" s="93">
        <f>SUMPRODUCT(E6:E44,$C$6:$C$44)</f>
        <v>281.530353631478</v>
      </c>
      <c r="F5" s="93">
        <f>SUMPRODUCT(F6:F44,$C$6:$C$44)</f>
        <v>260.773482372664</v>
      </c>
      <c r="G5" s="93">
        <f>SUMPRODUCT(G6:G44,$C$6:$C$44)</f>
        <v>262.172162904525</v>
      </c>
      <c r="H5" s="93">
        <f>SUMPRODUCT(H6:H44,$C$6:$C$44)</f>
        <v>276.10022319741</v>
      </c>
      <c r="I5" s="93">
        <f>SUMPRODUCT(I6:I44,$C$6:$C$44)</f>
        <v>280.26962312838</v>
      </c>
      <c r="J5" s="99">
        <f t="shared" ref="J5:N44" si="1">E5/D5-1</f>
        <v>-0.0172259789253372</v>
      </c>
      <c r="K5" s="99">
        <f>F5/E5-1</f>
        <v>-0.0737287151849509</v>
      </c>
      <c r="L5" s="99">
        <f>G5/F5-1</f>
        <v>0.00536358420777572</v>
      </c>
      <c r="M5" s="99">
        <f>H5/G5-1</f>
        <v>0.0531256260717399</v>
      </c>
      <c r="N5" s="99">
        <f>I5/H5-1</f>
        <v>0.0151010378864804</v>
      </c>
    </row>
    <row r="6" spans="1:14">
      <c r="A6" s="40" t="s">
        <v>12</v>
      </c>
      <c r="B6">
        <v>0.612</v>
      </c>
      <c r="C6" s="41">
        <f>B6/$B$5</f>
        <v>0.0201173512154233</v>
      </c>
      <c r="D6">
        <v>356.85</v>
      </c>
      <c r="E6">
        <v>319.6</v>
      </c>
      <c r="F6">
        <v>248.76</v>
      </c>
      <c r="G6">
        <v>229.07</v>
      </c>
      <c r="H6">
        <v>240.17</v>
      </c>
      <c r="I6" s="7">
        <v>232.01</v>
      </c>
      <c r="J6" s="68">
        <f t="shared" si="1"/>
        <v>-0.104385596188875</v>
      </c>
      <c r="K6" s="68">
        <f t="shared" si="1"/>
        <v>-0.221652065081352</v>
      </c>
      <c r="L6" s="68">
        <f t="shared" si="1"/>
        <v>-0.0791525968805274</v>
      </c>
      <c r="M6" s="68">
        <f t="shared" si="1"/>
        <v>0.0484568035971538</v>
      </c>
      <c r="N6" s="69">
        <f t="shared" si="1"/>
        <v>-0.0339759337136195</v>
      </c>
    </row>
    <row r="7" spans="1:14">
      <c r="A7" s="40" t="s">
        <v>13</v>
      </c>
      <c r="B7">
        <v>3.0075</v>
      </c>
      <c r="C7" s="41">
        <f t="shared" ref="C7:C44" si="2">B7/$B$5</f>
        <v>0.0988610029091268</v>
      </c>
      <c r="D7">
        <v>351.77</v>
      </c>
      <c r="E7">
        <v>317.77</v>
      </c>
      <c r="F7">
        <v>253.82</v>
      </c>
      <c r="G7">
        <v>231.16</v>
      </c>
      <c r="H7">
        <v>250.19</v>
      </c>
      <c r="I7" s="7">
        <v>240.52</v>
      </c>
      <c r="J7" s="68">
        <f t="shared" si="1"/>
        <v>-0.0966540637348268</v>
      </c>
      <c r="K7" s="68">
        <f t="shared" si="1"/>
        <v>-0.201246184347169</v>
      </c>
      <c r="L7" s="68">
        <f t="shared" si="1"/>
        <v>-0.0892758647860689</v>
      </c>
      <c r="M7" s="68">
        <f t="shared" si="1"/>
        <v>0.082323931476034</v>
      </c>
      <c r="N7" s="69">
        <f t="shared" si="1"/>
        <v>-0.0386506255246013</v>
      </c>
    </row>
    <row r="8" spans="1:14">
      <c r="A8" s="40" t="s">
        <v>14</v>
      </c>
      <c r="B8">
        <v>0.0936</v>
      </c>
      <c r="C8" s="41">
        <f t="shared" si="2"/>
        <v>0.00307677136235886</v>
      </c>
      <c r="D8">
        <v>325.81</v>
      </c>
      <c r="E8">
        <v>324.39</v>
      </c>
      <c r="F8">
        <v>311.01</v>
      </c>
      <c r="G8">
        <v>286.91</v>
      </c>
      <c r="H8">
        <v>295.36</v>
      </c>
      <c r="I8" s="7">
        <v>294.24</v>
      </c>
      <c r="J8" s="68">
        <f t="shared" si="1"/>
        <v>-0.00435836837420589</v>
      </c>
      <c r="K8" s="68">
        <f t="shared" si="1"/>
        <v>-0.0412466475538703</v>
      </c>
      <c r="L8" s="68">
        <f t="shared" si="1"/>
        <v>-0.077489469791968</v>
      </c>
      <c r="M8" s="68">
        <f t="shared" si="1"/>
        <v>0.0294517444494788</v>
      </c>
      <c r="N8" s="69">
        <f t="shared" si="1"/>
        <v>-0.00379198266522207</v>
      </c>
    </row>
    <row r="9" spans="1:14">
      <c r="A9" s="40" t="s">
        <v>15</v>
      </c>
      <c r="B9">
        <v>0.083</v>
      </c>
      <c r="C9" s="41">
        <f t="shared" si="2"/>
        <v>0.0027283335798695</v>
      </c>
      <c r="D9">
        <v>217.59</v>
      </c>
      <c r="E9">
        <v>215.75</v>
      </c>
      <c r="F9">
        <v>216.12</v>
      </c>
      <c r="G9">
        <v>229.97</v>
      </c>
      <c r="H9">
        <v>260.58</v>
      </c>
      <c r="I9" s="7">
        <v>273.29</v>
      </c>
      <c r="J9" s="68">
        <f t="shared" si="1"/>
        <v>-0.00845627096833501</v>
      </c>
      <c r="K9" s="68">
        <f t="shared" si="1"/>
        <v>0.00171494785631521</v>
      </c>
      <c r="L9" s="68">
        <f t="shared" si="1"/>
        <v>0.0640847677216361</v>
      </c>
      <c r="M9" s="68">
        <f t="shared" si="1"/>
        <v>0.133104317954516</v>
      </c>
      <c r="N9" s="69">
        <f t="shared" si="1"/>
        <v>0.0487758078133396</v>
      </c>
    </row>
    <row r="10" spans="1:14">
      <c r="A10" s="40" t="s">
        <v>16</v>
      </c>
      <c r="B10">
        <v>1.1804</v>
      </c>
      <c r="C10" s="41">
        <f t="shared" si="2"/>
        <v>0.0388015055141923</v>
      </c>
      <c r="D10">
        <v>328.95</v>
      </c>
      <c r="E10">
        <v>329.95</v>
      </c>
      <c r="F10">
        <v>321.96</v>
      </c>
      <c r="G10">
        <v>308.6</v>
      </c>
      <c r="H10">
        <v>310.37</v>
      </c>
      <c r="I10" s="7">
        <v>313.42</v>
      </c>
      <c r="J10" s="68">
        <f t="shared" si="1"/>
        <v>0.00303997568019465</v>
      </c>
      <c r="K10" s="68">
        <f t="shared" si="1"/>
        <v>-0.0242157902712532</v>
      </c>
      <c r="L10" s="68">
        <f t="shared" si="1"/>
        <v>-0.0414958379922971</v>
      </c>
      <c r="M10" s="68">
        <f t="shared" si="1"/>
        <v>0.00573558003888519</v>
      </c>
      <c r="N10" s="69">
        <f t="shared" si="1"/>
        <v>0.00982698070045429</v>
      </c>
    </row>
    <row r="11" spans="1:14">
      <c r="A11" s="40" t="s">
        <v>17</v>
      </c>
      <c r="B11">
        <v>0.477</v>
      </c>
      <c r="C11" s="41">
        <f t="shared" si="2"/>
        <v>0.0156797002120211</v>
      </c>
      <c r="D11">
        <v>266.52</v>
      </c>
      <c r="E11">
        <v>269.28</v>
      </c>
      <c r="F11">
        <v>269.7</v>
      </c>
      <c r="G11">
        <v>262.89</v>
      </c>
      <c r="H11">
        <v>259.67</v>
      </c>
      <c r="I11" s="7">
        <v>260.5</v>
      </c>
      <c r="J11" s="68">
        <f t="shared" si="1"/>
        <v>0.0103556956325979</v>
      </c>
      <c r="K11" s="68">
        <f t="shared" si="1"/>
        <v>0.00155971479500905</v>
      </c>
      <c r="L11" s="68">
        <f t="shared" si="1"/>
        <v>-0.0252502780867631</v>
      </c>
      <c r="M11" s="68">
        <f t="shared" si="1"/>
        <v>-0.0122484689413822</v>
      </c>
      <c r="N11" s="69">
        <f t="shared" si="1"/>
        <v>0.00319636461662864</v>
      </c>
    </row>
    <row r="12" spans="1:14">
      <c r="A12" s="40" t="s">
        <v>18</v>
      </c>
      <c r="B12">
        <v>0.1224</v>
      </c>
      <c r="C12" s="41">
        <f t="shared" si="2"/>
        <v>0.00402347024308466</v>
      </c>
      <c r="D12" s="94">
        <v>285.1</v>
      </c>
      <c r="E12">
        <v>285.51</v>
      </c>
      <c r="F12">
        <v>287.01</v>
      </c>
      <c r="G12">
        <v>285.08</v>
      </c>
      <c r="H12">
        <v>287.62</v>
      </c>
      <c r="I12" s="7">
        <v>288.04</v>
      </c>
      <c r="J12" s="68">
        <f t="shared" si="1"/>
        <v>0.0014380918975796</v>
      </c>
      <c r="K12" s="68">
        <f t="shared" si="1"/>
        <v>0.00525375643585169</v>
      </c>
      <c r="L12" s="68">
        <f t="shared" si="1"/>
        <v>-0.00672450437266991</v>
      </c>
      <c r="M12" s="68">
        <f t="shared" si="1"/>
        <v>0.0089097797109583</v>
      </c>
      <c r="N12" s="69">
        <f t="shared" si="1"/>
        <v>0.00146026006536415</v>
      </c>
    </row>
    <row r="13" spans="1:14">
      <c r="A13" s="40" t="s">
        <v>19</v>
      </c>
      <c r="B13">
        <v>2.0411</v>
      </c>
      <c r="C13" s="41">
        <f t="shared" si="2"/>
        <v>0.0670939960225499</v>
      </c>
      <c r="D13">
        <v>288.2</v>
      </c>
      <c r="E13">
        <v>293.8</v>
      </c>
      <c r="F13">
        <v>305.73</v>
      </c>
      <c r="G13">
        <v>308.21</v>
      </c>
      <c r="H13">
        <v>309.95</v>
      </c>
      <c r="I13" s="7">
        <v>313.03</v>
      </c>
      <c r="J13" s="68">
        <f t="shared" si="1"/>
        <v>0.0194309507286607</v>
      </c>
      <c r="K13" s="68">
        <f t="shared" si="1"/>
        <v>0.0406058543226686</v>
      </c>
      <c r="L13" s="68">
        <f t="shared" si="1"/>
        <v>0.00811173257449371</v>
      </c>
      <c r="M13" s="68">
        <f t="shared" si="1"/>
        <v>0.00564550144382081</v>
      </c>
      <c r="N13" s="69">
        <f t="shared" si="1"/>
        <v>0.00993708662687531</v>
      </c>
    </row>
    <row r="14" spans="1:14">
      <c r="A14" s="40" t="s">
        <v>20</v>
      </c>
      <c r="B14">
        <v>1.3631</v>
      </c>
      <c r="C14" s="41">
        <f t="shared" si="2"/>
        <v>0.0448071265387966</v>
      </c>
      <c r="D14">
        <v>295.01</v>
      </c>
      <c r="E14">
        <v>358.08</v>
      </c>
      <c r="F14">
        <v>231.76</v>
      </c>
      <c r="G14">
        <v>251.04</v>
      </c>
      <c r="H14">
        <v>275.86</v>
      </c>
      <c r="I14" s="7">
        <v>313.44</v>
      </c>
      <c r="J14" s="68">
        <f t="shared" si="1"/>
        <v>0.213789363072438</v>
      </c>
      <c r="K14" s="68">
        <f t="shared" si="1"/>
        <v>-0.352770330652368</v>
      </c>
      <c r="L14" s="68">
        <f t="shared" si="1"/>
        <v>0.0831895063859165</v>
      </c>
      <c r="M14" s="68">
        <f t="shared" si="1"/>
        <v>0.0988687061822817</v>
      </c>
      <c r="N14" s="69">
        <f t="shared" si="1"/>
        <v>0.136228521713913</v>
      </c>
    </row>
    <row r="15" spans="1:14">
      <c r="A15" s="40" t="s">
        <v>21</v>
      </c>
      <c r="B15">
        <v>0.3855</v>
      </c>
      <c r="C15" s="41">
        <f t="shared" si="2"/>
        <v>0.0126719589763818</v>
      </c>
      <c r="D15">
        <v>188.89</v>
      </c>
      <c r="E15">
        <v>193.59</v>
      </c>
      <c r="F15">
        <v>193.16</v>
      </c>
      <c r="G15">
        <v>194.26</v>
      </c>
      <c r="H15">
        <v>193.9</v>
      </c>
      <c r="I15" s="7">
        <v>195.22</v>
      </c>
      <c r="J15" s="68">
        <f t="shared" si="1"/>
        <v>0.0248822065752556</v>
      </c>
      <c r="K15" s="68">
        <f t="shared" si="1"/>
        <v>-0.00222118911100788</v>
      </c>
      <c r="L15" s="68">
        <f t="shared" si="1"/>
        <v>0.0056947608200455</v>
      </c>
      <c r="M15" s="68">
        <f t="shared" si="1"/>
        <v>-0.00185318645114785</v>
      </c>
      <c r="N15" s="69">
        <f t="shared" si="1"/>
        <v>0.00680763280041252</v>
      </c>
    </row>
    <row r="16" spans="1:14">
      <c r="A16" s="40" t="s">
        <v>22</v>
      </c>
      <c r="B16">
        <v>7.107</v>
      </c>
      <c r="C16" s="41">
        <f t="shared" si="2"/>
        <v>0.23361767171244</v>
      </c>
      <c r="D16">
        <v>236.51</v>
      </c>
      <c r="E16">
        <v>236.75</v>
      </c>
      <c r="F16">
        <v>238.18</v>
      </c>
      <c r="G16">
        <v>242.46</v>
      </c>
      <c r="H16">
        <v>255.33</v>
      </c>
      <c r="I16" s="7">
        <v>258.57</v>
      </c>
      <c r="J16" s="68">
        <f t="shared" si="1"/>
        <v>0.00101475624709324</v>
      </c>
      <c r="K16" s="68">
        <f t="shared" si="1"/>
        <v>0.00604012671594512</v>
      </c>
      <c r="L16" s="68">
        <f t="shared" si="1"/>
        <v>0.0179696028213956</v>
      </c>
      <c r="M16" s="68">
        <f t="shared" si="1"/>
        <v>0.0530809205642169</v>
      </c>
      <c r="N16" s="69">
        <f t="shared" si="1"/>
        <v>0.0126894606979202</v>
      </c>
    </row>
    <row r="17" spans="1:14">
      <c r="A17" s="40" t="s">
        <v>23</v>
      </c>
      <c r="B17">
        <v>0.6407</v>
      </c>
      <c r="C17" s="41">
        <f t="shared" si="2"/>
        <v>0.0210607629472577</v>
      </c>
      <c r="D17">
        <v>244.77</v>
      </c>
      <c r="E17">
        <v>245.12</v>
      </c>
      <c r="F17">
        <v>245.58</v>
      </c>
      <c r="G17">
        <v>251.67</v>
      </c>
      <c r="H17">
        <v>259.85</v>
      </c>
      <c r="I17" s="7">
        <v>262.96</v>
      </c>
      <c r="J17" s="68">
        <f t="shared" si="1"/>
        <v>0.00142991379662538</v>
      </c>
      <c r="K17" s="68">
        <f t="shared" si="1"/>
        <v>0.00187663185378595</v>
      </c>
      <c r="L17" s="68">
        <f t="shared" si="1"/>
        <v>0.024798436354752</v>
      </c>
      <c r="M17" s="68">
        <f t="shared" si="1"/>
        <v>0.0325028807565464</v>
      </c>
      <c r="N17" s="69">
        <f t="shared" si="1"/>
        <v>0.0119684433326919</v>
      </c>
    </row>
    <row r="18" spans="1:14">
      <c r="A18" s="40" t="s">
        <v>24</v>
      </c>
      <c r="B18">
        <v>0.3106</v>
      </c>
      <c r="C18" s="41">
        <f t="shared" si="2"/>
        <v>0.0102098844567165</v>
      </c>
      <c r="D18">
        <v>251.64</v>
      </c>
      <c r="E18">
        <v>255</v>
      </c>
      <c r="F18">
        <v>256.2</v>
      </c>
      <c r="G18">
        <v>256.69</v>
      </c>
      <c r="H18">
        <v>301.19</v>
      </c>
      <c r="I18" s="7">
        <v>301.95</v>
      </c>
      <c r="J18" s="68">
        <f t="shared" si="1"/>
        <v>0.0133524082021936</v>
      </c>
      <c r="K18" s="68">
        <f t="shared" si="1"/>
        <v>0.00470588235294112</v>
      </c>
      <c r="L18" s="68">
        <f t="shared" si="1"/>
        <v>0.00191256830601105</v>
      </c>
      <c r="M18" s="68">
        <f t="shared" si="1"/>
        <v>0.173360863298142</v>
      </c>
      <c r="N18" s="69">
        <f t="shared" si="1"/>
        <v>0.00252332414754797</v>
      </c>
    </row>
    <row r="19" spans="1:14">
      <c r="A19" s="40" t="s">
        <v>25</v>
      </c>
      <c r="B19">
        <v>0.5083</v>
      </c>
      <c r="C19" s="41">
        <f t="shared" si="2"/>
        <v>0.0167085778150321</v>
      </c>
      <c r="D19">
        <v>311.74</v>
      </c>
      <c r="E19">
        <v>298.32</v>
      </c>
      <c r="F19">
        <v>303.09</v>
      </c>
      <c r="G19">
        <v>287.57</v>
      </c>
      <c r="H19">
        <v>292.17</v>
      </c>
      <c r="I19" s="7">
        <v>328.38</v>
      </c>
      <c r="J19" s="68">
        <f t="shared" si="1"/>
        <v>-0.0430486944248413</v>
      </c>
      <c r="K19" s="68">
        <f t="shared" si="1"/>
        <v>0.0159895414320192</v>
      </c>
      <c r="L19" s="68">
        <f t="shared" si="1"/>
        <v>-0.0512059124352502</v>
      </c>
      <c r="M19" s="68">
        <f t="shared" si="1"/>
        <v>0.015996105296102</v>
      </c>
      <c r="N19" s="69">
        <f t="shared" si="1"/>
        <v>0.123934695553958</v>
      </c>
    </row>
    <row r="20" spans="1:14">
      <c r="A20" s="40" t="s">
        <v>26</v>
      </c>
      <c r="B20">
        <v>0.0932</v>
      </c>
      <c r="C20" s="41">
        <f t="shared" si="2"/>
        <v>0.00306362276679322</v>
      </c>
      <c r="D20">
        <v>352.02</v>
      </c>
      <c r="E20">
        <v>352.02</v>
      </c>
      <c r="F20">
        <v>352.02</v>
      </c>
      <c r="G20">
        <v>374.05</v>
      </c>
      <c r="H20">
        <v>375.6</v>
      </c>
      <c r="I20" s="7">
        <v>375.71</v>
      </c>
      <c r="J20" s="68">
        <f t="shared" si="1"/>
        <v>0</v>
      </c>
      <c r="K20" s="68">
        <f t="shared" si="1"/>
        <v>0</v>
      </c>
      <c r="L20" s="68">
        <f t="shared" si="1"/>
        <v>0.0625816714959377</v>
      </c>
      <c r="M20" s="68">
        <f t="shared" si="1"/>
        <v>0.00414383103863125</v>
      </c>
      <c r="N20" s="69">
        <f t="shared" si="1"/>
        <v>0.000292864749733557</v>
      </c>
    </row>
    <row r="21" spans="1:14">
      <c r="A21" s="40" t="s">
        <v>27</v>
      </c>
      <c r="B21">
        <v>0.012</v>
      </c>
      <c r="C21" s="41">
        <f t="shared" si="2"/>
        <v>0.000394457866969084</v>
      </c>
      <c r="D21">
        <v>286.1</v>
      </c>
      <c r="E21">
        <v>286.71</v>
      </c>
      <c r="F21">
        <v>284.62</v>
      </c>
      <c r="G21">
        <v>282.3</v>
      </c>
      <c r="H21">
        <v>283.24</v>
      </c>
      <c r="I21" s="7">
        <v>285.15</v>
      </c>
      <c r="J21" s="68">
        <f t="shared" si="1"/>
        <v>0.00213212163579146</v>
      </c>
      <c r="K21" s="68">
        <f t="shared" si="1"/>
        <v>-0.00728959575878052</v>
      </c>
      <c r="L21" s="68">
        <f t="shared" si="1"/>
        <v>-0.00815121916941886</v>
      </c>
      <c r="M21" s="68">
        <f t="shared" si="1"/>
        <v>0.00332979100247965</v>
      </c>
      <c r="N21" s="69">
        <f t="shared" si="1"/>
        <v>0.00674339782516586</v>
      </c>
    </row>
    <row r="22" spans="1:14">
      <c r="A22" s="40" t="s">
        <v>28</v>
      </c>
      <c r="B22">
        <v>1.1016</v>
      </c>
      <c r="C22" s="41">
        <f t="shared" si="2"/>
        <v>0.0362112321877619</v>
      </c>
      <c r="D22">
        <v>298.11</v>
      </c>
      <c r="E22">
        <v>297.74</v>
      </c>
      <c r="F22">
        <v>301.49</v>
      </c>
      <c r="G22">
        <v>301.35</v>
      </c>
      <c r="H22">
        <v>303.6</v>
      </c>
      <c r="I22" s="7">
        <v>304.74</v>
      </c>
      <c r="J22" s="68">
        <f t="shared" si="1"/>
        <v>-0.00124115259467983</v>
      </c>
      <c r="K22" s="68">
        <f t="shared" si="1"/>
        <v>0.0125948814401826</v>
      </c>
      <c r="L22" s="68">
        <f t="shared" si="1"/>
        <v>-0.000464360343626624</v>
      </c>
      <c r="M22" s="68">
        <f t="shared" si="1"/>
        <v>0.00746640119462416</v>
      </c>
      <c r="N22" s="69">
        <f t="shared" si="1"/>
        <v>0.00375494071146232</v>
      </c>
    </row>
    <row r="23" spans="1:14">
      <c r="A23" s="40" t="s">
        <v>29</v>
      </c>
      <c r="B23">
        <v>1.0324</v>
      </c>
      <c r="C23" s="41">
        <f t="shared" si="2"/>
        <v>0.0339365251549069</v>
      </c>
      <c r="D23">
        <v>302.05</v>
      </c>
      <c r="E23">
        <v>301.62</v>
      </c>
      <c r="F23">
        <v>305.45</v>
      </c>
      <c r="G23">
        <v>305.3</v>
      </c>
      <c r="H23">
        <v>306.02</v>
      </c>
      <c r="I23" s="7">
        <v>309.4</v>
      </c>
      <c r="J23" s="68">
        <f t="shared" si="1"/>
        <v>-0.00142360536335051</v>
      </c>
      <c r="K23" s="68">
        <f t="shared" si="1"/>
        <v>0.0126980969431736</v>
      </c>
      <c r="L23" s="68">
        <f t="shared" si="1"/>
        <v>-0.000491078736290618</v>
      </c>
      <c r="M23" s="68">
        <f t="shared" si="1"/>
        <v>0.00235833606288893</v>
      </c>
      <c r="N23" s="69">
        <f t="shared" si="1"/>
        <v>0.0110450297366185</v>
      </c>
    </row>
    <row r="24" spans="1:14">
      <c r="A24" s="40" t="s">
        <v>30</v>
      </c>
      <c r="B24">
        <v>0.3299</v>
      </c>
      <c r="C24" s="41">
        <f t="shared" si="2"/>
        <v>0.0108443041927584</v>
      </c>
      <c r="D24">
        <v>281.9</v>
      </c>
      <c r="E24">
        <v>281.11</v>
      </c>
      <c r="F24">
        <v>279.24</v>
      </c>
      <c r="G24">
        <v>279.9</v>
      </c>
      <c r="H24">
        <v>281.92</v>
      </c>
      <c r="I24" s="7">
        <v>282.43</v>
      </c>
      <c r="J24" s="68">
        <f t="shared" si="1"/>
        <v>-0.00280241220290867</v>
      </c>
      <c r="K24" s="68">
        <f t="shared" si="1"/>
        <v>-0.00665220020632495</v>
      </c>
      <c r="L24" s="68">
        <f t="shared" si="1"/>
        <v>0.00236355822947987</v>
      </c>
      <c r="M24" s="68">
        <f t="shared" si="1"/>
        <v>0.00721686316541637</v>
      </c>
      <c r="N24" s="69">
        <f t="shared" si="1"/>
        <v>0.00180902383654935</v>
      </c>
    </row>
    <row r="25" spans="1:14">
      <c r="A25" s="40" t="s">
        <v>31</v>
      </c>
      <c r="B25">
        <v>1.4363</v>
      </c>
      <c r="C25" s="41">
        <f t="shared" si="2"/>
        <v>0.047213319527308</v>
      </c>
      <c r="D25">
        <v>249.72</v>
      </c>
      <c r="E25">
        <v>247.35</v>
      </c>
      <c r="F25">
        <v>227.41</v>
      </c>
      <c r="G25">
        <v>237.93</v>
      </c>
      <c r="H25">
        <v>248.43</v>
      </c>
      <c r="I25" s="7">
        <v>215.89</v>
      </c>
      <c r="J25" s="68">
        <f t="shared" si="1"/>
        <v>-0.00949062950504564</v>
      </c>
      <c r="K25" s="68">
        <f t="shared" si="1"/>
        <v>-0.0806145138467759</v>
      </c>
      <c r="L25" s="68">
        <f t="shared" si="1"/>
        <v>0.0462600589244098</v>
      </c>
      <c r="M25" s="68">
        <f t="shared" si="1"/>
        <v>0.0441306266548984</v>
      </c>
      <c r="N25" s="69">
        <f t="shared" si="1"/>
        <v>-0.13098257054301</v>
      </c>
    </row>
    <row r="26" spans="1:14">
      <c r="A26" s="40" t="s">
        <v>32</v>
      </c>
      <c r="B26">
        <v>0.1624</v>
      </c>
      <c r="C26" s="41">
        <f t="shared" si="2"/>
        <v>0.00533832979964827</v>
      </c>
      <c r="D26">
        <v>230.68</v>
      </c>
      <c r="E26">
        <v>228.37</v>
      </c>
      <c r="F26">
        <v>222.63</v>
      </c>
      <c r="G26">
        <v>217.53</v>
      </c>
      <c r="H26">
        <v>222.45</v>
      </c>
      <c r="I26" s="7">
        <v>221.18</v>
      </c>
      <c r="J26" s="68">
        <f t="shared" si="1"/>
        <v>-0.0100138720305185</v>
      </c>
      <c r="K26" s="68">
        <f t="shared" si="1"/>
        <v>-0.0251346499102334</v>
      </c>
      <c r="L26" s="68">
        <f t="shared" si="1"/>
        <v>-0.0229079638862687</v>
      </c>
      <c r="M26" s="68">
        <f t="shared" si="1"/>
        <v>0.0226175699903461</v>
      </c>
      <c r="N26" s="69">
        <f t="shared" si="1"/>
        <v>-0.00570914812317369</v>
      </c>
    </row>
    <row r="27" spans="1:14">
      <c r="A27" s="40" t="s">
        <v>33</v>
      </c>
      <c r="B27">
        <v>0.1697</v>
      </c>
      <c r="C27" s="41">
        <f t="shared" si="2"/>
        <v>0.00557829166872113</v>
      </c>
      <c r="D27">
        <v>188.95</v>
      </c>
      <c r="E27">
        <v>188.73</v>
      </c>
      <c r="F27">
        <v>187.79</v>
      </c>
      <c r="G27">
        <v>188.78</v>
      </c>
      <c r="H27">
        <v>205.29</v>
      </c>
      <c r="I27" s="7">
        <v>211.09</v>
      </c>
      <c r="J27" s="68">
        <f t="shared" si="1"/>
        <v>-0.00116432918761578</v>
      </c>
      <c r="K27" s="68">
        <f t="shared" si="1"/>
        <v>-0.00498066020240551</v>
      </c>
      <c r="L27" s="68">
        <f t="shared" si="1"/>
        <v>0.00527184621119337</v>
      </c>
      <c r="M27" s="68">
        <f t="shared" si="1"/>
        <v>0.0874562983366882</v>
      </c>
      <c r="N27" s="69">
        <f t="shared" si="1"/>
        <v>0.028252715670515</v>
      </c>
    </row>
    <row r="28" spans="1:14">
      <c r="A28" s="40" t="s">
        <v>34</v>
      </c>
      <c r="B28">
        <v>0.1152</v>
      </c>
      <c r="C28" s="41">
        <f t="shared" si="2"/>
        <v>0.00378679552290321</v>
      </c>
      <c r="D28">
        <v>231.75</v>
      </c>
      <c r="E28">
        <v>232.62</v>
      </c>
      <c r="F28">
        <v>235.09</v>
      </c>
      <c r="G28">
        <v>242.69</v>
      </c>
      <c r="H28">
        <v>248.23</v>
      </c>
      <c r="I28" s="7">
        <v>250.35</v>
      </c>
      <c r="J28" s="68">
        <f t="shared" si="1"/>
        <v>0.00375404530744339</v>
      </c>
      <c r="K28" s="68">
        <f t="shared" si="1"/>
        <v>0.0106181755652996</v>
      </c>
      <c r="L28" s="68">
        <f t="shared" si="1"/>
        <v>0.032328044578672</v>
      </c>
      <c r="M28" s="68">
        <f t="shared" si="1"/>
        <v>0.0228274753801145</v>
      </c>
      <c r="N28" s="69">
        <f t="shared" si="1"/>
        <v>0.00854046650284013</v>
      </c>
    </row>
    <row r="29" spans="1:14">
      <c r="A29" s="40" t="s">
        <v>35</v>
      </c>
      <c r="B29">
        <v>0.166</v>
      </c>
      <c r="C29" s="41">
        <f t="shared" si="2"/>
        <v>0.005456667159739</v>
      </c>
      <c r="D29">
        <v>214.7</v>
      </c>
      <c r="E29">
        <v>212.24</v>
      </c>
      <c r="F29">
        <v>213.32</v>
      </c>
      <c r="G29">
        <v>234.99</v>
      </c>
      <c r="H29">
        <v>271.07</v>
      </c>
      <c r="I29" s="7">
        <v>283.41</v>
      </c>
      <c r="J29" s="68">
        <f t="shared" si="1"/>
        <v>-0.0114578481602234</v>
      </c>
      <c r="K29" s="68">
        <f t="shared" si="1"/>
        <v>0.00508857896720682</v>
      </c>
      <c r="L29" s="68">
        <f t="shared" si="1"/>
        <v>0.101584474029627</v>
      </c>
      <c r="M29" s="68">
        <f t="shared" si="1"/>
        <v>0.153538448444615</v>
      </c>
      <c r="N29" s="69">
        <f t="shared" si="1"/>
        <v>0.0455232965654628</v>
      </c>
    </row>
    <row r="30" spans="1:14">
      <c r="A30" s="40" t="s">
        <v>36</v>
      </c>
      <c r="B30">
        <v>0.0912</v>
      </c>
      <c r="C30" s="41">
        <f t="shared" si="2"/>
        <v>0.00299787978896504</v>
      </c>
      <c r="D30">
        <v>264.2</v>
      </c>
      <c r="E30">
        <v>262.91</v>
      </c>
      <c r="F30">
        <v>264.57</v>
      </c>
      <c r="G30">
        <v>272.34</v>
      </c>
      <c r="H30">
        <v>290.74</v>
      </c>
      <c r="I30" s="7">
        <v>301.84</v>
      </c>
      <c r="J30" s="68">
        <f t="shared" si="1"/>
        <v>-0.00488266464799381</v>
      </c>
      <c r="K30" s="68">
        <f t="shared" si="1"/>
        <v>0.0063139477387697</v>
      </c>
      <c r="L30" s="68">
        <f t="shared" si="1"/>
        <v>0.0293684091166799</v>
      </c>
      <c r="M30" s="68">
        <f t="shared" si="1"/>
        <v>0.0675626055665712</v>
      </c>
      <c r="N30" s="69">
        <f t="shared" si="1"/>
        <v>0.0381784412189583</v>
      </c>
    </row>
    <row r="31" spans="1:14">
      <c r="A31" s="40" t="s">
        <v>37</v>
      </c>
      <c r="B31">
        <v>0.0408</v>
      </c>
      <c r="C31" s="41">
        <f t="shared" si="2"/>
        <v>0.00134115674769489</v>
      </c>
      <c r="D31">
        <v>350.16</v>
      </c>
      <c r="E31">
        <v>350.12</v>
      </c>
      <c r="F31">
        <v>362.8</v>
      </c>
      <c r="G31">
        <v>369.74</v>
      </c>
      <c r="H31">
        <v>373.9</v>
      </c>
      <c r="I31" s="7">
        <v>375.57</v>
      </c>
      <c r="J31" s="68">
        <f t="shared" si="1"/>
        <v>-0.00011423349326023</v>
      </c>
      <c r="K31" s="68">
        <f t="shared" si="1"/>
        <v>0.0362161544613275</v>
      </c>
      <c r="L31" s="68">
        <f t="shared" si="1"/>
        <v>0.0191289966923924</v>
      </c>
      <c r="M31" s="68">
        <f t="shared" si="1"/>
        <v>0.0112511494563747</v>
      </c>
      <c r="N31" s="69">
        <f t="shared" si="1"/>
        <v>0.00446643487563514</v>
      </c>
    </row>
    <row r="32" spans="1:14">
      <c r="A32" s="40" t="s">
        <v>38</v>
      </c>
      <c r="B32">
        <v>0.4496</v>
      </c>
      <c r="C32" s="41">
        <f t="shared" si="2"/>
        <v>0.014779021415775</v>
      </c>
      <c r="D32">
        <v>285.11</v>
      </c>
      <c r="E32">
        <v>291.65</v>
      </c>
      <c r="F32">
        <v>334.62</v>
      </c>
      <c r="G32">
        <v>356.74</v>
      </c>
      <c r="H32">
        <v>385.21</v>
      </c>
      <c r="I32" s="7">
        <v>396.38</v>
      </c>
      <c r="J32" s="68">
        <f t="shared" si="1"/>
        <v>0.0229385149591383</v>
      </c>
      <c r="K32" s="68">
        <f t="shared" si="1"/>
        <v>0.14733413337905</v>
      </c>
      <c r="L32" s="68">
        <f t="shared" si="1"/>
        <v>0.0661048353356046</v>
      </c>
      <c r="M32" s="68">
        <f t="shared" si="1"/>
        <v>0.0798060211919043</v>
      </c>
      <c r="N32" s="69">
        <f t="shared" si="1"/>
        <v>0.0289971703746008</v>
      </c>
    </row>
    <row r="33" spans="1:14">
      <c r="A33" s="40" t="s">
        <v>39</v>
      </c>
      <c r="B33">
        <v>0.5928</v>
      </c>
      <c r="C33" s="41">
        <f t="shared" si="2"/>
        <v>0.0194862186282728</v>
      </c>
      <c r="D33">
        <v>593.72</v>
      </c>
      <c r="E33">
        <v>501.2</v>
      </c>
      <c r="F33">
        <v>244.84</v>
      </c>
      <c r="G33">
        <v>295.59</v>
      </c>
      <c r="H33">
        <v>266.97</v>
      </c>
      <c r="I33" s="7">
        <v>327.94</v>
      </c>
      <c r="J33" s="68">
        <f t="shared" si="1"/>
        <v>-0.155831031462642</v>
      </c>
      <c r="K33" s="68">
        <f t="shared" si="1"/>
        <v>-0.511492418196329</v>
      </c>
      <c r="L33" s="68">
        <f t="shared" si="1"/>
        <v>0.207278222512661</v>
      </c>
      <c r="M33" s="68">
        <f t="shared" si="1"/>
        <v>-0.0968233025474473</v>
      </c>
      <c r="N33" s="69">
        <f t="shared" si="1"/>
        <v>0.22837772034311</v>
      </c>
    </row>
    <row r="34" spans="1:14">
      <c r="A34" s="40" t="s">
        <v>40</v>
      </c>
      <c r="B34">
        <v>0.3459</v>
      </c>
      <c r="C34" s="41">
        <f t="shared" si="2"/>
        <v>0.0113702480153839</v>
      </c>
      <c r="D34">
        <v>351.06</v>
      </c>
      <c r="E34">
        <v>329.19</v>
      </c>
      <c r="F34">
        <v>160.56</v>
      </c>
      <c r="G34">
        <v>223.12</v>
      </c>
      <c r="H34">
        <v>392.3</v>
      </c>
      <c r="I34" s="7">
        <v>360.58</v>
      </c>
      <c r="J34" s="68">
        <f t="shared" si="1"/>
        <v>-0.0622970432404717</v>
      </c>
      <c r="K34" s="68">
        <f t="shared" si="1"/>
        <v>-0.512257358972022</v>
      </c>
      <c r="L34" s="68">
        <f t="shared" si="1"/>
        <v>0.389636273044345</v>
      </c>
      <c r="M34" s="68">
        <f t="shared" si="1"/>
        <v>0.758246683399068</v>
      </c>
      <c r="N34" s="69">
        <f t="shared" si="1"/>
        <v>-0.0808564873821056</v>
      </c>
    </row>
    <row r="35" spans="1:14">
      <c r="A35" s="40" t="s">
        <v>41</v>
      </c>
      <c r="B35">
        <v>1.5306</v>
      </c>
      <c r="C35" s="41">
        <f t="shared" si="2"/>
        <v>0.0503131009319067</v>
      </c>
      <c r="D35">
        <v>297.07</v>
      </c>
      <c r="E35">
        <v>261.47</v>
      </c>
      <c r="F35">
        <v>241.27</v>
      </c>
      <c r="G35">
        <v>236.14</v>
      </c>
      <c r="H35">
        <v>306.29</v>
      </c>
      <c r="I35" s="7">
        <v>343.82</v>
      </c>
      <c r="J35" s="68">
        <f t="shared" si="1"/>
        <v>-0.119837075436766</v>
      </c>
      <c r="K35" s="68">
        <f t="shared" si="1"/>
        <v>-0.0772555168853024</v>
      </c>
      <c r="L35" s="68">
        <f t="shared" si="1"/>
        <v>-0.0212624860115225</v>
      </c>
      <c r="M35" s="68">
        <f t="shared" si="1"/>
        <v>0.297069535021597</v>
      </c>
      <c r="N35" s="69">
        <f t="shared" si="1"/>
        <v>0.122530934735055</v>
      </c>
    </row>
    <row r="36" spans="1:14">
      <c r="A36" s="40" t="s">
        <v>42</v>
      </c>
      <c r="B36">
        <v>1.113</v>
      </c>
      <c r="C36" s="41">
        <f t="shared" si="2"/>
        <v>0.0365859671613826</v>
      </c>
      <c r="D36">
        <v>231.78</v>
      </c>
      <c r="E36">
        <v>229.56</v>
      </c>
      <c r="F36">
        <v>230.91</v>
      </c>
      <c r="G36">
        <v>229.96</v>
      </c>
      <c r="H36">
        <v>233.9</v>
      </c>
      <c r="I36" s="7">
        <v>233.94</v>
      </c>
      <c r="J36" s="68">
        <f t="shared" si="1"/>
        <v>-0.0095780481491069</v>
      </c>
      <c r="K36" s="68">
        <f t="shared" si="1"/>
        <v>0.00588081547307895</v>
      </c>
      <c r="L36" s="68">
        <f t="shared" si="1"/>
        <v>-0.00411415703087781</v>
      </c>
      <c r="M36" s="68">
        <f t="shared" si="1"/>
        <v>0.0171334145068707</v>
      </c>
      <c r="N36" s="69">
        <f t="shared" si="1"/>
        <v>0.000171013253527086</v>
      </c>
    </row>
    <row r="37" spans="1:14">
      <c r="A37" s="40" t="s">
        <v>43</v>
      </c>
      <c r="B37">
        <v>0.0379</v>
      </c>
      <c r="C37" s="41">
        <f t="shared" si="2"/>
        <v>0.00124582942984402</v>
      </c>
      <c r="D37">
        <v>234.11</v>
      </c>
      <c r="E37">
        <v>233.27</v>
      </c>
      <c r="F37">
        <v>233.16</v>
      </c>
      <c r="G37">
        <v>235.3</v>
      </c>
      <c r="H37">
        <v>237.74</v>
      </c>
      <c r="I37" s="7">
        <v>240.21</v>
      </c>
      <c r="J37" s="68">
        <f t="shared" si="1"/>
        <v>-0.00358805689633079</v>
      </c>
      <c r="K37" s="68">
        <f t="shared" si="1"/>
        <v>-0.00047155656535347</v>
      </c>
      <c r="L37" s="68">
        <f t="shared" si="1"/>
        <v>0.00917824669754674</v>
      </c>
      <c r="M37" s="68">
        <f t="shared" si="1"/>
        <v>0.0103697407564811</v>
      </c>
      <c r="N37" s="69">
        <f t="shared" si="1"/>
        <v>0.0103895011356945</v>
      </c>
    </row>
    <row r="38" spans="1:14">
      <c r="A38" s="40" t="s">
        <v>44</v>
      </c>
      <c r="B38">
        <v>0.1017</v>
      </c>
      <c r="C38" s="41">
        <f t="shared" si="2"/>
        <v>0.00334303042256299</v>
      </c>
      <c r="D38">
        <v>182.53</v>
      </c>
      <c r="E38">
        <v>182.34</v>
      </c>
      <c r="F38">
        <v>183.04</v>
      </c>
      <c r="G38">
        <v>183.14</v>
      </c>
      <c r="H38">
        <v>187.54</v>
      </c>
      <c r="I38" s="7">
        <v>188.88</v>
      </c>
      <c r="J38" s="68">
        <f t="shared" si="1"/>
        <v>-0.00104092477948825</v>
      </c>
      <c r="K38" s="68">
        <f t="shared" si="1"/>
        <v>0.00383898212131184</v>
      </c>
      <c r="L38" s="68">
        <f t="shared" si="1"/>
        <v>0.000546328671328533</v>
      </c>
      <c r="M38" s="68">
        <f t="shared" si="1"/>
        <v>0.0240253358086711</v>
      </c>
      <c r="N38" s="69">
        <f t="shared" si="1"/>
        <v>0.00714514236962782</v>
      </c>
    </row>
    <row r="39" spans="1:14">
      <c r="A39" s="40" t="s">
        <v>45</v>
      </c>
      <c r="B39">
        <v>0.3535</v>
      </c>
      <c r="C39" s="41">
        <f t="shared" si="2"/>
        <v>0.0116200713311309</v>
      </c>
      <c r="D39">
        <v>293.74</v>
      </c>
      <c r="E39">
        <v>296.77</v>
      </c>
      <c r="F39">
        <v>298.24</v>
      </c>
      <c r="G39">
        <v>298.24</v>
      </c>
      <c r="H39">
        <v>298.83</v>
      </c>
      <c r="I39" s="7">
        <v>299.43</v>
      </c>
      <c r="J39" s="68">
        <f t="shared" si="1"/>
        <v>0.01031524477429</v>
      </c>
      <c r="K39" s="68">
        <f t="shared" si="1"/>
        <v>0.004953330862284</v>
      </c>
      <c r="L39" s="68">
        <f t="shared" si="1"/>
        <v>0</v>
      </c>
      <c r="M39" s="68">
        <f t="shared" si="1"/>
        <v>0.00197827253218885</v>
      </c>
      <c r="N39" s="69">
        <f t="shared" si="1"/>
        <v>0.00200783053910247</v>
      </c>
    </row>
    <row r="40" spans="1:14">
      <c r="A40" s="40" t="s">
        <v>46</v>
      </c>
      <c r="B40">
        <v>0.1044</v>
      </c>
      <c r="C40" s="41">
        <f t="shared" si="2"/>
        <v>0.00343178344263103</v>
      </c>
      <c r="D40">
        <v>198.48</v>
      </c>
      <c r="E40">
        <v>198.51</v>
      </c>
      <c r="F40">
        <v>198.48</v>
      </c>
      <c r="G40">
        <v>198.73</v>
      </c>
      <c r="H40">
        <v>199.33</v>
      </c>
      <c r="I40" s="7">
        <v>199.33</v>
      </c>
      <c r="J40" s="68">
        <f t="shared" si="1"/>
        <v>0.000151148730350714</v>
      </c>
      <c r="K40" s="68">
        <f t="shared" si="1"/>
        <v>-0.000151125887864589</v>
      </c>
      <c r="L40" s="68">
        <f t="shared" si="1"/>
        <v>0.0012595727529221</v>
      </c>
      <c r="M40" s="68">
        <f t="shared" si="1"/>
        <v>0.00301917174055255</v>
      </c>
      <c r="N40" s="69">
        <f t="shared" si="1"/>
        <v>0</v>
      </c>
    </row>
    <row r="41" spans="1:14">
      <c r="A41" s="40" t="s">
        <v>47</v>
      </c>
      <c r="B41">
        <v>1.334</v>
      </c>
      <c r="C41" s="41">
        <f t="shared" si="2"/>
        <v>0.0438505662113966</v>
      </c>
      <c r="D41">
        <v>320.44</v>
      </c>
      <c r="E41">
        <v>319.47</v>
      </c>
      <c r="F41">
        <v>311.54</v>
      </c>
      <c r="G41">
        <v>319.33</v>
      </c>
      <c r="H41">
        <v>321.67</v>
      </c>
      <c r="I41" s="7">
        <v>324.02</v>
      </c>
      <c r="J41" s="68">
        <f t="shared" si="1"/>
        <v>-0.00302708775433769</v>
      </c>
      <c r="K41" s="68">
        <f t="shared" si="1"/>
        <v>-0.024822362037124</v>
      </c>
      <c r="L41" s="68">
        <f t="shared" si="1"/>
        <v>0.025004814791038</v>
      </c>
      <c r="M41" s="68">
        <f t="shared" si="1"/>
        <v>0.00732784267059161</v>
      </c>
      <c r="N41" s="69">
        <f t="shared" si="1"/>
        <v>0.00730562377591926</v>
      </c>
    </row>
    <row r="42" spans="1:14">
      <c r="A42" s="40" t="s">
        <v>48</v>
      </c>
      <c r="B42">
        <v>0.0419</v>
      </c>
      <c r="C42" s="41">
        <f t="shared" si="2"/>
        <v>0.00137731538550039</v>
      </c>
      <c r="D42">
        <v>264.44</v>
      </c>
      <c r="E42">
        <v>264.44</v>
      </c>
      <c r="F42">
        <v>264.41</v>
      </c>
      <c r="G42">
        <v>264.46</v>
      </c>
      <c r="H42">
        <v>264.66</v>
      </c>
      <c r="I42" s="7">
        <v>262.83</v>
      </c>
      <c r="J42" s="68">
        <f t="shared" si="1"/>
        <v>0</v>
      </c>
      <c r="K42" s="68">
        <f t="shared" si="1"/>
        <v>-0.000113447284828205</v>
      </c>
      <c r="L42" s="68">
        <f t="shared" si="1"/>
        <v>0.000189100260958197</v>
      </c>
      <c r="M42" s="68">
        <f t="shared" si="1"/>
        <v>0.000756258035241819</v>
      </c>
      <c r="N42" s="69">
        <f t="shared" si="1"/>
        <v>-0.00691453185218782</v>
      </c>
    </row>
    <row r="43" spans="1:14">
      <c r="A43" s="40" t="s">
        <v>49</v>
      </c>
      <c r="B43">
        <v>0.8427</v>
      </c>
      <c r="C43" s="41">
        <f t="shared" si="2"/>
        <v>0.027700803707904</v>
      </c>
      <c r="D43">
        <v>333.43</v>
      </c>
      <c r="E43">
        <v>332.73</v>
      </c>
      <c r="F43">
        <v>332.73</v>
      </c>
      <c r="G43">
        <v>332.73</v>
      </c>
      <c r="H43">
        <v>332.73</v>
      </c>
      <c r="I43" s="7">
        <v>332.73</v>
      </c>
      <c r="J43" s="68">
        <f t="shared" si="1"/>
        <v>-0.00209939117655877</v>
      </c>
      <c r="K43" s="68">
        <f t="shared" si="1"/>
        <v>0</v>
      </c>
      <c r="L43" s="68">
        <f t="shared" si="1"/>
        <v>0</v>
      </c>
      <c r="M43" s="68">
        <f t="shared" si="1"/>
        <v>0</v>
      </c>
      <c r="N43" s="69">
        <f t="shared" si="1"/>
        <v>0</v>
      </c>
    </row>
    <row r="44" spans="1:14">
      <c r="A44" s="46" t="s">
        <v>50</v>
      </c>
      <c r="B44" s="11">
        <v>0.8906</v>
      </c>
      <c r="C44" s="47">
        <f t="shared" si="2"/>
        <v>0.0292753480268889</v>
      </c>
      <c r="D44" s="11">
        <v>244.57</v>
      </c>
      <c r="E44" s="11">
        <v>244.51</v>
      </c>
      <c r="F44" s="11">
        <v>245.4</v>
      </c>
      <c r="G44" s="11">
        <v>244.998</v>
      </c>
      <c r="H44" s="11">
        <v>249.63</v>
      </c>
      <c r="I44" s="12">
        <v>250.41</v>
      </c>
      <c r="J44" s="16">
        <f t="shared" si="1"/>
        <v>-0.000245328535797507</v>
      </c>
      <c r="K44" s="16">
        <f t="shared" si="1"/>
        <v>0.00363993292707865</v>
      </c>
      <c r="L44" s="16">
        <f t="shared" si="1"/>
        <v>-0.001638141809291</v>
      </c>
      <c r="M44" s="16">
        <f t="shared" si="1"/>
        <v>0.0189062767859329</v>
      </c>
      <c r="N44" s="19">
        <f t="shared" si="1"/>
        <v>0.00312462444417738</v>
      </c>
    </row>
    <row r="45" spans="10:14">
      <c r="J45" s="68"/>
      <c r="K45" s="68"/>
      <c r="L45" s="68"/>
      <c r="M45" s="68"/>
      <c r="N45" s="68"/>
    </row>
    <row r="46" s="20" customFormat="1" spans="1:14">
      <c r="A46" s="90" t="s">
        <v>51</v>
      </c>
      <c r="B46" s="91">
        <f>SUM(B47:B48)</f>
        <v>0.854</v>
      </c>
      <c r="C46" s="92">
        <f>SUM(C47:C48)</f>
        <v>1</v>
      </c>
      <c r="D46" s="93">
        <f>SUMPRODUCT(D47:D48,$C$47:$C$48)</f>
        <v>386.198789227166</v>
      </c>
      <c r="E46" s="93">
        <f>SUMPRODUCT(E47:E48,$C$47:$C$48)</f>
        <v>386.358114754098</v>
      </c>
      <c r="F46" s="93">
        <f>SUMPRODUCT(F47:F48,$C$47:$C$48)</f>
        <v>387.12712295082</v>
      </c>
      <c r="G46" s="93">
        <f>SUMPRODUCT(G47:G48,$C$47:$C$48)</f>
        <v>401.920962529274</v>
      </c>
      <c r="H46" s="93">
        <f>SUMPRODUCT(H47:H48,$C$47:$C$48)</f>
        <v>407.496336065574</v>
      </c>
      <c r="I46" s="93">
        <f>SUMPRODUCT(I47:I48,$C$47:$C$48)</f>
        <v>407.235894613583</v>
      </c>
      <c r="J46" s="99">
        <f t="shared" ref="J46:N107" si="3">E46/D46-1</f>
        <v>0.000412547971087474</v>
      </c>
      <c r="K46" s="99">
        <f>F46/E46-1</f>
        <v>0.00199040260151073</v>
      </c>
      <c r="L46" s="99">
        <f>G46/F46-1</f>
        <v>0.0382144228637109</v>
      </c>
      <c r="M46" s="99">
        <f>H46/G46-1</f>
        <v>0.013871815745101</v>
      </c>
      <c r="N46" s="99">
        <f>I46/H46-1</f>
        <v>-0.000639125874124957</v>
      </c>
    </row>
    <row r="47" spans="1:14">
      <c r="A47" s="40" t="s">
        <v>52</v>
      </c>
      <c r="B47">
        <v>0.7167</v>
      </c>
      <c r="C47" s="41">
        <f>B47/$B$46</f>
        <v>0.839227166276347</v>
      </c>
      <c r="D47">
        <v>384.62</v>
      </c>
      <c r="E47">
        <v>384.67</v>
      </c>
      <c r="F47">
        <v>384.73</v>
      </c>
      <c r="G47">
        <v>402.22</v>
      </c>
      <c r="H47">
        <v>407.26</v>
      </c>
      <c r="I47" s="7">
        <v>405.76</v>
      </c>
      <c r="J47" s="68">
        <f t="shared" si="3"/>
        <v>0.000129998440018708</v>
      </c>
      <c r="K47" s="68">
        <f t="shared" si="3"/>
        <v>0.000155977851145073</v>
      </c>
      <c r="L47" s="68">
        <f t="shared" si="3"/>
        <v>0.0454604527850702</v>
      </c>
      <c r="M47" s="68">
        <f t="shared" si="3"/>
        <v>0.01253045596937</v>
      </c>
      <c r="N47" s="69">
        <f t="shared" si="3"/>
        <v>-0.00368315081274861</v>
      </c>
    </row>
    <row r="48" spans="1:14">
      <c r="A48" s="46" t="s">
        <v>53</v>
      </c>
      <c r="B48" s="11">
        <v>0.1373</v>
      </c>
      <c r="C48" s="47">
        <f>B48/$B$46</f>
        <v>0.160772833723653</v>
      </c>
      <c r="D48" s="11">
        <v>394.44</v>
      </c>
      <c r="E48" s="11">
        <v>395.17</v>
      </c>
      <c r="F48" s="11">
        <v>399.64</v>
      </c>
      <c r="G48" s="11">
        <v>400.36</v>
      </c>
      <c r="H48" s="11">
        <v>408.73</v>
      </c>
      <c r="I48" s="12">
        <v>414.94</v>
      </c>
      <c r="J48" s="16">
        <f t="shared" si="3"/>
        <v>0.00185072507859241</v>
      </c>
      <c r="K48" s="16">
        <f t="shared" si="3"/>
        <v>0.0113115874180731</v>
      </c>
      <c r="L48" s="16">
        <f t="shared" si="3"/>
        <v>0.00180162145931351</v>
      </c>
      <c r="M48" s="16">
        <f t="shared" si="3"/>
        <v>0.0209061844340095</v>
      </c>
      <c r="N48" s="19">
        <f t="shared" si="3"/>
        <v>0.0151934039586035</v>
      </c>
    </row>
    <row r="49" spans="10:14">
      <c r="J49" s="68"/>
      <c r="K49" s="68"/>
      <c r="L49" s="68"/>
      <c r="M49" s="68"/>
      <c r="N49" s="68"/>
    </row>
    <row r="50" s="20" customFormat="1" spans="1:14">
      <c r="A50" s="90" t="s">
        <v>54</v>
      </c>
      <c r="B50" s="91">
        <f>SUM(B51:B59)</f>
        <v>8.0096</v>
      </c>
      <c r="C50" s="92">
        <f>SUM(C51:C59)</f>
        <v>1</v>
      </c>
      <c r="D50" s="91">
        <f>SUMPRODUCT(D51:D59,$C$51:$C$59)</f>
        <v>216.668358844387</v>
      </c>
      <c r="E50" s="91">
        <f>SUMPRODUCT(E51:E59,$C$51:$C$59)</f>
        <v>230.789364887135</v>
      </c>
      <c r="F50" s="91">
        <f>SUMPRODUCT(F51:F59,$C$51:$C$59)</f>
        <v>231.275760961846</v>
      </c>
      <c r="G50" s="91">
        <f>SUMPRODUCT(G51:G59,$C$51:$C$59)</f>
        <v>233.530515006992</v>
      </c>
      <c r="H50" s="91">
        <f>SUMPRODUCT(H51:H59,$C$51:$C$59)</f>
        <v>235.235330228726</v>
      </c>
      <c r="I50" s="91">
        <f>SUMPRODUCT(I51:I59,$C$51:$C$59)</f>
        <v>236.212764932081</v>
      </c>
      <c r="J50" s="99">
        <f t="shared" si="3"/>
        <v>0.0651733650361499</v>
      </c>
      <c r="K50" s="99">
        <f>F50/E50-1</f>
        <v>0.00210753244608197</v>
      </c>
      <c r="L50" s="99">
        <f>G50/F50-1</f>
        <v>0.00974920171387028</v>
      </c>
      <c r="M50" s="99">
        <f>H50/G50-1</f>
        <v>0.0073001818271281</v>
      </c>
      <c r="N50" s="99">
        <f>I50/H50-1</f>
        <v>0.00415513563547432</v>
      </c>
    </row>
    <row r="51" spans="1:14">
      <c r="A51" s="40" t="s">
        <v>55</v>
      </c>
      <c r="B51">
        <v>2.2227</v>
      </c>
      <c r="C51" s="41">
        <f>B51/$B$50</f>
        <v>0.277504494606472</v>
      </c>
      <c r="D51">
        <v>248.8</v>
      </c>
      <c r="E51">
        <v>273.04</v>
      </c>
      <c r="F51">
        <v>273.95</v>
      </c>
      <c r="G51">
        <v>275.45</v>
      </c>
      <c r="H51">
        <v>279.49</v>
      </c>
      <c r="I51" s="7">
        <v>279.69</v>
      </c>
      <c r="J51" s="68">
        <f t="shared" si="3"/>
        <v>0.097427652733119</v>
      </c>
      <c r="K51" s="68">
        <f t="shared" si="3"/>
        <v>0.00333284500439479</v>
      </c>
      <c r="L51" s="68">
        <f t="shared" si="3"/>
        <v>0.00547545172476727</v>
      </c>
      <c r="M51" s="68">
        <f t="shared" si="3"/>
        <v>0.014666908694863</v>
      </c>
      <c r="N51" s="69">
        <f t="shared" si="3"/>
        <v>0.000715589108733816</v>
      </c>
    </row>
    <row r="52" spans="1:14">
      <c r="A52" s="40" t="s">
        <v>56</v>
      </c>
      <c r="B52">
        <v>0.8361</v>
      </c>
      <c r="C52" s="41">
        <f t="shared" ref="C52:C59" si="4">B52/$B$50</f>
        <v>0.104387235317619</v>
      </c>
      <c r="D52">
        <v>215.69</v>
      </c>
      <c r="E52">
        <v>223.94</v>
      </c>
      <c r="F52">
        <v>224.02</v>
      </c>
      <c r="G52">
        <v>224.68</v>
      </c>
      <c r="H52">
        <v>224.88</v>
      </c>
      <c r="I52" s="7">
        <v>225.56</v>
      </c>
      <c r="J52" s="68">
        <f>E52/D52-1</f>
        <v>0.0382493393295933</v>
      </c>
      <c r="K52" s="68">
        <f t="shared" si="3"/>
        <v>0.000357238546039085</v>
      </c>
      <c r="L52" s="68">
        <f t="shared" si="3"/>
        <v>0.00294616552093552</v>
      </c>
      <c r="M52" s="68">
        <f t="shared" si="3"/>
        <v>0.000890154886950212</v>
      </c>
      <c r="N52" s="69">
        <f t="shared" si="3"/>
        <v>0.00302383493418712</v>
      </c>
    </row>
    <row r="53" spans="1:14">
      <c r="A53" s="40" t="s">
        <v>57</v>
      </c>
      <c r="B53">
        <v>1.3196</v>
      </c>
      <c r="C53" s="41">
        <f t="shared" si="4"/>
        <v>0.164752297243308</v>
      </c>
      <c r="D53">
        <v>198.36</v>
      </c>
      <c r="E53">
        <v>200.11</v>
      </c>
      <c r="F53">
        <v>200.77</v>
      </c>
      <c r="G53">
        <v>202.2</v>
      </c>
      <c r="H53">
        <v>202.48</v>
      </c>
      <c r="I53" s="7">
        <v>205</v>
      </c>
      <c r="J53" s="68">
        <f t="shared" si="3"/>
        <v>0.00882234321435771</v>
      </c>
      <c r="K53" s="68">
        <f t="shared" si="3"/>
        <v>0.00329818599770126</v>
      </c>
      <c r="L53" s="68">
        <f t="shared" si="3"/>
        <v>0.0071225780744133</v>
      </c>
      <c r="M53" s="68">
        <f t="shared" si="3"/>
        <v>0.00138476755687433</v>
      </c>
      <c r="N53" s="69">
        <f t="shared" si="3"/>
        <v>0.01244567364678</v>
      </c>
    </row>
    <row r="54" spans="1:14">
      <c r="A54" s="40" t="s">
        <v>58</v>
      </c>
      <c r="B54">
        <v>0.4307</v>
      </c>
      <c r="C54" s="41">
        <f t="shared" si="4"/>
        <v>0.0537729724330803</v>
      </c>
      <c r="D54">
        <v>230.68</v>
      </c>
      <c r="E54">
        <v>230.68</v>
      </c>
      <c r="F54">
        <v>230.68</v>
      </c>
      <c r="G54">
        <v>230.68</v>
      </c>
      <c r="H54">
        <v>230.68</v>
      </c>
      <c r="I54" s="7">
        <v>230.68</v>
      </c>
      <c r="J54" s="68">
        <f t="shared" si="3"/>
        <v>0</v>
      </c>
      <c r="K54" s="68">
        <f t="shared" si="3"/>
        <v>0</v>
      </c>
      <c r="L54" s="68">
        <f t="shared" si="3"/>
        <v>0</v>
      </c>
      <c r="M54" s="68">
        <f t="shared" si="3"/>
        <v>0</v>
      </c>
      <c r="N54" s="69">
        <f t="shared" si="3"/>
        <v>0</v>
      </c>
    </row>
    <row r="55" spans="1:14">
      <c r="A55" s="40" t="s">
        <v>59</v>
      </c>
      <c r="B55">
        <v>1.0741</v>
      </c>
      <c r="C55" s="41">
        <f t="shared" si="4"/>
        <v>0.134101578106272</v>
      </c>
      <c r="D55">
        <v>215.73</v>
      </c>
      <c r="E55">
        <v>216.57</v>
      </c>
      <c r="F55">
        <v>216.81</v>
      </c>
      <c r="G55">
        <v>226.76</v>
      </c>
      <c r="H55">
        <v>227.71</v>
      </c>
      <c r="I55" s="7">
        <v>227.53</v>
      </c>
      <c r="J55" s="68">
        <f t="shared" si="3"/>
        <v>0.003893756083994</v>
      </c>
      <c r="K55" s="68">
        <f t="shared" si="3"/>
        <v>0.001108186729464</v>
      </c>
      <c r="L55" s="68">
        <f t="shared" si="3"/>
        <v>0.0458927171255938</v>
      </c>
      <c r="M55" s="68">
        <f t="shared" si="3"/>
        <v>0.00418945140236371</v>
      </c>
      <c r="N55" s="69">
        <f t="shared" si="3"/>
        <v>-0.000790479118176646</v>
      </c>
    </row>
    <row r="56" spans="1:14">
      <c r="A56" s="40" t="s">
        <v>60</v>
      </c>
      <c r="B56">
        <v>0.407</v>
      </c>
      <c r="C56" s="41">
        <f t="shared" si="4"/>
        <v>0.0508140231721934</v>
      </c>
      <c r="D56">
        <v>206.99</v>
      </c>
      <c r="E56">
        <v>207.84</v>
      </c>
      <c r="F56">
        <v>208.93</v>
      </c>
      <c r="G56">
        <v>211.97</v>
      </c>
      <c r="H56">
        <v>218.98</v>
      </c>
      <c r="I56" s="7">
        <v>226.45</v>
      </c>
      <c r="J56" s="68">
        <f t="shared" si="3"/>
        <v>0.00410647857384405</v>
      </c>
      <c r="K56" s="68">
        <f t="shared" si="3"/>
        <v>0.00524441878367976</v>
      </c>
      <c r="L56" s="68">
        <f t="shared" si="3"/>
        <v>0.014550327861006</v>
      </c>
      <c r="M56" s="68">
        <f t="shared" si="3"/>
        <v>0.033070717554371</v>
      </c>
      <c r="N56" s="69">
        <f t="shared" si="3"/>
        <v>0.0341127043565623</v>
      </c>
    </row>
    <row r="57" spans="1:14">
      <c r="A57" s="40" t="s">
        <v>61</v>
      </c>
      <c r="B57">
        <v>0.1713</v>
      </c>
      <c r="C57" s="41">
        <f t="shared" si="4"/>
        <v>0.0213868357970435</v>
      </c>
      <c r="D57">
        <v>178.53</v>
      </c>
      <c r="E57">
        <v>184.94</v>
      </c>
      <c r="F57">
        <v>185.79</v>
      </c>
      <c r="G57">
        <v>187.61</v>
      </c>
      <c r="H57">
        <v>188.43</v>
      </c>
      <c r="I57" s="7">
        <v>191.92</v>
      </c>
      <c r="J57" s="68">
        <f t="shared" si="3"/>
        <v>0.0359043298045145</v>
      </c>
      <c r="K57" s="68">
        <f t="shared" si="3"/>
        <v>0.00459608521682697</v>
      </c>
      <c r="L57" s="68">
        <f t="shared" si="3"/>
        <v>0.00979600624360843</v>
      </c>
      <c r="M57" s="68">
        <f t="shared" si="3"/>
        <v>0.004370769148766</v>
      </c>
      <c r="N57" s="69">
        <f t="shared" si="3"/>
        <v>0.0185214668577189</v>
      </c>
    </row>
    <row r="58" spans="1:14">
      <c r="A58" s="40" t="s">
        <v>62</v>
      </c>
      <c r="B58">
        <v>0.0665</v>
      </c>
      <c r="C58" s="41">
        <f t="shared" si="4"/>
        <v>0.00830253695565322</v>
      </c>
      <c r="D58">
        <v>252.5</v>
      </c>
      <c r="E58">
        <v>253.08</v>
      </c>
      <c r="F58">
        <v>253.74</v>
      </c>
      <c r="G58">
        <v>253.83</v>
      </c>
      <c r="H58">
        <v>255.48</v>
      </c>
      <c r="I58" s="7">
        <v>255.72</v>
      </c>
      <c r="J58" s="68">
        <f t="shared" si="3"/>
        <v>0.0022970297029703</v>
      </c>
      <c r="K58" s="68">
        <f t="shared" si="3"/>
        <v>0.00260787102892368</v>
      </c>
      <c r="L58" s="68">
        <f t="shared" si="3"/>
        <v>0.000354693781035698</v>
      </c>
      <c r="M58" s="68">
        <f t="shared" si="3"/>
        <v>0.00650041366268761</v>
      </c>
      <c r="N58" s="69">
        <f t="shared" si="3"/>
        <v>0.000939408172851097</v>
      </c>
    </row>
    <row r="59" spans="1:14">
      <c r="A59" s="46" t="s">
        <v>63</v>
      </c>
      <c r="B59" s="11">
        <v>1.4816</v>
      </c>
      <c r="C59" s="47">
        <f t="shared" si="4"/>
        <v>0.184978026368358</v>
      </c>
      <c r="D59" s="11">
        <v>187.39</v>
      </c>
      <c r="E59" s="11">
        <v>219.54</v>
      </c>
      <c r="F59" s="11">
        <v>219.57</v>
      </c>
      <c r="G59" s="11">
        <v>219.6</v>
      </c>
      <c r="H59" s="11">
        <v>219.61</v>
      </c>
      <c r="I59" s="12">
        <v>219.63</v>
      </c>
      <c r="J59" s="16">
        <f t="shared" si="3"/>
        <v>0.171567319494103</v>
      </c>
      <c r="K59" s="16">
        <f t="shared" si="3"/>
        <v>0.000136649357747931</v>
      </c>
      <c r="L59" s="16">
        <f t="shared" si="3"/>
        <v>0.000136630687252337</v>
      </c>
      <c r="M59" s="16">
        <f t="shared" si="3"/>
        <v>4.5537340619406e-5</v>
      </c>
      <c r="N59" s="19">
        <f t="shared" si="3"/>
        <v>9.10705341286011e-5</v>
      </c>
    </row>
    <row r="60" spans="10:14">
      <c r="J60" s="68"/>
      <c r="K60" s="68"/>
      <c r="L60" s="68"/>
      <c r="M60" s="68"/>
      <c r="N60" s="68"/>
    </row>
    <row r="61" s="20" customFormat="1" spans="1:14">
      <c r="A61" s="90" t="s">
        <v>64</v>
      </c>
      <c r="B61" s="91">
        <f>SUM(B62:B70)</f>
        <v>27.0332</v>
      </c>
      <c r="C61" s="95">
        <f>SUM(C62:C70)</f>
        <v>1</v>
      </c>
      <c r="D61" s="91">
        <f>SUMPRODUCT(D62:D70,$C$62:$C$70)</f>
        <v>250.124770467425</v>
      </c>
      <c r="E61" s="91">
        <f>SUMPRODUCT(E62:E70,$C$62:$C$70)</f>
        <v>246.31614233609</v>
      </c>
      <c r="F61" s="91">
        <f>SUMPRODUCT(F62:F70,$C$62:$C$70)</f>
        <v>243.356744447568</v>
      </c>
      <c r="G61" s="91">
        <f>SUMPRODUCT(G62:G70,$C$62:$C$70)</f>
        <v>246.767494303301</v>
      </c>
      <c r="H61" s="91">
        <f>SUMPRODUCT(H62:H70,$C$62:$C$70)</f>
        <v>246.748492261367</v>
      </c>
      <c r="I61" s="91">
        <f>SUMPRODUCT(I62:I70,$C$62:$C$70)</f>
        <v>243.393898835506</v>
      </c>
      <c r="J61" s="99">
        <f t="shared" si="3"/>
        <v>-0.0152269130491052</v>
      </c>
      <c r="K61" s="99">
        <f>F61/E61-1</f>
        <v>-0.012014632335725</v>
      </c>
      <c r="L61" s="99">
        <f>G61/F61-1</f>
        <v>0.0140154318035257</v>
      </c>
      <c r="M61" s="99">
        <f>H61/G61-1</f>
        <v>-7.70038289981123e-5</v>
      </c>
      <c r="N61" s="99">
        <f>I61/H61-1</f>
        <v>-0.0135951932071308</v>
      </c>
    </row>
    <row r="62" spans="1:14">
      <c r="A62" s="40" t="s">
        <v>65</v>
      </c>
      <c r="B62">
        <v>19.2558</v>
      </c>
      <c r="C62" s="41">
        <f>B62/$B$61</f>
        <v>0.7123019102437</v>
      </c>
      <c r="D62">
        <v>160.17</v>
      </c>
      <c r="E62">
        <v>162.5</v>
      </c>
      <c r="F62">
        <v>162.5</v>
      </c>
      <c r="G62">
        <v>162.5</v>
      </c>
      <c r="H62">
        <v>164.08</v>
      </c>
      <c r="I62" s="7">
        <v>164.08</v>
      </c>
      <c r="J62" s="68">
        <f t="shared" si="3"/>
        <v>0.0145470437659987</v>
      </c>
      <c r="K62" s="68">
        <f t="shared" si="3"/>
        <v>0</v>
      </c>
      <c r="L62" s="68">
        <f t="shared" si="3"/>
        <v>0</v>
      </c>
      <c r="M62" s="68">
        <f t="shared" si="3"/>
        <v>0.00972307692307695</v>
      </c>
      <c r="N62" s="69">
        <f t="shared" si="3"/>
        <v>0</v>
      </c>
    </row>
    <row r="63" spans="1:14">
      <c r="A63" s="40" t="s">
        <v>66</v>
      </c>
      <c r="B63">
        <v>0.3765</v>
      </c>
      <c r="C63" s="41">
        <f t="shared" ref="C63:C70" si="5">B63/$B$61</f>
        <v>0.0139273190003403</v>
      </c>
      <c r="D63">
        <v>259.24</v>
      </c>
      <c r="E63">
        <v>258.92</v>
      </c>
      <c r="F63">
        <v>257.56</v>
      </c>
      <c r="G63">
        <v>259.33</v>
      </c>
      <c r="H63">
        <v>265.27</v>
      </c>
      <c r="I63" s="7">
        <v>266.39</v>
      </c>
      <c r="J63" s="68">
        <f t="shared" si="3"/>
        <v>-0.00123437741089338</v>
      </c>
      <c r="K63" s="68">
        <f t="shared" si="3"/>
        <v>-0.00525258767186776</v>
      </c>
      <c r="L63" s="68">
        <f t="shared" si="3"/>
        <v>0.00687218512191334</v>
      </c>
      <c r="M63" s="68">
        <f t="shared" si="3"/>
        <v>0.0229051787298038</v>
      </c>
      <c r="N63" s="69">
        <f t="shared" si="3"/>
        <v>0.00422211331850564</v>
      </c>
    </row>
    <row r="64" spans="1:14">
      <c r="A64" s="40" t="s">
        <v>67</v>
      </c>
      <c r="B64">
        <v>0.2025</v>
      </c>
      <c r="C64" s="41">
        <f t="shared" si="5"/>
        <v>0.0074907891037687</v>
      </c>
      <c r="D64">
        <v>213.53</v>
      </c>
      <c r="E64">
        <v>213.75</v>
      </c>
      <c r="F64">
        <v>213.78</v>
      </c>
      <c r="G64">
        <v>214.4</v>
      </c>
      <c r="H64">
        <v>215.78</v>
      </c>
      <c r="I64" s="7">
        <v>215.95</v>
      </c>
      <c r="J64" s="68">
        <f t="shared" si="3"/>
        <v>0.00103030019201045</v>
      </c>
      <c r="K64" s="68">
        <f t="shared" si="3"/>
        <v>0.000140350877192885</v>
      </c>
      <c r="L64" s="68">
        <f t="shared" si="3"/>
        <v>0.00290017775283014</v>
      </c>
      <c r="M64" s="68">
        <f t="shared" si="3"/>
        <v>0.00643656716417906</v>
      </c>
      <c r="N64" s="69">
        <f t="shared" si="3"/>
        <v>0.00078783946612293</v>
      </c>
    </row>
    <row r="65" spans="1:14">
      <c r="A65" s="40" t="s">
        <v>68</v>
      </c>
      <c r="B65">
        <v>0.5269</v>
      </c>
      <c r="C65" s="41">
        <f t="shared" si="5"/>
        <v>0.0194908482902505</v>
      </c>
      <c r="D65">
        <v>199.06</v>
      </c>
      <c r="E65">
        <v>199.06</v>
      </c>
      <c r="F65">
        <v>199.4</v>
      </c>
      <c r="G65">
        <v>199.4</v>
      </c>
      <c r="H65">
        <v>201.12</v>
      </c>
      <c r="I65" s="7">
        <v>201.62</v>
      </c>
      <c r="J65" s="68">
        <f t="shared" si="3"/>
        <v>0</v>
      </c>
      <c r="K65" s="68">
        <f t="shared" si="3"/>
        <v>0.00170802773033252</v>
      </c>
      <c r="L65" s="68">
        <f t="shared" si="3"/>
        <v>0</v>
      </c>
      <c r="M65" s="68">
        <f t="shared" si="3"/>
        <v>0.00862587763289868</v>
      </c>
      <c r="N65" s="69">
        <f t="shared" si="3"/>
        <v>0.00248607796340483</v>
      </c>
    </row>
    <row r="66" spans="1:14">
      <c r="A66" s="40" t="s">
        <v>69</v>
      </c>
      <c r="B66">
        <v>0.1064</v>
      </c>
      <c r="C66" s="41">
        <f t="shared" si="5"/>
        <v>0.00393590104020242</v>
      </c>
      <c r="D66">
        <v>246.85</v>
      </c>
      <c r="E66">
        <v>247.08</v>
      </c>
      <c r="F66">
        <v>247.08</v>
      </c>
      <c r="G66">
        <v>249.68</v>
      </c>
      <c r="H66">
        <v>250.31</v>
      </c>
      <c r="I66" s="7">
        <v>250.31</v>
      </c>
      <c r="J66" s="68">
        <f t="shared" si="3"/>
        <v>0.000931739923030195</v>
      </c>
      <c r="K66" s="68">
        <f t="shared" si="3"/>
        <v>0</v>
      </c>
      <c r="L66" s="68">
        <f t="shared" si="3"/>
        <v>0.0105229075603044</v>
      </c>
      <c r="M66" s="68">
        <f t="shared" si="3"/>
        <v>0.00252322973405961</v>
      </c>
      <c r="N66" s="69">
        <f t="shared" si="3"/>
        <v>0</v>
      </c>
    </row>
    <row r="67" spans="1:14">
      <c r="A67" s="40" t="s">
        <v>70</v>
      </c>
      <c r="B67">
        <v>4.5562</v>
      </c>
      <c r="C67" s="41">
        <f t="shared" si="5"/>
        <v>0.168540905257239</v>
      </c>
      <c r="D67">
        <v>339.66</v>
      </c>
      <c r="E67">
        <v>307.4</v>
      </c>
      <c r="F67">
        <v>293.57</v>
      </c>
      <c r="G67">
        <v>317.36</v>
      </c>
      <c r="H67">
        <v>304.07</v>
      </c>
      <c r="I67" s="7">
        <v>284.46</v>
      </c>
      <c r="J67" s="68">
        <f t="shared" si="3"/>
        <v>-0.0949773302714481</v>
      </c>
      <c r="K67" s="68">
        <f t="shared" si="3"/>
        <v>-0.0449902407286922</v>
      </c>
      <c r="L67" s="68">
        <f t="shared" si="3"/>
        <v>0.0810368906904657</v>
      </c>
      <c r="M67" s="68">
        <f t="shared" si="3"/>
        <v>-0.0418767330476432</v>
      </c>
      <c r="N67" s="69">
        <f t="shared" si="3"/>
        <v>-0.0644917288782189</v>
      </c>
    </row>
    <row r="68" spans="1:14">
      <c r="A68" s="40" t="s">
        <v>71</v>
      </c>
      <c r="B68">
        <v>1.0807</v>
      </c>
      <c r="C68" s="41">
        <f t="shared" si="5"/>
        <v>0.0399767693058905</v>
      </c>
      <c r="D68">
        <v>1479.08</v>
      </c>
      <c r="E68">
        <v>1479.08</v>
      </c>
      <c r="F68">
        <v>1479.08</v>
      </c>
      <c r="G68">
        <v>1479.08</v>
      </c>
      <c r="H68">
        <v>1479.08</v>
      </c>
      <c r="I68" s="7">
        <v>1479.08</v>
      </c>
      <c r="J68" s="68">
        <f t="shared" si="3"/>
        <v>0</v>
      </c>
      <c r="K68" s="68">
        <f t="shared" si="3"/>
        <v>0</v>
      </c>
      <c r="L68" s="68">
        <f t="shared" si="3"/>
        <v>0</v>
      </c>
      <c r="M68" s="68">
        <f t="shared" si="3"/>
        <v>0</v>
      </c>
      <c r="N68" s="69">
        <f t="shared" si="3"/>
        <v>0</v>
      </c>
    </row>
    <row r="69" spans="1:14">
      <c r="A69" s="40" t="s">
        <v>72</v>
      </c>
      <c r="B69">
        <v>0.5064</v>
      </c>
      <c r="C69" s="41">
        <f t="shared" si="5"/>
        <v>0.0187325214920912</v>
      </c>
      <c r="D69">
        <v>343.26</v>
      </c>
      <c r="E69">
        <v>341.19</v>
      </c>
      <c r="F69">
        <v>308.96</v>
      </c>
      <c r="G69">
        <v>275.54</v>
      </c>
      <c r="H69">
        <v>325.93</v>
      </c>
      <c r="I69" s="7">
        <v>321.05</v>
      </c>
      <c r="J69" s="68">
        <f t="shared" si="3"/>
        <v>-0.00603041426324069</v>
      </c>
      <c r="K69" s="68">
        <f t="shared" si="3"/>
        <v>-0.0944634954131129</v>
      </c>
      <c r="L69" s="68">
        <f t="shared" si="3"/>
        <v>-0.108169342309684</v>
      </c>
      <c r="M69" s="68">
        <f t="shared" si="3"/>
        <v>0.182877259200116</v>
      </c>
      <c r="N69" s="69">
        <f t="shared" si="3"/>
        <v>-0.0149725401159758</v>
      </c>
    </row>
    <row r="70" spans="1:14">
      <c r="A70" s="46" t="s">
        <v>73</v>
      </c>
      <c r="B70" s="11">
        <v>0.4218</v>
      </c>
      <c r="C70" s="47">
        <f t="shared" si="5"/>
        <v>0.0156030362665167</v>
      </c>
      <c r="D70" s="11">
        <v>203.06</v>
      </c>
      <c r="E70" s="11">
        <v>203.67</v>
      </c>
      <c r="F70" s="11">
        <v>202.86</v>
      </c>
      <c r="G70" s="11">
        <v>202.07</v>
      </c>
      <c r="H70" s="11">
        <v>203.51</v>
      </c>
      <c r="I70" s="12">
        <v>204.49</v>
      </c>
      <c r="J70" s="16">
        <f t="shared" si="3"/>
        <v>0.00300403821530582</v>
      </c>
      <c r="K70" s="16">
        <f t="shared" si="3"/>
        <v>-0.00397702165267333</v>
      </c>
      <c r="L70" s="16">
        <f t="shared" si="3"/>
        <v>-0.00389431134772755</v>
      </c>
      <c r="M70" s="16">
        <f t="shared" si="3"/>
        <v>0.00712624338100665</v>
      </c>
      <c r="N70" s="19">
        <f t="shared" si="3"/>
        <v>0.00481548818239896</v>
      </c>
    </row>
    <row r="71" spans="10:14">
      <c r="J71" s="68"/>
      <c r="K71" s="68"/>
      <c r="L71" s="68"/>
      <c r="M71" s="68"/>
      <c r="N71" s="68"/>
    </row>
    <row r="72" s="20" customFormat="1" spans="1:14">
      <c r="A72" s="90" t="s">
        <v>74</v>
      </c>
      <c r="B72" s="91">
        <f>SUM(B73:B80)</f>
        <v>4.0937</v>
      </c>
      <c r="C72" s="92">
        <f>SUM(C73:C80)</f>
        <v>1</v>
      </c>
      <c r="D72" s="91">
        <f>SUMPRODUCT(D73:D80,$C$73:$C$80)</f>
        <v>256.375923736473</v>
      </c>
      <c r="E72" s="91">
        <f>SUMPRODUCT(E73:E80,$C$73:$C$80)</f>
        <v>257.227156606493</v>
      </c>
      <c r="F72" s="91">
        <f>SUMPRODUCT(F73:F80,$C$73:$C$80)</f>
        <v>257.551928817451</v>
      </c>
      <c r="G72" s="91">
        <f>SUMPRODUCT(G73:G80,$C$73:$C$80)</f>
        <v>258.391134914625</v>
      </c>
      <c r="H72" s="91">
        <f>SUMPRODUCT(H73:H80,$C$73:$C$80)</f>
        <v>259.612450594816</v>
      </c>
      <c r="I72" s="91">
        <f>SUMPRODUCT(I73:I80,$C$73:$C$80)</f>
        <v>259.857489801402</v>
      </c>
      <c r="J72" s="99">
        <f t="shared" si="3"/>
        <v>0.00332025276638204</v>
      </c>
      <c r="K72" s="99">
        <f>F72/E72-1</f>
        <v>0.00126258912644728</v>
      </c>
      <c r="L72" s="99">
        <f>G72/F72-1</f>
        <v>0.00325839569917763</v>
      </c>
      <c r="M72" s="99">
        <f>H72/G72-1</f>
        <v>0.00472661602959046</v>
      </c>
      <c r="N72" s="99">
        <f>I72/H72-1</f>
        <v>0.000943865388675746</v>
      </c>
    </row>
    <row r="73" spans="1:14">
      <c r="A73" s="40" t="s">
        <v>75</v>
      </c>
      <c r="B73">
        <v>0.475</v>
      </c>
      <c r="C73" s="41">
        <f>B73/$B$72</f>
        <v>0.116031951535286</v>
      </c>
      <c r="D73">
        <v>243.45</v>
      </c>
      <c r="E73">
        <v>243.67</v>
      </c>
      <c r="F73">
        <v>244.56</v>
      </c>
      <c r="G73">
        <v>245.76</v>
      </c>
      <c r="H73">
        <v>247.48</v>
      </c>
      <c r="I73" s="7">
        <v>247.94</v>
      </c>
      <c r="J73" s="68">
        <f t="shared" si="3"/>
        <v>0.000903676319572888</v>
      </c>
      <c r="K73" s="68">
        <f t="shared" si="3"/>
        <v>0.00365248081421599</v>
      </c>
      <c r="L73" s="68">
        <f t="shared" si="3"/>
        <v>0.00490677134445527</v>
      </c>
      <c r="M73" s="68">
        <f t="shared" si="3"/>
        <v>0.00699869791666674</v>
      </c>
      <c r="N73" s="69">
        <f t="shared" si="3"/>
        <v>0.0018587360594795</v>
      </c>
    </row>
    <row r="74" spans="1:14">
      <c r="A74" s="40" t="s">
        <v>76</v>
      </c>
      <c r="B74">
        <v>0.0308</v>
      </c>
      <c r="C74" s="41">
        <f t="shared" ref="C74:C80" si="6">B74/$B$72</f>
        <v>0.00752375601534065</v>
      </c>
      <c r="D74">
        <v>148.03</v>
      </c>
      <c r="E74">
        <v>148.08</v>
      </c>
      <c r="F74">
        <v>148.38</v>
      </c>
      <c r="G74">
        <v>148.42</v>
      </c>
      <c r="H74">
        <v>149.02</v>
      </c>
      <c r="I74" s="7">
        <v>149.43</v>
      </c>
      <c r="J74" s="68">
        <f t="shared" si="3"/>
        <v>0.000337769371073549</v>
      </c>
      <c r="K74" s="68">
        <f t="shared" si="3"/>
        <v>0.00202593192868705</v>
      </c>
      <c r="L74" s="68">
        <f t="shared" si="3"/>
        <v>0.000269578110257296</v>
      </c>
      <c r="M74" s="68">
        <f t="shared" si="3"/>
        <v>0.0040425818622829</v>
      </c>
      <c r="N74" s="69">
        <f t="shared" si="3"/>
        <v>0.00275130854918793</v>
      </c>
    </row>
    <row r="75" spans="1:14">
      <c r="A75" s="40" t="s">
        <v>77</v>
      </c>
      <c r="B75">
        <v>0.342</v>
      </c>
      <c r="C75" s="41">
        <f t="shared" si="6"/>
        <v>0.0835430051054059</v>
      </c>
      <c r="D75">
        <v>182.73</v>
      </c>
      <c r="E75">
        <v>183.22</v>
      </c>
      <c r="F75">
        <v>183.6</v>
      </c>
      <c r="G75">
        <v>184.36</v>
      </c>
      <c r="H75">
        <v>185.25</v>
      </c>
      <c r="I75" s="7">
        <v>185.82</v>
      </c>
      <c r="J75" s="68">
        <f t="shared" si="3"/>
        <v>0.00268155201663656</v>
      </c>
      <c r="K75" s="68">
        <f t="shared" si="3"/>
        <v>0.00207400938762148</v>
      </c>
      <c r="L75" s="68">
        <f t="shared" si="3"/>
        <v>0.00413943355119839</v>
      </c>
      <c r="M75" s="68">
        <f t="shared" si="3"/>
        <v>0.00482751139075721</v>
      </c>
      <c r="N75" s="69">
        <f t="shared" si="3"/>
        <v>0.00307692307692298</v>
      </c>
    </row>
    <row r="76" spans="1:14">
      <c r="A76" s="40" t="s">
        <v>78</v>
      </c>
      <c r="B76">
        <v>1.0032</v>
      </c>
      <c r="C76" s="41">
        <f t="shared" si="6"/>
        <v>0.245059481642524</v>
      </c>
      <c r="D76">
        <v>251.94</v>
      </c>
      <c r="E76">
        <v>253.43</v>
      </c>
      <c r="F76">
        <v>253.08</v>
      </c>
      <c r="G76">
        <v>253.69</v>
      </c>
      <c r="H76">
        <v>255.56</v>
      </c>
      <c r="I76" s="7">
        <v>256.45</v>
      </c>
      <c r="J76" s="68">
        <f t="shared" si="3"/>
        <v>0.00591410653330171</v>
      </c>
      <c r="K76" s="68">
        <f t="shared" si="3"/>
        <v>-0.00138105196701255</v>
      </c>
      <c r="L76" s="68">
        <f t="shared" si="3"/>
        <v>0.002410305041884</v>
      </c>
      <c r="M76" s="68">
        <f t="shared" si="3"/>
        <v>0.0073712010721747</v>
      </c>
      <c r="N76" s="69">
        <f t="shared" si="3"/>
        <v>0.0034825481295977</v>
      </c>
    </row>
    <row r="77" spans="1:14">
      <c r="A77" s="40" t="s">
        <v>79</v>
      </c>
      <c r="B77">
        <v>0.0536</v>
      </c>
      <c r="C77" s="41">
        <f t="shared" si="6"/>
        <v>0.0130932896890344</v>
      </c>
      <c r="D77">
        <v>205.44</v>
      </c>
      <c r="E77">
        <v>206.18</v>
      </c>
      <c r="F77">
        <v>206.97</v>
      </c>
      <c r="G77">
        <v>206.97</v>
      </c>
      <c r="H77">
        <v>209.84</v>
      </c>
      <c r="I77" s="7">
        <v>212.01</v>
      </c>
      <c r="J77" s="68">
        <f t="shared" si="3"/>
        <v>0.00360202492211847</v>
      </c>
      <c r="K77" s="68">
        <f t="shared" si="3"/>
        <v>0.00383160345329325</v>
      </c>
      <c r="L77" s="68">
        <f t="shared" si="3"/>
        <v>0</v>
      </c>
      <c r="M77" s="68">
        <f t="shared" si="3"/>
        <v>0.0138667439725564</v>
      </c>
      <c r="N77" s="69">
        <f t="shared" si="3"/>
        <v>0.0103412123522684</v>
      </c>
    </row>
    <row r="78" spans="1:14">
      <c r="A78" s="40" t="s">
        <v>80</v>
      </c>
      <c r="B78">
        <v>0.0084</v>
      </c>
      <c r="C78" s="41">
        <f t="shared" si="6"/>
        <v>0.00205193345872927</v>
      </c>
      <c r="D78">
        <v>222.76</v>
      </c>
      <c r="E78">
        <v>224.12</v>
      </c>
      <c r="F78">
        <v>224.12</v>
      </c>
      <c r="G78">
        <v>225.82</v>
      </c>
      <c r="H78">
        <v>230.32</v>
      </c>
      <c r="I78" s="7">
        <v>232.35</v>
      </c>
      <c r="J78" s="68">
        <f t="shared" si="3"/>
        <v>0.00610522535464186</v>
      </c>
      <c r="K78" s="68">
        <f t="shared" si="3"/>
        <v>0</v>
      </c>
      <c r="L78" s="68">
        <f t="shared" si="3"/>
        <v>0.00758522220239155</v>
      </c>
      <c r="M78" s="68">
        <f t="shared" si="3"/>
        <v>0.0199273757860243</v>
      </c>
      <c r="N78" s="69">
        <f t="shared" si="3"/>
        <v>0.00881382424452926</v>
      </c>
    </row>
    <row r="79" spans="1:14">
      <c r="A79" s="40" t="s">
        <v>81</v>
      </c>
      <c r="B79">
        <v>1.4112</v>
      </c>
      <c r="C79" s="41">
        <f t="shared" si="6"/>
        <v>0.344724821066517</v>
      </c>
      <c r="D79">
        <v>322.47</v>
      </c>
      <c r="E79">
        <v>323.65</v>
      </c>
      <c r="F79">
        <v>324.38</v>
      </c>
      <c r="G79">
        <v>325.4</v>
      </c>
      <c r="H79">
        <v>326.67</v>
      </c>
      <c r="I79" s="7">
        <v>326.03</v>
      </c>
      <c r="J79" s="68">
        <f t="shared" si="3"/>
        <v>0.0036592551245076</v>
      </c>
      <c r="K79" s="68">
        <f t="shared" si="3"/>
        <v>0.00225552294144915</v>
      </c>
      <c r="L79" s="68">
        <f t="shared" si="3"/>
        <v>0.00314446020099868</v>
      </c>
      <c r="M79" s="68">
        <f t="shared" si="3"/>
        <v>0.00390288875230493</v>
      </c>
      <c r="N79" s="69">
        <f t="shared" si="3"/>
        <v>-0.00195916368200333</v>
      </c>
    </row>
    <row r="80" spans="1:14">
      <c r="A80" s="46" t="s">
        <v>82</v>
      </c>
      <c r="B80" s="11">
        <v>0.7695</v>
      </c>
      <c r="C80" s="47">
        <f t="shared" si="6"/>
        <v>0.187971761487163</v>
      </c>
      <c r="D80" s="11">
        <v>189.91</v>
      </c>
      <c r="E80" s="11">
        <v>189.91</v>
      </c>
      <c r="F80" s="11">
        <v>189.97</v>
      </c>
      <c r="G80" s="11">
        <v>190.67</v>
      </c>
      <c r="H80" s="11">
        <v>190.67</v>
      </c>
      <c r="I80" s="12">
        <v>191.26</v>
      </c>
      <c r="J80" s="16">
        <f t="shared" si="3"/>
        <v>0</v>
      </c>
      <c r="K80" s="16">
        <f t="shared" si="3"/>
        <v>0.000315939129061249</v>
      </c>
      <c r="L80" s="16">
        <f t="shared" si="3"/>
        <v>0.00368479233563179</v>
      </c>
      <c r="M80" s="16">
        <f t="shared" si="3"/>
        <v>0</v>
      </c>
      <c r="N80" s="19">
        <f t="shared" si="3"/>
        <v>0.00309435149735138</v>
      </c>
    </row>
    <row r="81" spans="10:14">
      <c r="J81" s="68"/>
      <c r="K81" s="68"/>
      <c r="L81" s="68"/>
      <c r="M81" s="68"/>
      <c r="N81" s="68"/>
    </row>
    <row r="82" s="20" customFormat="1" spans="1:14">
      <c r="A82" s="90" t="s">
        <v>83</v>
      </c>
      <c r="B82" s="91">
        <f>SUM(B83:B88)</f>
        <v>2.3098</v>
      </c>
      <c r="C82" s="92">
        <f>SUM(C83:C88)</f>
        <v>1</v>
      </c>
      <c r="D82" s="91">
        <f>SUMPRODUCT(D83:D88,$C$83:$C$88)</f>
        <v>236.759789592172</v>
      </c>
      <c r="E82" s="91">
        <f>SUMPRODUCT(E83:E88,$C$83:$C$88)</f>
        <v>237.263788206771</v>
      </c>
      <c r="F82" s="91">
        <f>SUMPRODUCT(F83:F88,$C$83:$C$88)</f>
        <v>243.196160706555</v>
      </c>
      <c r="G82" s="91">
        <f>SUMPRODUCT(G83:G88,$C$83:$C$88)</f>
        <v>247.37025153693</v>
      </c>
      <c r="H82" s="91">
        <f>SUMPRODUCT(H83:H88,$C$83:$C$88)</f>
        <v>251.465568014547</v>
      </c>
      <c r="I82" s="100">
        <f>SUMPRODUCT(I83:I88,$C$83:$C$88)</f>
        <v>253.981792795913</v>
      </c>
      <c r="J82" s="99">
        <f t="shared" si="3"/>
        <v>0.00212873400279134</v>
      </c>
      <c r="K82" s="99">
        <f>F82/E82-1</f>
        <v>0.025003278185096</v>
      </c>
      <c r="L82" s="99">
        <f>G82/F82-1</f>
        <v>0.0171634733798758</v>
      </c>
      <c r="M82" s="99">
        <f>H82/G82-1</f>
        <v>0.0165554121895117</v>
      </c>
      <c r="N82" s="99">
        <f>I82/H82-1</f>
        <v>0.01000623982533</v>
      </c>
    </row>
    <row r="83" spans="1:14">
      <c r="A83" s="40" t="s">
        <v>84</v>
      </c>
      <c r="B83">
        <v>1.0735</v>
      </c>
      <c r="C83" s="41">
        <f>B83/$B$82</f>
        <v>0.464758853580397</v>
      </c>
      <c r="D83">
        <v>253.95</v>
      </c>
      <c r="E83">
        <v>254.89</v>
      </c>
      <c r="F83">
        <v>257.63</v>
      </c>
      <c r="G83">
        <v>263.2</v>
      </c>
      <c r="H83">
        <v>265.47</v>
      </c>
      <c r="I83" s="7">
        <v>269.05</v>
      </c>
      <c r="J83" s="68">
        <f t="shared" si="3"/>
        <v>0.00370151604646574</v>
      </c>
      <c r="K83" s="68">
        <f t="shared" si="3"/>
        <v>0.0107497351798815</v>
      </c>
      <c r="L83" s="68">
        <f t="shared" si="3"/>
        <v>0.0216201529325</v>
      </c>
      <c r="M83" s="68">
        <f t="shared" si="3"/>
        <v>0.00862462006079046</v>
      </c>
      <c r="N83" s="69">
        <f t="shared" si="3"/>
        <v>0.0134855162541907</v>
      </c>
    </row>
    <row r="84" spans="1:14">
      <c r="A84" s="40" t="s">
        <v>85</v>
      </c>
      <c r="B84">
        <v>0.0054</v>
      </c>
      <c r="C84" s="41">
        <f t="shared" ref="C84:C88" si="7">B84/$B$82</f>
        <v>0.00233786475019482</v>
      </c>
      <c r="D84">
        <v>147.55</v>
      </c>
      <c r="E84">
        <v>147.59</v>
      </c>
      <c r="F84">
        <v>147.7</v>
      </c>
      <c r="G84">
        <v>148.33</v>
      </c>
      <c r="H84">
        <v>150.51</v>
      </c>
      <c r="I84" s="7">
        <v>150.7</v>
      </c>
      <c r="J84" s="68">
        <f t="shared" si="3"/>
        <v>0.000271094544222139</v>
      </c>
      <c r="K84" s="68">
        <f t="shared" si="3"/>
        <v>0.000745307947692897</v>
      </c>
      <c r="L84" s="68">
        <f t="shared" si="3"/>
        <v>0.004265402843602</v>
      </c>
      <c r="M84" s="68">
        <f t="shared" si="3"/>
        <v>0.0146969594822355</v>
      </c>
      <c r="N84" s="69">
        <f t="shared" si="3"/>
        <v>0.00126237459305023</v>
      </c>
    </row>
    <row r="85" spans="1:14">
      <c r="A85" s="40" t="s">
        <v>86</v>
      </c>
      <c r="B85">
        <v>0.4044</v>
      </c>
      <c r="C85" s="41">
        <f t="shared" si="7"/>
        <v>0.17508009351459</v>
      </c>
      <c r="D85">
        <v>293.79</v>
      </c>
      <c r="E85">
        <v>293.79</v>
      </c>
      <c r="F85">
        <v>309.88</v>
      </c>
      <c r="G85">
        <v>311.96</v>
      </c>
      <c r="H85">
        <v>316.61</v>
      </c>
      <c r="I85" s="7">
        <v>319.39</v>
      </c>
      <c r="J85" s="68">
        <f t="shared" si="3"/>
        <v>0</v>
      </c>
      <c r="K85" s="68">
        <f t="shared" si="3"/>
        <v>0.0547670104496407</v>
      </c>
      <c r="L85" s="68">
        <f t="shared" si="3"/>
        <v>0.0067122757196334</v>
      </c>
      <c r="M85" s="68">
        <f t="shared" si="3"/>
        <v>0.0149057571483524</v>
      </c>
      <c r="N85" s="69">
        <f t="shared" si="3"/>
        <v>0.00878051861912121</v>
      </c>
    </row>
    <row r="86" spans="1:14">
      <c r="A86" s="40" t="s">
        <v>87</v>
      </c>
      <c r="B86">
        <v>0.0156</v>
      </c>
      <c r="C86" s="41">
        <f t="shared" si="7"/>
        <v>0.00675383150056282</v>
      </c>
      <c r="D86">
        <v>177.03</v>
      </c>
      <c r="E86">
        <v>178.09</v>
      </c>
      <c r="F86">
        <v>204.16</v>
      </c>
      <c r="G86">
        <v>204.66</v>
      </c>
      <c r="H86">
        <v>206.48</v>
      </c>
      <c r="I86" s="7">
        <v>206.69</v>
      </c>
      <c r="J86" s="68">
        <f t="shared" si="3"/>
        <v>0.00598768570298813</v>
      </c>
      <c r="K86" s="68">
        <f t="shared" si="3"/>
        <v>0.14638665843113</v>
      </c>
      <c r="L86" s="68">
        <f t="shared" si="3"/>
        <v>0.00244905956112862</v>
      </c>
      <c r="M86" s="68">
        <f t="shared" si="3"/>
        <v>0.00889279781100361</v>
      </c>
      <c r="N86" s="69">
        <f t="shared" si="3"/>
        <v>0.00101704765594746</v>
      </c>
    </row>
    <row r="87" spans="1:14">
      <c r="A87" s="40" t="s">
        <v>88</v>
      </c>
      <c r="B87">
        <v>0.2367</v>
      </c>
      <c r="C87" s="41">
        <f t="shared" si="7"/>
        <v>0.10247640488354</v>
      </c>
      <c r="D87">
        <v>184.89</v>
      </c>
      <c r="E87">
        <v>185.45</v>
      </c>
      <c r="F87">
        <v>189.21</v>
      </c>
      <c r="G87">
        <v>191.91</v>
      </c>
      <c r="H87">
        <v>194.3</v>
      </c>
      <c r="I87" s="7">
        <v>195.4</v>
      </c>
      <c r="J87" s="68">
        <f t="shared" si="3"/>
        <v>0.00302882795175519</v>
      </c>
      <c r="K87" s="68">
        <f t="shared" si="3"/>
        <v>0.0202750067403614</v>
      </c>
      <c r="L87" s="68">
        <f t="shared" si="3"/>
        <v>0.014269858886951</v>
      </c>
      <c r="M87" s="68">
        <f t="shared" si="3"/>
        <v>0.0124537543640248</v>
      </c>
      <c r="N87" s="69">
        <f t="shared" si="3"/>
        <v>0.00566134843026256</v>
      </c>
    </row>
    <row r="88" spans="1:14">
      <c r="A88" s="46" t="s">
        <v>89</v>
      </c>
      <c r="B88" s="11">
        <v>0.5742</v>
      </c>
      <c r="C88" s="47">
        <f t="shared" si="7"/>
        <v>0.248592951770716</v>
      </c>
      <c r="D88" s="11">
        <v>188.3</v>
      </c>
      <c r="E88" s="11">
        <v>188.31</v>
      </c>
      <c r="F88" s="11">
        <v>193.46</v>
      </c>
      <c r="G88" s="11">
        <v>197.24</v>
      </c>
      <c r="H88" s="11">
        <v>205.14</v>
      </c>
      <c r="I88" s="12">
        <v>206.15</v>
      </c>
      <c r="J88" s="16">
        <f t="shared" si="3"/>
        <v>5.3106744556608e-5</v>
      </c>
      <c r="K88" s="16">
        <f t="shared" si="3"/>
        <v>0.0273485210557061</v>
      </c>
      <c r="L88" s="16">
        <f t="shared" si="3"/>
        <v>0.0195389227747338</v>
      </c>
      <c r="M88" s="16">
        <f t="shared" si="3"/>
        <v>0.040052727641452</v>
      </c>
      <c r="N88" s="19">
        <f t="shared" si="3"/>
        <v>0.00492346690065326</v>
      </c>
    </row>
    <row r="89" spans="10:14">
      <c r="J89" s="68"/>
      <c r="K89" s="68"/>
      <c r="L89" s="68"/>
      <c r="M89" s="68"/>
      <c r="N89" s="68"/>
    </row>
    <row r="90" s="20" customFormat="1" spans="1:14">
      <c r="A90" s="90" t="s">
        <v>90</v>
      </c>
      <c r="B90" s="91">
        <f>SUM(B91:B96)</f>
        <v>6.1368</v>
      </c>
      <c r="C90" s="92">
        <f>SUM(C91:C96)</f>
        <v>1</v>
      </c>
      <c r="D90" s="91">
        <f>SUMPRODUCT(D91:D96,$C$91:$C$96)</f>
        <v>305.328665265285</v>
      </c>
      <c r="E90" s="91">
        <f>SUMPRODUCT(E91:E96,$C$91:$C$96)</f>
        <v>312.920936318603</v>
      </c>
      <c r="F90" s="91">
        <f>SUMPRODUCT(F91:F96,$C$91:$C$96)</f>
        <v>309.365893136488</v>
      </c>
      <c r="G90" s="91">
        <f>SUMPRODUCT(G91:G96,$C$91:$C$96)</f>
        <v>303.14258180159</v>
      </c>
      <c r="H90" s="91">
        <f>SUMPRODUCT(H91:H96,$C$91:$C$96)</f>
        <v>307.429234291487</v>
      </c>
      <c r="I90" s="91">
        <f>SUMPRODUCT(I91:I96,$C$91:$C$96)</f>
        <v>305.689562964411</v>
      </c>
      <c r="J90" s="99">
        <f t="shared" si="3"/>
        <v>0.0248658967107498</v>
      </c>
      <c r="K90" s="99">
        <f>F90/E90-1</f>
        <v>-0.0113608351807271</v>
      </c>
      <c r="L90" s="99">
        <f>G90/F90-1</f>
        <v>-0.0201163459610979</v>
      </c>
      <c r="M90" s="99">
        <f>H90/G90-1</f>
        <v>0.0141407138001568</v>
      </c>
      <c r="N90" s="99">
        <f>I90/H90-1</f>
        <v>-0.00565876999656623</v>
      </c>
    </row>
    <row r="91" spans="1:14">
      <c r="A91" s="40" t="s">
        <v>91</v>
      </c>
      <c r="B91">
        <v>0.8097</v>
      </c>
      <c r="C91" s="41">
        <f>B91/$B$90</f>
        <v>0.131941728588189</v>
      </c>
      <c r="D91">
        <v>255.69</v>
      </c>
      <c r="E91">
        <v>256.04</v>
      </c>
      <c r="F91">
        <v>255.59</v>
      </c>
      <c r="G91">
        <v>257.72</v>
      </c>
      <c r="H91">
        <v>259.11</v>
      </c>
      <c r="I91" s="7">
        <v>259.33</v>
      </c>
      <c r="J91" s="68">
        <f t="shared" si="3"/>
        <v>0.00136884508584623</v>
      </c>
      <c r="K91" s="68">
        <f t="shared" si="3"/>
        <v>-0.00175753788470556</v>
      </c>
      <c r="L91" s="68">
        <f t="shared" si="3"/>
        <v>0.008333659376345</v>
      </c>
      <c r="M91" s="68">
        <f t="shared" si="3"/>
        <v>0.00539345025609173</v>
      </c>
      <c r="N91" s="69">
        <f t="shared" si="3"/>
        <v>0.000849060244683564</v>
      </c>
    </row>
    <row r="92" spans="1:14">
      <c r="A92" s="40" t="s">
        <v>92</v>
      </c>
      <c r="B92">
        <v>0.1941</v>
      </c>
      <c r="C92" s="41">
        <f t="shared" ref="C92:C96" si="8">B92/$B$90</f>
        <v>0.0316288619475948</v>
      </c>
      <c r="D92">
        <v>252.48</v>
      </c>
      <c r="E92">
        <v>252.7</v>
      </c>
      <c r="F92">
        <v>252.68</v>
      </c>
      <c r="G92">
        <v>254.28</v>
      </c>
      <c r="H92">
        <v>258.64</v>
      </c>
      <c r="I92" s="7">
        <v>259.13</v>
      </c>
      <c r="J92" s="68">
        <f t="shared" si="3"/>
        <v>0.000871356147021496</v>
      </c>
      <c r="K92" s="68">
        <f t="shared" si="3"/>
        <v>-7.91452314997665e-5</v>
      </c>
      <c r="L92" s="68">
        <f t="shared" si="3"/>
        <v>0.00633211967706182</v>
      </c>
      <c r="M92" s="68">
        <f t="shared" si="3"/>
        <v>0.0171464527292748</v>
      </c>
      <c r="N92" s="69">
        <f t="shared" si="3"/>
        <v>0.00189452520878453</v>
      </c>
    </row>
    <row r="93" spans="1:14">
      <c r="A93" s="40" t="s">
        <v>93</v>
      </c>
      <c r="B93">
        <v>2.9088</v>
      </c>
      <c r="C93" s="41">
        <f t="shared" si="8"/>
        <v>0.473992960500587</v>
      </c>
      <c r="D93">
        <v>376.07</v>
      </c>
      <c r="E93">
        <v>389.71</v>
      </c>
      <c r="F93">
        <v>377.32</v>
      </c>
      <c r="G93">
        <v>356.81</v>
      </c>
      <c r="H93">
        <v>366.26</v>
      </c>
      <c r="I93" s="7">
        <v>359.75</v>
      </c>
      <c r="J93" s="68">
        <f t="shared" si="3"/>
        <v>0.0362698433802218</v>
      </c>
      <c r="K93" s="68">
        <f t="shared" si="3"/>
        <v>-0.0317928716224885</v>
      </c>
      <c r="L93" s="68">
        <f t="shared" si="3"/>
        <v>-0.0543570444185306</v>
      </c>
      <c r="M93" s="68">
        <f t="shared" si="3"/>
        <v>0.0264846837252319</v>
      </c>
      <c r="N93" s="69">
        <f t="shared" si="3"/>
        <v>-0.0177742587233113</v>
      </c>
    </row>
    <row r="94" spans="1:14">
      <c r="A94" s="40" t="s">
        <v>94</v>
      </c>
      <c r="B94">
        <v>0.429</v>
      </c>
      <c r="C94" s="41">
        <f t="shared" si="8"/>
        <v>0.0699061400078217</v>
      </c>
      <c r="D94">
        <v>219.88</v>
      </c>
      <c r="E94">
        <v>220.5</v>
      </c>
      <c r="F94">
        <v>221.08</v>
      </c>
      <c r="G94">
        <v>221.38</v>
      </c>
      <c r="H94">
        <v>222.54</v>
      </c>
      <c r="I94" s="7">
        <v>224.23</v>
      </c>
      <c r="J94" s="68">
        <f t="shared" si="3"/>
        <v>0.00281971984718932</v>
      </c>
      <c r="K94" s="68">
        <f t="shared" si="3"/>
        <v>0.00263038548752847</v>
      </c>
      <c r="L94" s="68">
        <f t="shared" si="3"/>
        <v>0.00135697485073272</v>
      </c>
      <c r="M94" s="68">
        <f t="shared" si="3"/>
        <v>0.00523985906585955</v>
      </c>
      <c r="N94" s="69">
        <f t="shared" si="3"/>
        <v>0.00759414037925765</v>
      </c>
    </row>
    <row r="95" spans="1:14">
      <c r="A95" s="40" t="s">
        <v>95</v>
      </c>
      <c r="B95">
        <v>0.0482</v>
      </c>
      <c r="C95" s="41">
        <f t="shared" si="8"/>
        <v>0.00785425628992309</v>
      </c>
      <c r="D95">
        <v>148.53</v>
      </c>
      <c r="E95">
        <v>148.53</v>
      </c>
      <c r="F95">
        <v>148.53</v>
      </c>
      <c r="G95">
        <v>148.53</v>
      </c>
      <c r="H95">
        <v>148.53</v>
      </c>
      <c r="I95" s="7">
        <v>399.23</v>
      </c>
      <c r="J95" s="68">
        <f t="shared" si="3"/>
        <v>0</v>
      </c>
      <c r="K95" s="68">
        <f t="shared" si="3"/>
        <v>0</v>
      </c>
      <c r="L95" s="68">
        <f t="shared" si="3"/>
        <v>0</v>
      </c>
      <c r="M95" s="68">
        <f t="shared" si="3"/>
        <v>0</v>
      </c>
      <c r="N95" s="69">
        <f t="shared" si="3"/>
        <v>1.68787450346731</v>
      </c>
    </row>
    <row r="96" spans="1:14">
      <c r="A96" s="46" t="s">
        <v>96</v>
      </c>
      <c r="B96" s="11">
        <v>1.747</v>
      </c>
      <c r="C96" s="47">
        <f t="shared" si="8"/>
        <v>0.284676052665885</v>
      </c>
      <c r="D96" s="11">
        <v>241.73</v>
      </c>
      <c r="E96" s="11">
        <v>245.35</v>
      </c>
      <c r="F96" s="11">
        <v>253.56</v>
      </c>
      <c r="G96" s="11">
        <v>264.61</v>
      </c>
      <c r="H96" s="11">
        <v>262.52</v>
      </c>
      <c r="I96" s="12">
        <v>259.76</v>
      </c>
      <c r="J96" s="16">
        <f t="shared" si="3"/>
        <v>0.0149753857609729</v>
      </c>
      <c r="K96" s="16">
        <f t="shared" si="3"/>
        <v>0.0334624006521296</v>
      </c>
      <c r="L96" s="16">
        <f t="shared" si="3"/>
        <v>0.0435794289320082</v>
      </c>
      <c r="M96" s="16">
        <f t="shared" si="3"/>
        <v>-0.00789841653754597</v>
      </c>
      <c r="N96" s="19">
        <f t="shared" si="3"/>
        <v>-0.010513484686881</v>
      </c>
    </row>
    <row r="97" spans="10:14">
      <c r="J97" s="68"/>
      <c r="K97" s="68"/>
      <c r="L97" s="68"/>
      <c r="M97" s="68"/>
      <c r="N97" s="68"/>
    </row>
    <row r="98" s="20" customFormat="1" spans="1:14">
      <c r="A98" s="90" t="s">
        <v>97</v>
      </c>
      <c r="B98" s="91">
        <f>SUM(B99:B101)</f>
        <v>2.3536</v>
      </c>
      <c r="C98" s="92">
        <f>SUM(C99:C101)</f>
        <v>1</v>
      </c>
      <c r="D98" s="91">
        <f>SUMPRODUCT(D99:D101,$C$99:$C$101)</f>
        <v>138.766072399728</v>
      </c>
      <c r="E98" s="91">
        <f>SUMPRODUCT(E99:E101,$C$99:$C$101)</f>
        <v>138.769916723317</v>
      </c>
      <c r="F98" s="91">
        <f>SUMPRODUCT(F99:F101,$C$99:$C$101)</f>
        <v>137.906866077498</v>
      </c>
      <c r="G98" s="91">
        <f>SUMPRODUCT(G99:G101,$C$99:$C$101)</f>
        <v>138.275866757308</v>
      </c>
      <c r="H98" s="91">
        <f>SUMPRODUCT(H99:H101,$C$99:$C$101)</f>
        <v>138.275866757308</v>
      </c>
      <c r="I98" s="91">
        <f>SUMPRODUCT(I99:I101,$C$99:$C$101)</f>
        <v>138.296702923181</v>
      </c>
      <c r="J98" s="99">
        <f t="shared" si="3"/>
        <v>2.77036275717624e-5</v>
      </c>
      <c r="K98" s="99">
        <f>F98/E98-1</f>
        <v>-0.00621929209296801</v>
      </c>
      <c r="L98" s="99">
        <f>G98/F98-1</f>
        <v>0.00267572377144942</v>
      </c>
      <c r="M98" s="99">
        <f>H98/G98-1</f>
        <v>0</v>
      </c>
      <c r="N98" s="99">
        <f>I98/H98-1</f>
        <v>0.000150685483751856</v>
      </c>
    </row>
    <row r="99" spans="1:14">
      <c r="A99" s="40" t="s">
        <v>98</v>
      </c>
      <c r="B99">
        <v>0.019</v>
      </c>
      <c r="C99" s="41">
        <f>B99/$B$98</f>
        <v>0.00807273963290279</v>
      </c>
      <c r="D99">
        <v>207.37</v>
      </c>
      <c r="E99">
        <v>207.37</v>
      </c>
      <c r="F99">
        <v>207.37</v>
      </c>
      <c r="G99">
        <v>209.03</v>
      </c>
      <c r="H99">
        <v>209.03</v>
      </c>
      <c r="I99" s="7">
        <v>209.23</v>
      </c>
      <c r="J99" s="68">
        <f t="shared" si="3"/>
        <v>0</v>
      </c>
      <c r="K99" s="68">
        <f t="shared" si="3"/>
        <v>0</v>
      </c>
      <c r="L99" s="68">
        <f t="shared" si="3"/>
        <v>0.00800501519023955</v>
      </c>
      <c r="M99" s="68">
        <f t="shared" si="3"/>
        <v>0</v>
      </c>
      <c r="N99" s="69">
        <f t="shared" si="3"/>
        <v>0.000956800459264162</v>
      </c>
    </row>
    <row r="100" spans="1:14">
      <c r="A100" s="40" t="s">
        <v>99</v>
      </c>
      <c r="B100">
        <v>0.4524</v>
      </c>
      <c r="C100" s="41">
        <f t="shared" ref="C100:C101" si="9">B100/$B$98</f>
        <v>0.192216179469748</v>
      </c>
      <c r="D100">
        <v>190.87</v>
      </c>
      <c r="E100">
        <v>190.89</v>
      </c>
      <c r="F100">
        <v>186.4</v>
      </c>
      <c r="G100">
        <v>188.25</v>
      </c>
      <c r="H100">
        <v>188.25</v>
      </c>
      <c r="I100" s="7">
        <v>188.35</v>
      </c>
      <c r="J100" s="68">
        <f t="shared" si="3"/>
        <v>0.000104783360402205</v>
      </c>
      <c r="K100" s="68">
        <f t="shared" si="3"/>
        <v>-0.0235213997590235</v>
      </c>
      <c r="L100" s="68">
        <f t="shared" si="3"/>
        <v>0.00992489270386265</v>
      </c>
      <c r="M100" s="68">
        <f t="shared" si="3"/>
        <v>0</v>
      </c>
      <c r="N100" s="69">
        <f t="shared" si="3"/>
        <v>0.000531208499335856</v>
      </c>
    </row>
    <row r="101" spans="1:14">
      <c r="A101" s="46" t="s">
        <v>100</v>
      </c>
      <c r="B101" s="11">
        <v>1.8822</v>
      </c>
      <c r="C101" s="47">
        <f t="shared" si="9"/>
        <v>0.799711080897349</v>
      </c>
      <c r="D101" s="11">
        <v>125.55</v>
      </c>
      <c r="E101" s="11">
        <v>125.55</v>
      </c>
      <c r="F101" s="11">
        <v>125.55</v>
      </c>
      <c r="G101" s="11">
        <v>125.55</v>
      </c>
      <c r="H101" s="11">
        <v>125.55</v>
      </c>
      <c r="I101" s="12">
        <v>125.55</v>
      </c>
      <c r="J101" s="16">
        <f t="shared" si="3"/>
        <v>0</v>
      </c>
      <c r="K101" s="16">
        <f t="shared" si="3"/>
        <v>0</v>
      </c>
      <c r="L101" s="16">
        <f t="shared" si="3"/>
        <v>0</v>
      </c>
      <c r="M101" s="16">
        <f t="shared" si="3"/>
        <v>0</v>
      </c>
      <c r="N101" s="19">
        <f t="shared" si="3"/>
        <v>0</v>
      </c>
    </row>
    <row r="102" spans="10:14">
      <c r="J102" s="68"/>
      <c r="K102" s="68"/>
      <c r="L102" s="68"/>
      <c r="M102" s="68"/>
      <c r="N102" s="68"/>
    </row>
    <row r="103" s="20" customFormat="1" spans="1:14">
      <c r="A103" s="90" t="s">
        <v>101</v>
      </c>
      <c r="B103" s="91">
        <f>SUM(B104:B107)</f>
        <v>1.7301</v>
      </c>
      <c r="C103" s="92">
        <f>SUM(C104:C107)</f>
        <v>1</v>
      </c>
      <c r="D103" s="91">
        <f>SUMPRODUCT(D104:D107,$C$104:$C$107)</f>
        <v>246.155680018496</v>
      </c>
      <c r="E103" s="91">
        <f t="shared" ref="E103:I103" si="10">SUMPRODUCT(E104:E107,$C$104:$C$107)</f>
        <v>247.359910987804</v>
      </c>
      <c r="F103" s="91">
        <f t="shared" si="10"/>
        <v>251.253870296515</v>
      </c>
      <c r="G103" s="93">
        <f t="shared" si="10"/>
        <v>255.022198716837</v>
      </c>
      <c r="H103" s="91">
        <f t="shared" si="10"/>
        <v>256.417089185596</v>
      </c>
      <c r="I103" s="100">
        <f t="shared" si="10"/>
        <v>259.625000867002</v>
      </c>
      <c r="J103" s="99">
        <f t="shared" si="3"/>
        <v>0.0048921518659153</v>
      </c>
      <c r="K103" s="99">
        <f t="shared" si="3"/>
        <v>0.0157420791961009</v>
      </c>
      <c r="L103" s="99">
        <f t="shared" si="3"/>
        <v>0.0149980910378629</v>
      </c>
      <c r="M103" s="99">
        <f t="shared" si="3"/>
        <v>0.00546968254441182</v>
      </c>
      <c r="N103" s="101">
        <f t="shared" si="3"/>
        <v>0.0125105221792914</v>
      </c>
    </row>
    <row r="104" spans="1:14">
      <c r="A104" s="40" t="s">
        <v>101</v>
      </c>
      <c r="B104">
        <v>0.6478</v>
      </c>
      <c r="C104" s="41">
        <f>B104/$B$103</f>
        <v>0.374429223744292</v>
      </c>
      <c r="D104">
        <v>148.85</v>
      </c>
      <c r="E104">
        <v>150.72</v>
      </c>
      <c r="F104">
        <v>150.82</v>
      </c>
      <c r="G104">
        <v>151.58</v>
      </c>
      <c r="H104">
        <v>153.19</v>
      </c>
      <c r="I104" s="7">
        <v>153.29</v>
      </c>
      <c r="J104" s="68">
        <f t="shared" si="3"/>
        <v>0.0125629828686598</v>
      </c>
      <c r="K104" s="68">
        <f>F104/E104-1</f>
        <v>0.000663481953290912</v>
      </c>
      <c r="L104" s="68">
        <f>G104/F104-1</f>
        <v>0.0050391194801751</v>
      </c>
      <c r="M104" s="68">
        <f>H104/G104-1</f>
        <v>0.0106214540176803</v>
      </c>
      <c r="N104" s="69">
        <f>I104/H104-1</f>
        <v>0.00065278412429004</v>
      </c>
    </row>
    <row r="105" spans="1:14">
      <c r="A105" s="40" t="s">
        <v>102</v>
      </c>
      <c r="B105">
        <v>0.6655</v>
      </c>
      <c r="C105" s="41">
        <f t="shared" ref="C105:C107" si="11">B105/$B$103</f>
        <v>0.384659846251662</v>
      </c>
      <c r="D105">
        <v>314.48</v>
      </c>
      <c r="E105">
        <v>315.78</v>
      </c>
      <c r="F105">
        <v>323.15</v>
      </c>
      <c r="G105">
        <v>332.02</v>
      </c>
      <c r="H105">
        <v>332.44</v>
      </c>
      <c r="I105" s="7">
        <v>332.44</v>
      </c>
      <c r="J105" s="68">
        <f t="shared" ref="J105:J166" si="12">E105/D105-1</f>
        <v>0.00413380819129983</v>
      </c>
      <c r="K105" s="68">
        <f>F105/E105-1</f>
        <v>0.0233390335043384</v>
      </c>
      <c r="L105" s="68">
        <f>G105/F105-1</f>
        <v>0.0274485533034194</v>
      </c>
      <c r="M105" s="68">
        <f>H105/G105-1</f>
        <v>0.00126498403710618</v>
      </c>
      <c r="N105" s="69">
        <f>I105/H105-1</f>
        <v>0</v>
      </c>
    </row>
    <row r="106" spans="1:14">
      <c r="A106" s="40" t="s">
        <v>103</v>
      </c>
      <c r="B106">
        <v>0.0716</v>
      </c>
      <c r="C106" s="41">
        <f t="shared" si="11"/>
        <v>0.0413848910467603</v>
      </c>
      <c r="D106">
        <v>211.87</v>
      </c>
      <c r="E106">
        <v>211.87</v>
      </c>
      <c r="F106">
        <v>211.87</v>
      </c>
      <c r="G106">
        <v>211.87</v>
      </c>
      <c r="H106">
        <v>211.87</v>
      </c>
      <c r="I106" s="7">
        <v>211.87</v>
      </c>
      <c r="J106" s="68">
        <f t="shared" si="12"/>
        <v>0</v>
      </c>
      <c r="K106" s="68">
        <f>F106/E106-1</f>
        <v>0</v>
      </c>
      <c r="L106" s="68">
        <f>G106/F106-1</f>
        <v>0</v>
      </c>
      <c r="M106" s="68">
        <f>H106/G106-1</f>
        <v>0</v>
      </c>
      <c r="N106" s="69">
        <f>I106/H106-1</f>
        <v>0</v>
      </c>
    </row>
    <row r="107" spans="1:14">
      <c r="A107" s="46" t="s">
        <v>104</v>
      </c>
      <c r="B107" s="11">
        <v>0.3452</v>
      </c>
      <c r="C107" s="47">
        <f t="shared" si="11"/>
        <v>0.199526038957286</v>
      </c>
      <c r="D107" s="11">
        <v>304.15</v>
      </c>
      <c r="E107" s="11">
        <v>304.17</v>
      </c>
      <c r="F107" s="11">
        <v>309.29</v>
      </c>
      <c r="G107" s="11">
        <v>309.65</v>
      </c>
      <c r="H107" s="11">
        <v>312.81</v>
      </c>
      <c r="I107" s="12">
        <v>328.7</v>
      </c>
      <c r="J107" s="16">
        <f t="shared" si="12"/>
        <v>6.57570277824426e-5</v>
      </c>
      <c r="K107" s="16">
        <f>F107/E107-1</f>
        <v>0.0168326922444686</v>
      </c>
      <c r="L107" s="16">
        <f>G107/F107-1</f>
        <v>0.0011639561576513</v>
      </c>
      <c r="M107" s="16">
        <f>H107/G107-1</f>
        <v>0.0102050702405942</v>
      </c>
      <c r="N107" s="19">
        <f>I107/H107-1</f>
        <v>0.050797608772098</v>
      </c>
    </row>
    <row r="108" spans="10:14">
      <c r="J108" s="68"/>
      <c r="K108" s="68"/>
      <c r="L108" s="68"/>
      <c r="M108" s="68"/>
      <c r="N108" s="68"/>
    </row>
    <row r="109" s="20" customFormat="1" spans="1:14">
      <c r="A109" s="90" t="s">
        <v>105</v>
      </c>
      <c r="B109" s="91">
        <f>B110</f>
        <v>4.8807</v>
      </c>
      <c r="C109" s="92">
        <f>C110</f>
        <v>1</v>
      </c>
      <c r="D109" s="91">
        <f>SUMPRODUCT(D110,$C$109)</f>
        <v>188.09</v>
      </c>
      <c r="E109" s="91">
        <f t="shared" ref="E109:I109" si="13">SUMPRODUCT(E110,$C$109)</f>
        <v>192.49</v>
      </c>
      <c r="F109" s="91">
        <f t="shared" si="13"/>
        <v>194.43</v>
      </c>
      <c r="G109" s="91">
        <f t="shared" si="13"/>
        <v>194.55</v>
      </c>
      <c r="H109" s="91">
        <f t="shared" si="13"/>
        <v>194.55</v>
      </c>
      <c r="I109" s="100">
        <f t="shared" si="13"/>
        <v>195.37</v>
      </c>
      <c r="J109" s="99">
        <f t="shared" ref="J109:J121" si="14">E109/D109-1</f>
        <v>0.0233930565154978</v>
      </c>
      <c r="K109" s="99">
        <f>F109/E109-1</f>
        <v>0.0100784456335394</v>
      </c>
      <c r="L109" s="99">
        <f>G109/F109-1</f>
        <v>0.000617188705446692</v>
      </c>
      <c r="M109" s="99">
        <f>H109/G109-1</f>
        <v>0</v>
      </c>
      <c r="N109" s="99">
        <f>I109/H109-1</f>
        <v>0.00421485479311223</v>
      </c>
    </row>
    <row r="110" spans="1:14">
      <c r="A110" s="46" t="s">
        <v>105</v>
      </c>
      <c r="B110" s="11">
        <v>4.8807</v>
      </c>
      <c r="C110" s="47">
        <f>B110/$B$109</f>
        <v>1</v>
      </c>
      <c r="D110" s="11">
        <v>188.09</v>
      </c>
      <c r="E110" s="11">
        <v>192.49</v>
      </c>
      <c r="F110" s="11">
        <v>194.43</v>
      </c>
      <c r="G110" s="11">
        <v>194.55</v>
      </c>
      <c r="H110" s="11">
        <v>194.55</v>
      </c>
      <c r="I110" s="12">
        <v>195.37</v>
      </c>
      <c r="J110" s="16">
        <f t="shared" si="14"/>
        <v>0.0233930565154978</v>
      </c>
      <c r="K110" s="16">
        <f>F110/E110-1</f>
        <v>0.0100784456335394</v>
      </c>
      <c r="L110" s="16">
        <f>G110/F110-1</f>
        <v>0.000617188705446692</v>
      </c>
      <c r="M110" s="16">
        <f>H110/G110-1</f>
        <v>0</v>
      </c>
      <c r="N110" s="19">
        <f>I110/H110-1</f>
        <v>0.00421485479311223</v>
      </c>
    </row>
    <row r="111" spans="10:14">
      <c r="J111" s="68"/>
      <c r="K111" s="68"/>
      <c r="L111" s="68"/>
      <c r="M111" s="68"/>
      <c r="N111" s="68"/>
    </row>
    <row r="112" s="20" customFormat="1" spans="1:14">
      <c r="A112" s="90" t="s">
        <v>106</v>
      </c>
      <c r="B112" s="91">
        <f>SUM(B113:B115)</f>
        <v>7.405</v>
      </c>
      <c r="C112" s="92">
        <f>SUM(C113:C115)</f>
        <v>1</v>
      </c>
      <c r="D112" s="91">
        <f>SUMPRODUCT(D113:D115,$C$113:$C$115)</f>
        <v>265.741768804862</v>
      </c>
      <c r="E112" s="91">
        <f>SUMPRODUCT(E113:E115,$C$113:$C$115)</f>
        <v>268.666483727211</v>
      </c>
      <c r="F112" s="91">
        <f>SUMPRODUCT(F113:F115,$C$113:$C$115)</f>
        <v>265.200179473329</v>
      </c>
      <c r="G112" s="91">
        <f>SUMPRODUCT(G113:G115,$C$113:$C$115)</f>
        <v>263.73018541526</v>
      </c>
      <c r="H112" s="91">
        <f>SUMPRODUCT(H113:H115,$C$113:$C$115)</f>
        <v>265.285644834571</v>
      </c>
      <c r="I112" s="91">
        <f>SUMPRODUCT(I113:I115,$C$113:$C$115)</f>
        <v>266.747997164078</v>
      </c>
      <c r="J112" s="99">
        <f t="shared" si="14"/>
        <v>0.011005853296993</v>
      </c>
      <c r="K112" s="99">
        <f>F112/E112-1</f>
        <v>-0.0129018856605948</v>
      </c>
      <c r="L112" s="99">
        <f>G112/F112-1</f>
        <v>-0.00554296026868517</v>
      </c>
      <c r="M112" s="99">
        <f>H112/G112-1</f>
        <v>0.00589791956071362</v>
      </c>
      <c r="N112" s="99">
        <f>I112/H112-1</f>
        <v>0.00551236886722206</v>
      </c>
    </row>
    <row r="113" spans="1:14">
      <c r="A113" s="40" t="s">
        <v>107</v>
      </c>
      <c r="B113">
        <v>5.5235</v>
      </c>
      <c r="C113" s="41">
        <f>B113/$B$112</f>
        <v>0.745914922349764</v>
      </c>
      <c r="D113">
        <v>273.29</v>
      </c>
      <c r="E113">
        <v>275.14</v>
      </c>
      <c r="F113">
        <v>270.4</v>
      </c>
      <c r="G113">
        <v>268.22</v>
      </c>
      <c r="H113">
        <v>270.11</v>
      </c>
      <c r="I113" s="7">
        <v>271.68</v>
      </c>
      <c r="J113" s="68">
        <f t="shared" si="14"/>
        <v>0.00676936587507759</v>
      </c>
      <c r="K113" s="68">
        <f>F113/E113-1</f>
        <v>-0.0172275932252671</v>
      </c>
      <c r="L113" s="68">
        <f>G113/F113-1</f>
        <v>-0.00806213017751456</v>
      </c>
      <c r="M113" s="68">
        <f>H113/G113-1</f>
        <v>0.00704645440310192</v>
      </c>
      <c r="N113" s="69">
        <f>I113/H113-1</f>
        <v>0.00581244678094106</v>
      </c>
    </row>
    <row r="114" spans="1:14">
      <c r="A114" s="40" t="s">
        <v>108</v>
      </c>
      <c r="B114">
        <v>1.7514</v>
      </c>
      <c r="C114" s="41">
        <f t="shared" ref="C114:C115" si="15">B114/$B$112</f>
        <v>0.236515867656989</v>
      </c>
      <c r="D114">
        <v>249.33</v>
      </c>
      <c r="E114">
        <v>255.77</v>
      </c>
      <c r="F114">
        <v>256</v>
      </c>
      <c r="G114">
        <v>256.66</v>
      </c>
      <c r="H114">
        <v>257.27</v>
      </c>
      <c r="I114" s="7">
        <v>258.5</v>
      </c>
      <c r="J114" s="68">
        <f t="shared" si="14"/>
        <v>0.0258292223158063</v>
      </c>
      <c r="K114" s="68">
        <f>F114/E114-1</f>
        <v>0.000899245415803218</v>
      </c>
      <c r="L114" s="68">
        <f>G114/F114-1</f>
        <v>0.0025781250000001</v>
      </c>
      <c r="M114" s="68">
        <f>H114/G114-1</f>
        <v>0.00237668510870392</v>
      </c>
      <c r="N114" s="69">
        <f>I114/H114-1</f>
        <v>0.00478096940956974</v>
      </c>
    </row>
    <row r="115" spans="1:14">
      <c r="A115" s="46" t="s">
        <v>109</v>
      </c>
      <c r="B115" s="11">
        <v>0.1301</v>
      </c>
      <c r="C115" s="47">
        <f t="shared" si="15"/>
        <v>0.0175692099932478</v>
      </c>
      <c r="D115" s="11">
        <v>166.21</v>
      </c>
      <c r="E115" s="11">
        <v>167.44</v>
      </c>
      <c r="F115" s="11">
        <v>168.29</v>
      </c>
      <c r="G115" s="11">
        <v>168.29</v>
      </c>
      <c r="H115" s="11">
        <v>168.37</v>
      </c>
      <c r="I115" s="12">
        <v>168.39</v>
      </c>
      <c r="J115" s="16">
        <f t="shared" si="14"/>
        <v>0.00740027675831767</v>
      </c>
      <c r="K115" s="16">
        <f>F115/E115-1</f>
        <v>0.00507644529383655</v>
      </c>
      <c r="L115" s="16">
        <f>G115/F115-1</f>
        <v>0</v>
      </c>
      <c r="M115" s="16">
        <f>H115/G115-1</f>
        <v>0.000475369897201317</v>
      </c>
      <c r="N115" s="19">
        <f>I115/H115-1</f>
        <v>0.000118786007008209</v>
      </c>
    </row>
    <row r="116" spans="10:14">
      <c r="J116" s="68"/>
      <c r="K116" s="68"/>
      <c r="L116" s="68"/>
      <c r="M116" s="68"/>
      <c r="N116" s="68"/>
    </row>
    <row r="117" s="20" customFormat="1" spans="1:14">
      <c r="A117" s="90" t="s">
        <v>110</v>
      </c>
      <c r="B117" s="91">
        <f>SUM(B118:B121)</f>
        <v>4.772</v>
      </c>
      <c r="C117" s="92">
        <f>SUM(C118:C121)</f>
        <v>1</v>
      </c>
      <c r="D117" s="91">
        <f>SUMPRODUCT(D118:D121,$C$118:$C$121)</f>
        <v>271.707583822297</v>
      </c>
      <c r="E117" s="91">
        <f>SUMPRODUCT(E118:E121,$C$118:$C$121)</f>
        <v>275.961801341157</v>
      </c>
      <c r="F117" s="91">
        <f>SUMPRODUCT(F118:F121,$C$118:$C$121)</f>
        <v>276.033455783738</v>
      </c>
      <c r="G117" s="91">
        <f>SUMPRODUCT(G118:G121,$C$118:$C$121)</f>
        <v>277.60854086337</v>
      </c>
      <c r="H117" s="91">
        <f>SUMPRODUCT(H118:H121,$C$118:$C$121)</f>
        <v>281.528158633697</v>
      </c>
      <c r="I117" s="91">
        <f>SUMPRODUCT(I118:I121,$C$118:$C$121)</f>
        <v>283.852035834032</v>
      </c>
      <c r="J117" s="99">
        <f t="shared" si="14"/>
        <v>0.0156573381538088</v>
      </c>
      <c r="K117" s="99">
        <f>F117/E117-1</f>
        <v>0.000259653481871513</v>
      </c>
      <c r="L117" s="99">
        <f>G117/F117-1</f>
        <v>0.00570613831993305</v>
      </c>
      <c r="M117" s="99">
        <f>H117/G117-1</f>
        <v>0.0141192261525414</v>
      </c>
      <c r="N117" s="99">
        <f>I117/H117-1</f>
        <v>0.00825451070902972</v>
      </c>
    </row>
    <row r="118" spans="1:14">
      <c r="A118" s="40" t="s">
        <v>111</v>
      </c>
      <c r="B118">
        <v>0.8001</v>
      </c>
      <c r="C118" s="41">
        <f>B118/$B$117</f>
        <v>0.167665549036044</v>
      </c>
      <c r="D118">
        <v>239.46</v>
      </c>
      <c r="E118">
        <v>244.49</v>
      </c>
      <c r="F118">
        <v>245.95</v>
      </c>
      <c r="G118">
        <v>247.38</v>
      </c>
      <c r="H118">
        <v>248.76</v>
      </c>
      <c r="I118" s="7">
        <v>250.28</v>
      </c>
      <c r="J118" s="68">
        <f t="shared" si="14"/>
        <v>0.0210055959241626</v>
      </c>
      <c r="K118" s="68">
        <f>F118/E118-1</f>
        <v>0.00597161438095628</v>
      </c>
      <c r="L118" s="68">
        <f>G118/F118-1</f>
        <v>0.00581418987599114</v>
      </c>
      <c r="M118" s="68">
        <f>H118/G118-1</f>
        <v>0.00557846228474412</v>
      </c>
      <c r="N118" s="69">
        <f>I118/H118-1</f>
        <v>0.00611030712333172</v>
      </c>
    </row>
    <row r="119" spans="1:14">
      <c r="A119" s="40" t="s">
        <v>112</v>
      </c>
      <c r="B119">
        <v>0.0465</v>
      </c>
      <c r="C119" s="41">
        <f t="shared" ref="C119:C121" si="16">B119/$B$117</f>
        <v>0.00974434199497066</v>
      </c>
      <c r="D119">
        <v>161.72</v>
      </c>
      <c r="E119">
        <v>161.75</v>
      </c>
      <c r="F119">
        <v>161.79</v>
      </c>
      <c r="G119">
        <v>161.93</v>
      </c>
      <c r="H119">
        <v>162.07</v>
      </c>
      <c r="I119" s="7">
        <v>162.29</v>
      </c>
      <c r="J119" s="68">
        <f t="shared" si="14"/>
        <v>0.00018550581251553</v>
      </c>
      <c r="K119" s="68">
        <f>F119/E119-1</f>
        <v>0.000247295208655185</v>
      </c>
      <c r="L119" s="68">
        <f>G119/F119-1</f>
        <v>0.000865319240991536</v>
      </c>
      <c r="M119" s="68">
        <f>H119/G119-1</f>
        <v>0.000864571110973822</v>
      </c>
      <c r="N119" s="69">
        <f>I119/H119-1</f>
        <v>0.00135743814401179</v>
      </c>
    </row>
    <row r="120" spans="1:14">
      <c r="A120" s="40" t="s">
        <v>113</v>
      </c>
      <c r="B120">
        <v>2.9807</v>
      </c>
      <c r="C120" s="41">
        <f t="shared" si="16"/>
        <v>0.624622799664711</v>
      </c>
      <c r="D120">
        <v>257.89</v>
      </c>
      <c r="E120">
        <v>258.07</v>
      </c>
      <c r="F120">
        <v>258.93</v>
      </c>
      <c r="G120">
        <v>259.37</v>
      </c>
      <c r="H120">
        <v>263.26</v>
      </c>
      <c r="I120" s="7">
        <v>263.65</v>
      </c>
      <c r="J120" s="68">
        <f t="shared" si="14"/>
        <v>0.00069797200356736</v>
      </c>
      <c r="K120" s="68">
        <f>F120/E120-1</f>
        <v>0.00333242918587984</v>
      </c>
      <c r="L120" s="68">
        <f>G120/F120-1</f>
        <v>0.00169930096937398</v>
      </c>
      <c r="M120" s="68">
        <f>H120/G120-1</f>
        <v>0.0149978794771948</v>
      </c>
      <c r="N120" s="69">
        <f>I120/H120-1</f>
        <v>0.00148142520701966</v>
      </c>
    </row>
    <row r="121" spans="1:14">
      <c r="A121" s="46" t="s">
        <v>114</v>
      </c>
      <c r="B121" s="11">
        <v>0.9447</v>
      </c>
      <c r="C121" s="47">
        <f t="shared" si="16"/>
        <v>0.197967309304275</v>
      </c>
      <c r="D121" s="11">
        <v>348.03</v>
      </c>
      <c r="E121" s="11">
        <v>364.69</v>
      </c>
      <c r="F121" s="11">
        <v>361.1</v>
      </c>
      <c r="G121" s="11">
        <v>366.45</v>
      </c>
      <c r="H121" s="11">
        <v>372.8</v>
      </c>
      <c r="I121" s="12">
        <v>382.01</v>
      </c>
      <c r="J121" s="16">
        <f t="shared" si="14"/>
        <v>0.0478694365428269</v>
      </c>
      <c r="K121" s="16">
        <f>F121/E121-1</f>
        <v>-0.00984397707642104</v>
      </c>
      <c r="L121" s="16">
        <f>G121/F121-1</f>
        <v>0.0148158404873995</v>
      </c>
      <c r="M121" s="16">
        <f>H121/G121-1</f>
        <v>0.0173284213398828</v>
      </c>
      <c r="N121" s="19">
        <f>I121/H121-1</f>
        <v>0.0247049356223175</v>
      </c>
    </row>
  </sheetData>
  <mergeCells count="4">
    <mergeCell ref="B2:C2"/>
    <mergeCell ref="D2:I2"/>
    <mergeCell ref="J2:N2"/>
    <mergeCell ref="A2:A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17"/>
  <sheetViews>
    <sheetView showGridLines="0" workbookViewId="0">
      <selection activeCell="D4" sqref="D4"/>
    </sheetView>
  </sheetViews>
  <sheetFormatPr defaultColWidth="9" defaultRowHeight="14"/>
  <cols>
    <col min="1" max="1" width="35.4454545454545" customWidth="1"/>
    <col min="2" max="2" width="8" customWidth="1"/>
    <col min="3" max="3" width="6.55454545454545" style="21" customWidth="1"/>
    <col min="4" max="4" width="9.78181818181818" customWidth="1"/>
    <col min="5" max="9" width="10.5545454545455" customWidth="1"/>
  </cols>
  <sheetData>
    <row r="2" spans="1:14">
      <c r="A2" s="2" t="s">
        <v>0</v>
      </c>
      <c r="B2" s="22" t="s">
        <v>1</v>
      </c>
      <c r="C2" s="23"/>
      <c r="D2" s="22" t="s">
        <v>2</v>
      </c>
      <c r="E2" s="22"/>
      <c r="F2" s="22"/>
      <c r="G2" s="22"/>
      <c r="H2" s="22"/>
      <c r="I2" s="23"/>
      <c r="J2" s="22" t="s">
        <v>3</v>
      </c>
      <c r="K2" s="22"/>
      <c r="L2" s="22"/>
      <c r="M2" s="22"/>
      <c r="N2" s="23"/>
    </row>
    <row r="3" spans="1:14">
      <c r="A3" s="4"/>
      <c r="B3" s="24"/>
      <c r="C3" s="25"/>
      <c r="D3" s="26" t="s">
        <v>4</v>
      </c>
      <c r="E3" s="26" t="s">
        <v>5</v>
      </c>
      <c r="F3" s="24" t="s">
        <v>6</v>
      </c>
      <c r="G3" s="24" t="s">
        <v>7</v>
      </c>
      <c r="H3" s="24" t="s">
        <v>8</v>
      </c>
      <c r="I3" s="52" t="s">
        <v>9</v>
      </c>
      <c r="J3" s="26" t="s">
        <v>5</v>
      </c>
      <c r="K3" s="24" t="s">
        <v>6</v>
      </c>
      <c r="L3" s="24" t="s">
        <v>7</v>
      </c>
      <c r="M3" s="24" t="s">
        <v>8</v>
      </c>
      <c r="N3" s="52" t="s">
        <v>9</v>
      </c>
    </row>
    <row r="4" s="20" customFormat="1" spans="1:15">
      <c r="A4" s="27" t="s">
        <v>10</v>
      </c>
      <c r="B4" s="28">
        <v>100</v>
      </c>
      <c r="C4" s="29"/>
      <c r="D4" s="30">
        <f>(($B$5*D$5)+($B$46*D$46)+($B$50*D$50)+($B$61*D$61)+($B$71*D$71)+($B$79*D$79)+($B$86*D$86)+($B$94*D$94)+($B$99*D$99)+($B$105*D$105)+($B$108*D$108)+($B$113*D$113))/100</f>
        <v>272.00318265</v>
      </c>
      <c r="E4" s="30">
        <f>(($B$5*E$5)+($B$46*E$46)+($B$50*E$50)+($B$61*E$61)+($B$71*E$71)+($B$79*E$79)+($B$86*E$86)+($B$94*E$94)+($B$99*E$99)+($B$105*E$105)+($B$108*E$108)+($B$113*E$113))/100</f>
        <v>269.47838426</v>
      </c>
      <c r="F4" s="30">
        <f>(($B$5*F$5)+($B$46*F$46)+($B$50*F$50)+($B$61*F$61)+($B$71*F$71)+($B$79*F$79)+($B$86*F$86)+($B$94*F$94)+($B$99*F$99)+($B$105*F$105)+($B$108*F$108)+($B$113*F$113))/100</f>
        <v>258.9901288</v>
      </c>
      <c r="G4" s="30">
        <f>(($B$5*G$5)+($B$46*G$46)+($B$50*G$50)+($B$61*G$61)+($B$71*G$71)+($B$79*G$79)+($B$86*G$86)+($B$94*G$94)+($B$99*G$99)+($B$105*G$105)+($B$108*G$108)+($B$113*G$113))/100</f>
        <v>259.71481188</v>
      </c>
      <c r="H4" s="30">
        <f>(($B$5*H$5)+($B$46*H$46)+($B$50*H$50)+($B$61*H$61)+($B$71*H$71)+($B$79*H$79)+($B$86*H$86)+($B$94*H$94)+($B$99*H$99)+($B$105*H$105)+($B$108*H$108)+($B$113*H$113))/100</f>
        <v>265.42167605</v>
      </c>
      <c r="I4" s="53">
        <f>(($B$5*I$5)+($B$46*I$46)+($B$50*I$50)+($B$61*I$61)+($B$71*I$71)+($B$79*I$79)+($B$86*I$86)+($B$94*I$94)+($B$99*I$99)+($B$105*I$105)+($B$108*I$108)+($B$113*I$113))/100</f>
        <v>266.886023278</v>
      </c>
      <c r="J4" s="54">
        <f>E4/D4-1</f>
        <v>-0.00928223841133757</v>
      </c>
      <c r="K4" s="55">
        <f t="shared" ref="K4:N19" si="0">F4/E4-1</f>
        <v>-0.0389205816592721</v>
      </c>
      <c r="L4" s="55">
        <f t="shared" si="0"/>
        <v>0.00279811081355796</v>
      </c>
      <c r="M4" s="55">
        <f t="shared" si="0"/>
        <v>0.0219735798997742</v>
      </c>
      <c r="N4" s="56">
        <f t="shared" si="0"/>
        <v>0.00551705968326455</v>
      </c>
      <c r="O4" s="57"/>
    </row>
    <row r="5" s="20" customFormat="1" spans="1:14">
      <c r="A5" s="31" t="s">
        <v>11</v>
      </c>
      <c r="B5" s="32">
        <f>SUM(B6:B44)</f>
        <v>40.8668</v>
      </c>
      <c r="C5" s="33">
        <f>SUM(C6:C44)</f>
        <v>0.999999999999999</v>
      </c>
      <c r="D5" s="34">
        <f>SUMPRODUCT(D6:D44,$C$6:$C$44)</f>
        <v>301.110327674298</v>
      </c>
      <c r="E5" s="35">
        <f t="shared" ref="E5:I5" si="1">SUMPRODUCT(E6:E44,$C$6:$C$44)</f>
        <v>291.934862406648</v>
      </c>
      <c r="F5" s="35">
        <f t="shared" si="1"/>
        <v>267.643765134535</v>
      </c>
      <c r="G5" s="35">
        <f t="shared" si="1"/>
        <v>266.744869992267</v>
      </c>
      <c r="H5" s="35">
        <f t="shared" si="1"/>
        <v>277.350294346511</v>
      </c>
      <c r="I5" s="58">
        <f t="shared" si="1"/>
        <v>281.233744971468</v>
      </c>
      <c r="J5" s="59">
        <f>E5/D5-1</f>
        <v>-0.0304721041570342</v>
      </c>
      <c r="K5" s="60">
        <f t="shared" si="0"/>
        <v>-0.0832072506581188</v>
      </c>
      <c r="L5" s="60">
        <f t="shared" si="0"/>
        <v>-0.00335855065338542</v>
      </c>
      <c r="M5" s="60">
        <f t="shared" si="0"/>
        <v>0.0397586815992037</v>
      </c>
      <c r="N5" s="61">
        <f t="shared" si="0"/>
        <v>0.0140019704471819</v>
      </c>
    </row>
    <row r="6" spans="1:14">
      <c r="A6" s="36" t="s">
        <v>12</v>
      </c>
      <c r="B6" s="14">
        <v>3.4736</v>
      </c>
      <c r="C6" s="37">
        <f>B6/$B$5</f>
        <v>0.0849980913602239</v>
      </c>
      <c r="D6" s="38">
        <v>367.5</v>
      </c>
      <c r="E6" s="39">
        <v>316.63</v>
      </c>
      <c r="F6" s="39">
        <v>259.19</v>
      </c>
      <c r="G6" s="39">
        <v>226.56</v>
      </c>
      <c r="H6" s="39">
        <v>241.78</v>
      </c>
      <c r="I6" s="62">
        <v>240.76</v>
      </c>
      <c r="J6" s="63">
        <f>E6/D6-1</f>
        <v>-0.138421768707483</v>
      </c>
      <c r="K6" s="64">
        <f t="shared" si="0"/>
        <v>-0.181410479108107</v>
      </c>
      <c r="L6" s="64">
        <f t="shared" si="0"/>
        <v>-0.125892202631274</v>
      </c>
      <c r="M6" s="64">
        <f t="shared" si="0"/>
        <v>0.0671786723163841</v>
      </c>
      <c r="N6" s="65">
        <f t="shared" si="0"/>
        <v>-0.00421871122508066</v>
      </c>
    </row>
    <row r="7" spans="1:14">
      <c r="A7" s="40" t="s">
        <v>13</v>
      </c>
      <c r="B7">
        <v>3.4297</v>
      </c>
      <c r="C7" s="41">
        <f t="shared" ref="C7:C44" si="2">B7/$B$5</f>
        <v>0.0839238697426762</v>
      </c>
      <c r="D7" s="42">
        <v>364.64</v>
      </c>
      <c r="E7" s="43">
        <v>316.14</v>
      </c>
      <c r="F7" s="43">
        <v>256.72</v>
      </c>
      <c r="G7" s="43">
        <v>232.06</v>
      </c>
      <c r="H7" s="43">
        <v>251.81</v>
      </c>
      <c r="I7" s="66">
        <v>240.42</v>
      </c>
      <c r="J7" s="67">
        <f t="shared" ref="J7:N44" si="3">E7/D7-1</f>
        <v>-0.133007898200965</v>
      </c>
      <c r="K7" s="68">
        <f t="shared" si="0"/>
        <v>-0.187954703612324</v>
      </c>
      <c r="L7" s="68">
        <f t="shared" si="0"/>
        <v>-0.096057961981926</v>
      </c>
      <c r="M7" s="68">
        <f t="shared" si="0"/>
        <v>0.0851072998362492</v>
      </c>
      <c r="N7" s="69">
        <f t="shared" si="0"/>
        <v>-0.0452325165799612</v>
      </c>
    </row>
    <row r="8" spans="1:14">
      <c r="A8" s="40" t="s">
        <v>14</v>
      </c>
      <c r="B8">
        <v>0.1068</v>
      </c>
      <c r="C8" s="41">
        <f t="shared" si="2"/>
        <v>0.0026133683087494</v>
      </c>
      <c r="D8" s="42">
        <v>333.97</v>
      </c>
      <c r="E8" s="43">
        <v>330.7</v>
      </c>
      <c r="F8" s="43">
        <v>317.9</v>
      </c>
      <c r="G8" s="43">
        <v>298.86</v>
      </c>
      <c r="H8" s="43">
        <v>299.86</v>
      </c>
      <c r="I8" s="66">
        <v>297.8</v>
      </c>
      <c r="J8" s="67">
        <f t="shared" si="3"/>
        <v>-0.00979129861963657</v>
      </c>
      <c r="K8" s="68">
        <f t="shared" si="0"/>
        <v>-0.0387057756274569</v>
      </c>
      <c r="L8" s="68">
        <f t="shared" si="0"/>
        <v>-0.0598930481283422</v>
      </c>
      <c r="M8" s="68">
        <f t="shared" si="0"/>
        <v>0.00334604831693763</v>
      </c>
      <c r="N8" s="69">
        <f t="shared" si="0"/>
        <v>-0.00686987260721672</v>
      </c>
    </row>
    <row r="9" spans="1:14">
      <c r="A9" s="40" t="s">
        <v>15</v>
      </c>
      <c r="B9">
        <v>0.0728</v>
      </c>
      <c r="C9" s="41">
        <f t="shared" si="2"/>
        <v>0.00178139712431607</v>
      </c>
      <c r="D9" s="42">
        <v>232.68</v>
      </c>
      <c r="E9" s="43">
        <v>229.93</v>
      </c>
      <c r="F9" s="43">
        <v>223.71</v>
      </c>
      <c r="G9" s="43">
        <v>235.19</v>
      </c>
      <c r="H9" s="43">
        <v>261.32</v>
      </c>
      <c r="I9" s="66">
        <v>272.92</v>
      </c>
      <c r="J9" s="67">
        <f t="shared" si="3"/>
        <v>-0.0118188069451607</v>
      </c>
      <c r="K9" s="68">
        <f t="shared" si="0"/>
        <v>-0.0270517113904232</v>
      </c>
      <c r="L9" s="68">
        <f t="shared" si="0"/>
        <v>0.0513164364579142</v>
      </c>
      <c r="M9" s="68">
        <f t="shared" si="0"/>
        <v>0.11110166248565</v>
      </c>
      <c r="N9" s="69">
        <f t="shared" si="0"/>
        <v>0.0443900198989746</v>
      </c>
    </row>
    <row r="10" spans="1:14">
      <c r="A10" s="40" t="s">
        <v>16</v>
      </c>
      <c r="B10">
        <v>1.5501</v>
      </c>
      <c r="C10" s="41">
        <f t="shared" si="2"/>
        <v>0.0379305450879442</v>
      </c>
      <c r="D10" s="42">
        <v>436.61</v>
      </c>
      <c r="E10" s="43">
        <v>436.01</v>
      </c>
      <c r="F10" s="43">
        <v>428.5</v>
      </c>
      <c r="G10" s="43">
        <v>410.09</v>
      </c>
      <c r="H10" s="43">
        <v>417.5</v>
      </c>
      <c r="I10" s="66">
        <v>418.49</v>
      </c>
      <c r="J10" s="67">
        <f t="shared" si="3"/>
        <v>-0.00137422413595667</v>
      </c>
      <c r="K10" s="68">
        <f t="shared" si="0"/>
        <v>-0.0172243755877158</v>
      </c>
      <c r="L10" s="68">
        <f t="shared" si="0"/>
        <v>-0.0429638273045508</v>
      </c>
      <c r="M10" s="68">
        <f t="shared" si="0"/>
        <v>0.0180692043210027</v>
      </c>
      <c r="N10" s="69">
        <f t="shared" si="0"/>
        <v>0.00237125748502987</v>
      </c>
    </row>
    <row r="11" spans="1:14">
      <c r="A11" s="40" t="s">
        <v>17</v>
      </c>
      <c r="B11">
        <v>0.3702</v>
      </c>
      <c r="C11" s="41">
        <f t="shared" si="2"/>
        <v>0.00905869801403584</v>
      </c>
      <c r="D11" s="44">
        <v>307.88</v>
      </c>
      <c r="E11" s="43">
        <v>309.46</v>
      </c>
      <c r="F11" s="43">
        <v>310.6</v>
      </c>
      <c r="G11" s="43">
        <v>303.79</v>
      </c>
      <c r="H11" s="43">
        <v>304.47</v>
      </c>
      <c r="I11" s="66">
        <v>304.7</v>
      </c>
      <c r="J11" s="67">
        <f t="shared" si="3"/>
        <v>0.00513186955956857</v>
      </c>
      <c r="K11" s="68">
        <f t="shared" si="0"/>
        <v>0.00368383636011127</v>
      </c>
      <c r="L11" s="68">
        <f t="shared" si="0"/>
        <v>-0.0219253058596265</v>
      </c>
      <c r="M11" s="68">
        <f t="shared" si="0"/>
        <v>0.00223838836038048</v>
      </c>
      <c r="N11" s="69">
        <f t="shared" si="0"/>
        <v>0.00075541104213861</v>
      </c>
    </row>
    <row r="12" spans="1:14">
      <c r="A12" s="40" t="s">
        <v>18</v>
      </c>
      <c r="B12">
        <v>0.0774</v>
      </c>
      <c r="C12" s="41">
        <f t="shared" si="2"/>
        <v>0.00189395793162176</v>
      </c>
      <c r="D12" s="44">
        <v>296.53</v>
      </c>
      <c r="E12" s="45">
        <v>298.25</v>
      </c>
      <c r="F12" s="45">
        <v>295.96</v>
      </c>
      <c r="G12" s="43">
        <v>296.04</v>
      </c>
      <c r="H12" s="45">
        <v>297.35</v>
      </c>
      <c r="I12" s="70">
        <v>297.78</v>
      </c>
      <c r="J12" s="67">
        <f t="shared" si="3"/>
        <v>0.00580042491484845</v>
      </c>
      <c r="K12" s="68">
        <f t="shared" si="0"/>
        <v>-0.00767812238055332</v>
      </c>
      <c r="L12" s="68">
        <f t="shared" si="0"/>
        <v>0.000270306798216158</v>
      </c>
      <c r="M12" s="68">
        <f t="shared" si="0"/>
        <v>0.00442507769220368</v>
      </c>
      <c r="N12" s="69">
        <f t="shared" si="0"/>
        <v>0.00144610728098193</v>
      </c>
    </row>
    <row r="13" spans="1:14">
      <c r="A13" s="40" t="s">
        <v>19</v>
      </c>
      <c r="B13">
        <v>1.7146</v>
      </c>
      <c r="C13" s="41">
        <f t="shared" si="2"/>
        <v>0.0419558174361584</v>
      </c>
      <c r="D13" s="42">
        <v>290.77</v>
      </c>
      <c r="E13" s="43">
        <v>298.79</v>
      </c>
      <c r="F13" s="43">
        <v>305.31</v>
      </c>
      <c r="G13" s="43">
        <v>311.3</v>
      </c>
      <c r="H13" s="43">
        <v>313.99</v>
      </c>
      <c r="I13" s="66">
        <v>320.11</v>
      </c>
      <c r="J13" s="67">
        <f t="shared" si="3"/>
        <v>0.0275819376139217</v>
      </c>
      <c r="K13" s="68">
        <f t="shared" si="0"/>
        <v>0.0218213460959202</v>
      </c>
      <c r="L13" s="68">
        <f t="shared" si="0"/>
        <v>0.0196194032295045</v>
      </c>
      <c r="M13" s="68">
        <f t="shared" si="0"/>
        <v>0.00864118213941545</v>
      </c>
      <c r="N13" s="69">
        <f t="shared" si="0"/>
        <v>0.0194910665944776</v>
      </c>
    </row>
    <row r="14" spans="1:14">
      <c r="A14" s="40" t="s">
        <v>20</v>
      </c>
      <c r="B14">
        <v>1.4641</v>
      </c>
      <c r="C14" s="41">
        <f t="shared" si="2"/>
        <v>0.0358261473861423</v>
      </c>
      <c r="D14" s="42">
        <v>312.71</v>
      </c>
      <c r="E14" s="43">
        <v>376.36</v>
      </c>
      <c r="F14" s="43">
        <v>234.95</v>
      </c>
      <c r="G14" s="43">
        <v>263.67</v>
      </c>
      <c r="H14" s="43">
        <v>274.65</v>
      </c>
      <c r="I14" s="66">
        <v>328.73</v>
      </c>
      <c r="J14" s="67">
        <f t="shared" si="3"/>
        <v>0.203543218956861</v>
      </c>
      <c r="K14" s="68">
        <f t="shared" si="0"/>
        <v>-0.375730683388245</v>
      </c>
      <c r="L14" s="68">
        <f t="shared" si="0"/>
        <v>0.122238774207278</v>
      </c>
      <c r="M14" s="68">
        <f t="shared" si="0"/>
        <v>0.0416429627944019</v>
      </c>
      <c r="N14" s="69">
        <f t="shared" si="0"/>
        <v>0.196905152011651</v>
      </c>
    </row>
    <row r="15" spans="1:14">
      <c r="A15" s="40" t="s">
        <v>21</v>
      </c>
      <c r="B15">
        <v>0.264</v>
      </c>
      <c r="C15" s="41">
        <f t="shared" si="2"/>
        <v>0.00646001154971762</v>
      </c>
      <c r="D15" s="42">
        <v>206.94</v>
      </c>
      <c r="E15" s="43">
        <v>210.63</v>
      </c>
      <c r="F15" s="43">
        <v>209.71</v>
      </c>
      <c r="G15" s="43">
        <v>210.87</v>
      </c>
      <c r="H15" s="43">
        <v>212.73</v>
      </c>
      <c r="I15" s="66">
        <v>213.63</v>
      </c>
      <c r="J15" s="67">
        <f t="shared" si="3"/>
        <v>0.0178312554363584</v>
      </c>
      <c r="K15" s="68">
        <f t="shared" si="0"/>
        <v>-0.00436784883444896</v>
      </c>
      <c r="L15" s="68">
        <f t="shared" si="0"/>
        <v>0.00553144819035811</v>
      </c>
      <c r="M15" s="68">
        <f t="shared" si="0"/>
        <v>0.00882060036989607</v>
      </c>
      <c r="N15" s="69">
        <f t="shared" si="0"/>
        <v>0.00423071499083338</v>
      </c>
    </row>
    <row r="16" spans="1:14">
      <c r="A16" s="40" t="s">
        <v>22</v>
      </c>
      <c r="B16">
        <v>10.3803</v>
      </c>
      <c r="C16" s="41">
        <f t="shared" si="2"/>
        <v>0.254003249581567</v>
      </c>
      <c r="D16" s="42">
        <v>237.02</v>
      </c>
      <c r="E16" s="43">
        <v>238.02</v>
      </c>
      <c r="F16" s="43">
        <v>240.16</v>
      </c>
      <c r="G16" s="43">
        <v>243.39</v>
      </c>
      <c r="H16" s="43">
        <v>249.36</v>
      </c>
      <c r="I16" s="66">
        <v>251.11</v>
      </c>
      <c r="J16" s="67">
        <f t="shared" si="3"/>
        <v>0.00421905324445193</v>
      </c>
      <c r="K16" s="68">
        <f t="shared" si="0"/>
        <v>0.00899084110578929</v>
      </c>
      <c r="L16" s="68">
        <f t="shared" si="0"/>
        <v>0.0134493670886076</v>
      </c>
      <c r="M16" s="68">
        <f t="shared" si="0"/>
        <v>0.0245285344508814</v>
      </c>
      <c r="N16" s="69">
        <f t="shared" si="0"/>
        <v>0.00701796599294191</v>
      </c>
    </row>
    <row r="17" spans="1:14">
      <c r="A17" s="40" t="s">
        <v>23</v>
      </c>
      <c r="B17">
        <v>0.9624</v>
      </c>
      <c r="C17" s="41">
        <f t="shared" si="2"/>
        <v>0.0235496784676069</v>
      </c>
      <c r="D17" s="42">
        <v>241.11</v>
      </c>
      <c r="E17" s="45">
        <v>242.48</v>
      </c>
      <c r="F17" s="45">
        <v>244.39</v>
      </c>
      <c r="G17" s="43">
        <v>245.8</v>
      </c>
      <c r="H17" s="45">
        <v>248.76</v>
      </c>
      <c r="I17" s="70">
        <v>252.44</v>
      </c>
      <c r="J17" s="67">
        <f t="shared" si="3"/>
        <v>0.00568205383434939</v>
      </c>
      <c r="K17" s="68">
        <f t="shared" si="0"/>
        <v>0.00787693830419012</v>
      </c>
      <c r="L17" s="68">
        <f t="shared" si="0"/>
        <v>0.00576946683579527</v>
      </c>
      <c r="M17" s="68">
        <f t="shared" si="0"/>
        <v>0.0120423108218062</v>
      </c>
      <c r="N17" s="69">
        <f t="shared" si="0"/>
        <v>0.0147933751406979</v>
      </c>
    </row>
    <row r="18" spans="1:14">
      <c r="A18" s="40" t="s">
        <v>24</v>
      </c>
      <c r="B18">
        <v>0.1062</v>
      </c>
      <c r="C18" s="41">
        <f t="shared" si="2"/>
        <v>0.00259868646431822</v>
      </c>
      <c r="D18" s="42">
        <v>218.5</v>
      </c>
      <c r="E18" s="43">
        <v>219.25</v>
      </c>
      <c r="F18" s="43">
        <v>222.58</v>
      </c>
      <c r="G18" s="43">
        <v>224.73</v>
      </c>
      <c r="H18" s="43">
        <v>272.34</v>
      </c>
      <c r="I18" s="66">
        <v>274.26</v>
      </c>
      <c r="J18" s="67">
        <f t="shared" si="3"/>
        <v>0.00343249427917613</v>
      </c>
      <c r="K18" s="68">
        <f t="shared" si="0"/>
        <v>0.0151881413911061</v>
      </c>
      <c r="L18" s="68">
        <f t="shared" si="0"/>
        <v>0.00965944828825571</v>
      </c>
      <c r="M18" s="68">
        <f t="shared" si="0"/>
        <v>0.211854225070084</v>
      </c>
      <c r="N18" s="69">
        <f t="shared" si="0"/>
        <v>0.00705001101564218</v>
      </c>
    </row>
    <row r="19" spans="1:14">
      <c r="A19" s="40" t="s">
        <v>25</v>
      </c>
      <c r="B19">
        <v>0.5665</v>
      </c>
      <c r="C19" s="41">
        <f t="shared" si="2"/>
        <v>0.0138621081171024</v>
      </c>
      <c r="D19" s="42">
        <v>300.78</v>
      </c>
      <c r="E19" s="43">
        <v>292.22</v>
      </c>
      <c r="F19" s="43">
        <v>288.56</v>
      </c>
      <c r="G19" s="43">
        <v>275.8</v>
      </c>
      <c r="H19" s="43">
        <v>272.92</v>
      </c>
      <c r="I19" s="66">
        <v>311.89</v>
      </c>
      <c r="J19" s="67">
        <f t="shared" si="3"/>
        <v>-0.0284593390517984</v>
      </c>
      <c r="K19" s="68">
        <f t="shared" si="0"/>
        <v>-0.0125248100746014</v>
      </c>
      <c r="L19" s="68">
        <f t="shared" si="0"/>
        <v>-0.0442195730523981</v>
      </c>
      <c r="M19" s="68">
        <f t="shared" si="0"/>
        <v>-0.010442349528644</v>
      </c>
      <c r="N19" s="69">
        <f t="shared" si="0"/>
        <v>0.142789095705701</v>
      </c>
    </row>
    <row r="20" spans="1:14">
      <c r="A20" s="40" t="s">
        <v>26</v>
      </c>
      <c r="B20">
        <v>0.3333</v>
      </c>
      <c r="C20" s="41">
        <f t="shared" si="2"/>
        <v>0.00815576458151849</v>
      </c>
      <c r="D20" s="44">
        <v>263.54</v>
      </c>
      <c r="E20" s="43">
        <v>267.7</v>
      </c>
      <c r="F20" s="43">
        <v>272.45</v>
      </c>
      <c r="G20" s="43">
        <v>276.99</v>
      </c>
      <c r="H20" s="43">
        <v>277.11</v>
      </c>
      <c r="I20" s="66">
        <v>283.54</v>
      </c>
      <c r="J20" s="67">
        <f t="shared" si="3"/>
        <v>0.0157850800637473</v>
      </c>
      <c r="K20" s="68">
        <f t="shared" si="3"/>
        <v>0.0177437429958909</v>
      </c>
      <c r="L20" s="68">
        <f t="shared" si="3"/>
        <v>0.0166636080014682</v>
      </c>
      <c r="M20" s="68">
        <f t="shared" si="3"/>
        <v>0.000433228636412819</v>
      </c>
      <c r="N20" s="69">
        <f t="shared" si="3"/>
        <v>0.0232037818916675</v>
      </c>
    </row>
    <row r="21" spans="1:14">
      <c r="A21" s="40" t="s">
        <v>27</v>
      </c>
      <c r="B21">
        <v>0.0136</v>
      </c>
      <c r="C21" s="41">
        <f t="shared" si="2"/>
        <v>0.000332788473773332</v>
      </c>
      <c r="D21" s="42">
        <v>304.2</v>
      </c>
      <c r="E21" s="43">
        <v>305.04</v>
      </c>
      <c r="F21" s="43">
        <v>302.68</v>
      </c>
      <c r="G21" s="43">
        <v>294.99</v>
      </c>
      <c r="H21" s="43">
        <v>299.05</v>
      </c>
      <c r="I21" s="66">
        <v>300.73</v>
      </c>
      <c r="J21" s="67">
        <f t="shared" si="3"/>
        <v>0.00276134122287974</v>
      </c>
      <c r="K21" s="68">
        <f t="shared" si="3"/>
        <v>-0.00773669027012858</v>
      </c>
      <c r="L21" s="68">
        <f t="shared" si="3"/>
        <v>-0.0254063697634466</v>
      </c>
      <c r="M21" s="68">
        <f t="shared" si="3"/>
        <v>0.0137631784128276</v>
      </c>
      <c r="N21" s="69">
        <f t="shared" si="3"/>
        <v>0.00561778966727977</v>
      </c>
    </row>
    <row r="22" spans="1:14">
      <c r="A22" s="40" t="s">
        <v>28</v>
      </c>
      <c r="B22">
        <v>0.6011</v>
      </c>
      <c r="C22" s="41">
        <f t="shared" si="2"/>
        <v>0.0147087611459669</v>
      </c>
      <c r="D22" s="42">
        <v>323.2</v>
      </c>
      <c r="E22" s="43">
        <v>322.34</v>
      </c>
      <c r="F22" s="43">
        <v>323.16</v>
      </c>
      <c r="G22" s="43">
        <v>320.16</v>
      </c>
      <c r="H22" s="43">
        <v>326.07</v>
      </c>
      <c r="I22" s="66">
        <v>327.73</v>
      </c>
      <c r="J22" s="67">
        <f t="shared" si="3"/>
        <v>-0.00266089108910894</v>
      </c>
      <c r="K22" s="68">
        <f t="shared" si="3"/>
        <v>0.0025438977477199</v>
      </c>
      <c r="L22" s="68">
        <f t="shared" si="3"/>
        <v>-0.00928332714444857</v>
      </c>
      <c r="M22" s="68">
        <f t="shared" si="3"/>
        <v>0.0184595202398801</v>
      </c>
      <c r="N22" s="69">
        <f t="shared" si="3"/>
        <v>0.00509093139509931</v>
      </c>
    </row>
    <row r="23" spans="1:14">
      <c r="A23" s="40" t="s">
        <v>29</v>
      </c>
      <c r="B23">
        <v>2.3764</v>
      </c>
      <c r="C23" s="41">
        <f t="shared" si="2"/>
        <v>0.058149891843746</v>
      </c>
      <c r="D23" s="44">
        <v>328.6</v>
      </c>
      <c r="E23" s="43">
        <v>328.22</v>
      </c>
      <c r="F23" s="43">
        <v>329.78</v>
      </c>
      <c r="G23" s="43">
        <v>329.34</v>
      </c>
      <c r="H23" s="43">
        <v>331.64</v>
      </c>
      <c r="I23" s="66">
        <v>334.5</v>
      </c>
      <c r="J23" s="67">
        <f t="shared" si="3"/>
        <v>-0.00115642118076686</v>
      </c>
      <c r="K23" s="68">
        <f t="shared" si="3"/>
        <v>0.00475290963378194</v>
      </c>
      <c r="L23" s="68">
        <f t="shared" si="3"/>
        <v>-0.00133422281521012</v>
      </c>
      <c r="M23" s="68">
        <f t="shared" si="3"/>
        <v>0.00698366429829367</v>
      </c>
      <c r="N23" s="69">
        <f t="shared" si="3"/>
        <v>0.00862380894946324</v>
      </c>
    </row>
    <row r="24" spans="1:14">
      <c r="A24" s="40" t="s">
        <v>30</v>
      </c>
      <c r="B24">
        <v>0.2496</v>
      </c>
      <c r="C24" s="41">
        <f t="shared" si="2"/>
        <v>0.00610764728336938</v>
      </c>
      <c r="D24" s="42">
        <v>322.46</v>
      </c>
      <c r="E24" s="43">
        <v>320.47</v>
      </c>
      <c r="F24" s="43">
        <v>318.03</v>
      </c>
      <c r="G24" s="43">
        <v>320.45</v>
      </c>
      <c r="H24" s="43">
        <v>321.48</v>
      </c>
      <c r="I24" s="66">
        <v>322</v>
      </c>
      <c r="J24" s="67">
        <f t="shared" si="3"/>
        <v>-0.00617130806921773</v>
      </c>
      <c r="K24" s="68">
        <f t="shared" si="3"/>
        <v>-0.00761381720597887</v>
      </c>
      <c r="L24" s="68">
        <f t="shared" si="3"/>
        <v>0.00760934503034316</v>
      </c>
      <c r="M24" s="68">
        <f t="shared" si="3"/>
        <v>0.00321422998907805</v>
      </c>
      <c r="N24" s="69">
        <f t="shared" si="3"/>
        <v>0.00161751897474183</v>
      </c>
    </row>
    <row r="25" spans="1:14">
      <c r="A25" s="40" t="s">
        <v>31</v>
      </c>
      <c r="B25">
        <v>1.4505</v>
      </c>
      <c r="C25" s="41">
        <f t="shared" si="2"/>
        <v>0.0354933589123689</v>
      </c>
      <c r="D25" s="42">
        <v>266.03</v>
      </c>
      <c r="E25" s="43">
        <v>288.13</v>
      </c>
      <c r="F25" s="43">
        <v>254.53</v>
      </c>
      <c r="G25" s="43">
        <v>259.72</v>
      </c>
      <c r="H25" s="43">
        <v>273.48</v>
      </c>
      <c r="I25" s="66">
        <v>226.73</v>
      </c>
      <c r="J25" s="67">
        <f t="shared" si="3"/>
        <v>0.0830733375935047</v>
      </c>
      <c r="K25" s="68">
        <f t="shared" si="3"/>
        <v>-0.116614028389963</v>
      </c>
      <c r="L25" s="68">
        <f t="shared" si="3"/>
        <v>0.0203905237103683</v>
      </c>
      <c r="M25" s="68">
        <f t="shared" si="3"/>
        <v>0.0529801324503312</v>
      </c>
      <c r="N25" s="69">
        <f t="shared" si="3"/>
        <v>-0.170944858856224</v>
      </c>
    </row>
    <row r="26" spans="1:14">
      <c r="A26" s="40" t="s">
        <v>32</v>
      </c>
      <c r="B26">
        <v>0.2076</v>
      </c>
      <c r="C26" s="41">
        <f t="shared" si="2"/>
        <v>0.00507991817318704</v>
      </c>
      <c r="D26" s="42">
        <v>244.31</v>
      </c>
      <c r="E26" s="43">
        <v>239.95</v>
      </c>
      <c r="F26" s="43">
        <v>234.42</v>
      </c>
      <c r="G26" s="43">
        <v>233.7</v>
      </c>
      <c r="H26" s="43">
        <v>239.43</v>
      </c>
      <c r="I26" s="66">
        <v>240.88</v>
      </c>
      <c r="J26" s="67">
        <f t="shared" si="3"/>
        <v>-0.0178461790348329</v>
      </c>
      <c r="K26" s="68">
        <f t="shared" si="3"/>
        <v>-0.0230464680141697</v>
      </c>
      <c r="L26" s="68">
        <f t="shared" si="3"/>
        <v>-0.00307141028922442</v>
      </c>
      <c r="M26" s="68">
        <f t="shared" si="3"/>
        <v>0.0245186136071889</v>
      </c>
      <c r="N26" s="69">
        <f t="shared" si="3"/>
        <v>0.00605604978490581</v>
      </c>
    </row>
    <row r="27" spans="1:14">
      <c r="A27" s="40" t="s">
        <v>33</v>
      </c>
      <c r="B27">
        <v>0.251</v>
      </c>
      <c r="C27" s="41">
        <f t="shared" si="2"/>
        <v>0.00614190492037546</v>
      </c>
      <c r="D27" s="42">
        <v>205.17</v>
      </c>
      <c r="E27" s="43">
        <v>205.3</v>
      </c>
      <c r="F27" s="43">
        <v>206.89</v>
      </c>
      <c r="G27" s="43">
        <v>208.51</v>
      </c>
      <c r="H27" s="43">
        <v>226.33</v>
      </c>
      <c r="I27" s="66">
        <v>233.07</v>
      </c>
      <c r="J27" s="67">
        <f t="shared" si="3"/>
        <v>0.000633620899741727</v>
      </c>
      <c r="K27" s="68">
        <f t="shared" si="3"/>
        <v>0.00774476376035049</v>
      </c>
      <c r="L27" s="68">
        <f t="shared" si="3"/>
        <v>0.00783024795785203</v>
      </c>
      <c r="M27" s="68">
        <f t="shared" si="3"/>
        <v>0.0854635269291641</v>
      </c>
      <c r="N27" s="69">
        <f t="shared" si="3"/>
        <v>0.0297795254716564</v>
      </c>
    </row>
    <row r="28" spans="1:14">
      <c r="A28" s="40" t="s">
        <v>34</v>
      </c>
      <c r="B28">
        <v>0.1465</v>
      </c>
      <c r="C28" s="41">
        <f t="shared" si="2"/>
        <v>0.0035848170152789</v>
      </c>
      <c r="D28" s="44">
        <v>237.67</v>
      </c>
      <c r="E28" s="43">
        <v>236.64</v>
      </c>
      <c r="F28" s="43">
        <v>237.08</v>
      </c>
      <c r="G28" s="43">
        <v>244.04</v>
      </c>
      <c r="H28" s="43">
        <v>250.25</v>
      </c>
      <c r="I28" s="66">
        <v>254.92</v>
      </c>
      <c r="J28" s="67">
        <f t="shared" si="3"/>
        <v>-0.00433374005974674</v>
      </c>
      <c r="K28" s="68">
        <f t="shared" si="3"/>
        <v>0.00185936443542944</v>
      </c>
      <c r="L28" s="68">
        <f t="shared" si="3"/>
        <v>0.0293571790113041</v>
      </c>
      <c r="M28" s="68">
        <f t="shared" si="3"/>
        <v>0.0254466480904769</v>
      </c>
      <c r="N28" s="69">
        <f t="shared" si="3"/>
        <v>0.0186613386613386</v>
      </c>
    </row>
    <row r="29" spans="1:14">
      <c r="A29" s="40" t="s">
        <v>35</v>
      </c>
      <c r="B29">
        <v>0.2751</v>
      </c>
      <c r="C29" s="41">
        <f t="shared" si="2"/>
        <v>0.00673162567169438</v>
      </c>
      <c r="D29" s="44">
        <v>217.45</v>
      </c>
      <c r="E29" s="43">
        <v>215.57</v>
      </c>
      <c r="F29" s="43">
        <v>217.89</v>
      </c>
      <c r="G29" s="43">
        <v>238.49</v>
      </c>
      <c r="H29" s="43">
        <v>271.15</v>
      </c>
      <c r="I29" s="66">
        <v>285.58</v>
      </c>
      <c r="J29" s="67">
        <f t="shared" si="3"/>
        <v>-0.00864566567026903</v>
      </c>
      <c r="K29" s="68">
        <f t="shared" si="3"/>
        <v>0.0107621654219048</v>
      </c>
      <c r="L29" s="68">
        <f t="shared" si="3"/>
        <v>0.0945431180871084</v>
      </c>
      <c r="M29" s="68">
        <f t="shared" si="3"/>
        <v>0.136944945280724</v>
      </c>
      <c r="N29" s="69">
        <f t="shared" si="3"/>
        <v>0.0532177761386687</v>
      </c>
    </row>
    <row r="30" spans="1:14">
      <c r="A30" s="40" t="s">
        <v>36</v>
      </c>
      <c r="B30">
        <v>0.1116</v>
      </c>
      <c r="C30" s="41">
        <f t="shared" si="2"/>
        <v>0.00273082306419881</v>
      </c>
      <c r="D30" s="42">
        <v>276.61</v>
      </c>
      <c r="E30" s="43">
        <v>274.87</v>
      </c>
      <c r="F30" s="43">
        <v>272.22</v>
      </c>
      <c r="G30" s="43">
        <v>274.44</v>
      </c>
      <c r="H30" s="43">
        <v>291.51</v>
      </c>
      <c r="I30" s="66">
        <v>301.02</v>
      </c>
      <c r="J30" s="67">
        <f t="shared" si="3"/>
        <v>-0.00629044503091003</v>
      </c>
      <c r="K30" s="68">
        <f t="shared" si="3"/>
        <v>-0.00964092116273141</v>
      </c>
      <c r="L30" s="68">
        <f t="shared" si="3"/>
        <v>0.0081551686136212</v>
      </c>
      <c r="M30" s="68">
        <f t="shared" si="3"/>
        <v>0.0621993878443374</v>
      </c>
      <c r="N30" s="69">
        <f t="shared" si="3"/>
        <v>0.0326232376247813</v>
      </c>
    </row>
    <row r="31" spans="1:14">
      <c r="A31" s="40" t="s">
        <v>37</v>
      </c>
      <c r="B31">
        <v>0.0896</v>
      </c>
      <c r="C31" s="41">
        <f t="shared" si="2"/>
        <v>0.00219248876838901</v>
      </c>
      <c r="D31" s="42">
        <v>381.9</v>
      </c>
      <c r="E31" s="43">
        <v>395.65</v>
      </c>
      <c r="F31" s="43">
        <v>398.69</v>
      </c>
      <c r="G31" s="43">
        <v>398.02</v>
      </c>
      <c r="H31" s="43">
        <v>403.34</v>
      </c>
      <c r="I31" s="66">
        <v>405.39</v>
      </c>
      <c r="J31" s="67">
        <f t="shared" si="3"/>
        <v>0.0360041895784238</v>
      </c>
      <c r="K31" s="68">
        <f t="shared" si="3"/>
        <v>0.00768355870087212</v>
      </c>
      <c r="L31" s="68">
        <f t="shared" si="3"/>
        <v>-0.00168050364945205</v>
      </c>
      <c r="M31" s="68">
        <f t="shared" si="3"/>
        <v>0.0133661625043968</v>
      </c>
      <c r="N31" s="69">
        <f t="shared" si="3"/>
        <v>0.00508256061883272</v>
      </c>
    </row>
    <row r="32" spans="1:14">
      <c r="A32" s="40" t="s">
        <v>38</v>
      </c>
      <c r="B32">
        <v>0.7437</v>
      </c>
      <c r="C32" s="41">
        <f t="shared" si="2"/>
        <v>0.0181981461724431</v>
      </c>
      <c r="D32" s="42">
        <v>297.25</v>
      </c>
      <c r="E32" s="45">
        <v>317.85</v>
      </c>
      <c r="F32" s="45">
        <v>389.69</v>
      </c>
      <c r="G32" s="43">
        <v>413.32</v>
      </c>
      <c r="H32" s="45">
        <v>439.45</v>
      </c>
      <c r="I32" s="66">
        <v>445.4</v>
      </c>
      <c r="J32" s="67">
        <f t="shared" si="3"/>
        <v>0.0693019343986545</v>
      </c>
      <c r="K32" s="68">
        <f t="shared" si="3"/>
        <v>0.226018562214881</v>
      </c>
      <c r="L32" s="68">
        <f t="shared" si="3"/>
        <v>0.0606379429803177</v>
      </c>
      <c r="M32" s="68">
        <f t="shared" si="3"/>
        <v>0.0632197812832671</v>
      </c>
      <c r="N32" s="69">
        <f t="shared" si="3"/>
        <v>0.0135396518375241</v>
      </c>
    </row>
    <row r="33" spans="1:14">
      <c r="A33" s="40" t="s">
        <v>39</v>
      </c>
      <c r="B33">
        <v>0.8965</v>
      </c>
      <c r="C33" s="41">
        <f t="shared" si="2"/>
        <v>0.0219371225542494</v>
      </c>
      <c r="D33" s="42">
        <v>575.32</v>
      </c>
      <c r="E33" s="43">
        <v>466.19</v>
      </c>
      <c r="F33" s="43">
        <v>242.57</v>
      </c>
      <c r="G33" s="43">
        <v>292.72</v>
      </c>
      <c r="H33" s="43">
        <v>261.05</v>
      </c>
      <c r="I33" s="70">
        <v>307.32</v>
      </c>
      <c r="J33" s="67">
        <f t="shared" si="3"/>
        <v>-0.189685740109852</v>
      </c>
      <c r="K33" s="68">
        <f t="shared" si="3"/>
        <v>-0.479675668718763</v>
      </c>
      <c r="L33" s="68">
        <f t="shared" si="3"/>
        <v>0.206744444902502</v>
      </c>
      <c r="M33" s="68">
        <f t="shared" si="3"/>
        <v>-0.108192128996994</v>
      </c>
      <c r="N33" s="69">
        <f t="shared" si="3"/>
        <v>0.177245738364298</v>
      </c>
    </row>
    <row r="34" spans="1:14">
      <c r="A34" s="40" t="s">
        <v>40</v>
      </c>
      <c r="B34">
        <v>0.5069</v>
      </c>
      <c r="C34" s="41">
        <f t="shared" si="2"/>
        <v>0.0124037115702722</v>
      </c>
      <c r="D34" s="42">
        <v>349.18</v>
      </c>
      <c r="E34" s="43">
        <v>356.42</v>
      </c>
      <c r="F34" s="43">
        <v>150.03</v>
      </c>
      <c r="G34" s="43">
        <v>187.56</v>
      </c>
      <c r="H34" s="43">
        <v>382.26</v>
      </c>
      <c r="I34" s="66">
        <v>303.66</v>
      </c>
      <c r="J34" s="67">
        <f t="shared" si="3"/>
        <v>0.0207342917692881</v>
      </c>
      <c r="K34" s="68">
        <f t="shared" si="3"/>
        <v>-0.57906402558779</v>
      </c>
      <c r="L34" s="68">
        <f t="shared" si="3"/>
        <v>0.250149970005999</v>
      </c>
      <c r="M34" s="68">
        <f t="shared" si="3"/>
        <v>1.03806781829814</v>
      </c>
      <c r="N34" s="69">
        <f t="shared" si="3"/>
        <v>-0.205619212054622</v>
      </c>
    </row>
    <row r="35" spans="1:14">
      <c r="A35" s="40" t="s">
        <v>41</v>
      </c>
      <c r="B35">
        <v>2.0947</v>
      </c>
      <c r="C35" s="41">
        <f t="shared" si="2"/>
        <v>0.0512567658833087</v>
      </c>
      <c r="D35" s="42">
        <v>326.58</v>
      </c>
      <c r="E35" s="43">
        <v>281.85</v>
      </c>
      <c r="F35" s="43">
        <v>231.24</v>
      </c>
      <c r="G35" s="43">
        <v>237.85</v>
      </c>
      <c r="H35" s="43">
        <v>264.85</v>
      </c>
      <c r="I35" s="66">
        <v>314.29</v>
      </c>
      <c r="J35" s="67">
        <f t="shared" si="3"/>
        <v>-0.136964909057505</v>
      </c>
      <c r="K35" s="68">
        <f t="shared" si="3"/>
        <v>-0.179563597658329</v>
      </c>
      <c r="L35" s="68">
        <f t="shared" si="3"/>
        <v>0.028585019892752</v>
      </c>
      <c r="M35" s="68">
        <f t="shared" si="3"/>
        <v>0.113516922430103</v>
      </c>
      <c r="N35" s="69">
        <f t="shared" si="3"/>
        <v>0.186671700962809</v>
      </c>
    </row>
    <row r="36" spans="1:14">
      <c r="A36" s="40" t="s">
        <v>42</v>
      </c>
      <c r="B36">
        <v>2.0296</v>
      </c>
      <c r="C36" s="41">
        <f t="shared" si="2"/>
        <v>0.049663785762526</v>
      </c>
      <c r="D36" s="42">
        <v>233</v>
      </c>
      <c r="E36" s="43">
        <v>230.1</v>
      </c>
      <c r="F36" s="43">
        <v>231.75</v>
      </c>
      <c r="G36" s="43">
        <v>231.38</v>
      </c>
      <c r="H36" s="43">
        <v>235.35</v>
      </c>
      <c r="I36" s="66">
        <v>234.12</v>
      </c>
      <c r="J36" s="67">
        <f t="shared" si="3"/>
        <v>-0.0124463519313305</v>
      </c>
      <c r="K36" s="68">
        <f t="shared" si="3"/>
        <v>0.00717079530638864</v>
      </c>
      <c r="L36" s="68">
        <f t="shared" si="3"/>
        <v>-0.00159654800431497</v>
      </c>
      <c r="M36" s="68">
        <f t="shared" si="3"/>
        <v>0.0171579220330194</v>
      </c>
      <c r="N36" s="69">
        <f t="shared" si="3"/>
        <v>-0.00522625876354366</v>
      </c>
    </row>
    <row r="37" spans="1:14">
      <c r="A37" s="40" t="s">
        <v>43</v>
      </c>
      <c r="B37">
        <v>0.1522</v>
      </c>
      <c r="C37" s="41">
        <f t="shared" si="2"/>
        <v>0.00372429453737508</v>
      </c>
      <c r="D37" s="42">
        <v>237.89</v>
      </c>
      <c r="E37" s="43">
        <v>236.66</v>
      </c>
      <c r="F37" s="43">
        <v>238.75</v>
      </c>
      <c r="G37" s="43">
        <v>243.05</v>
      </c>
      <c r="H37" s="43">
        <v>246.01</v>
      </c>
      <c r="I37" s="66">
        <v>247.54</v>
      </c>
      <c r="J37" s="67">
        <f t="shared" si="3"/>
        <v>-0.00517045693387697</v>
      </c>
      <c r="K37" s="68">
        <f t="shared" si="3"/>
        <v>0.00883123468266711</v>
      </c>
      <c r="L37" s="68">
        <f t="shared" si="3"/>
        <v>0.0180104712041886</v>
      </c>
      <c r="M37" s="68">
        <f t="shared" si="3"/>
        <v>0.0121785640814647</v>
      </c>
      <c r="N37" s="69">
        <f t="shared" si="3"/>
        <v>0.00621925937969992</v>
      </c>
    </row>
    <row r="38" spans="1:14">
      <c r="A38" s="40" t="s">
        <v>44</v>
      </c>
      <c r="B38">
        <v>0.0296</v>
      </c>
      <c r="C38" s="41">
        <f t="shared" si="2"/>
        <v>0.000724304325271369</v>
      </c>
      <c r="D38" s="42">
        <v>188.83</v>
      </c>
      <c r="E38" s="43">
        <v>189.05</v>
      </c>
      <c r="F38" s="43">
        <v>189.53</v>
      </c>
      <c r="G38" s="43">
        <v>189.53</v>
      </c>
      <c r="H38" s="43">
        <v>189.85</v>
      </c>
      <c r="I38" s="66">
        <v>192.31</v>
      </c>
      <c r="J38" s="67">
        <f t="shared" si="3"/>
        <v>0.00116506910978131</v>
      </c>
      <c r="K38" s="68">
        <f t="shared" si="3"/>
        <v>0.00253901084369201</v>
      </c>
      <c r="L38" s="68">
        <f t="shared" si="3"/>
        <v>0</v>
      </c>
      <c r="M38" s="68">
        <f t="shared" si="3"/>
        <v>0.001688387062734</v>
      </c>
      <c r="N38" s="69">
        <f t="shared" si="3"/>
        <v>0.0129575981037662</v>
      </c>
    </row>
    <row r="39" spans="1:14">
      <c r="A39" s="40" t="s">
        <v>45</v>
      </c>
      <c r="B39">
        <v>0.3967</v>
      </c>
      <c r="C39" s="41">
        <f t="shared" si="2"/>
        <v>0.00970714614307946</v>
      </c>
      <c r="D39" s="42">
        <v>276.27</v>
      </c>
      <c r="E39" s="43">
        <v>279.01</v>
      </c>
      <c r="F39" s="43">
        <v>279.4</v>
      </c>
      <c r="G39" s="43">
        <v>280.72</v>
      </c>
      <c r="H39" s="43">
        <v>280.92</v>
      </c>
      <c r="I39" s="66">
        <v>281.1</v>
      </c>
      <c r="J39" s="67">
        <f t="shared" si="3"/>
        <v>0.0099178340029682</v>
      </c>
      <c r="K39" s="68">
        <f t="shared" si="3"/>
        <v>0.00139779936202999</v>
      </c>
      <c r="L39" s="68">
        <f t="shared" si="3"/>
        <v>0.00472440944881902</v>
      </c>
      <c r="M39" s="68">
        <f t="shared" si="3"/>
        <v>0.000712453690510095</v>
      </c>
      <c r="N39" s="69">
        <f t="shared" si="3"/>
        <v>0.000640751815463414</v>
      </c>
    </row>
    <row r="40" spans="1:14">
      <c r="A40" s="40" t="s">
        <v>46</v>
      </c>
      <c r="B40">
        <v>0.0568</v>
      </c>
      <c r="C40" s="41">
        <f t="shared" si="2"/>
        <v>0.00138988127281803</v>
      </c>
      <c r="D40" s="42">
        <v>197.95</v>
      </c>
      <c r="E40" s="43">
        <v>197.95</v>
      </c>
      <c r="F40" s="43">
        <v>197.95</v>
      </c>
      <c r="G40" s="43">
        <v>198.58</v>
      </c>
      <c r="H40" s="43">
        <v>199.34</v>
      </c>
      <c r="I40" s="66">
        <v>199.34</v>
      </c>
      <c r="J40" s="67">
        <f t="shared" si="3"/>
        <v>0</v>
      </c>
      <c r="K40" s="68">
        <f t="shared" si="3"/>
        <v>0</v>
      </c>
      <c r="L40" s="68">
        <f t="shared" si="3"/>
        <v>0.00318262187421081</v>
      </c>
      <c r="M40" s="68">
        <f t="shared" si="3"/>
        <v>0.00382717292778723</v>
      </c>
      <c r="N40" s="69">
        <f t="shared" si="3"/>
        <v>0</v>
      </c>
    </row>
    <row r="41" spans="1:14">
      <c r="A41" s="40" t="s">
        <v>47</v>
      </c>
      <c r="B41">
        <v>1.4919</v>
      </c>
      <c r="C41" s="41">
        <f t="shared" si="2"/>
        <v>0.0365064061781201</v>
      </c>
      <c r="D41" s="42">
        <v>286.78</v>
      </c>
      <c r="E41" s="43">
        <v>288.85</v>
      </c>
      <c r="F41" s="43">
        <v>285.94</v>
      </c>
      <c r="G41" s="43">
        <v>288.06</v>
      </c>
      <c r="H41" s="43">
        <v>292.26</v>
      </c>
      <c r="I41" s="66">
        <v>296.8</v>
      </c>
      <c r="J41" s="67">
        <f t="shared" si="3"/>
        <v>0.00721807657437767</v>
      </c>
      <c r="K41" s="68">
        <f t="shared" si="3"/>
        <v>-0.0100744330967631</v>
      </c>
      <c r="L41" s="68">
        <f t="shared" si="3"/>
        <v>0.00741414282716657</v>
      </c>
      <c r="M41" s="68">
        <f t="shared" si="3"/>
        <v>0.0145802957717143</v>
      </c>
      <c r="N41" s="69">
        <f t="shared" si="3"/>
        <v>0.0155341134606173</v>
      </c>
    </row>
    <row r="42" spans="1:14">
      <c r="A42" s="40" t="s">
        <v>48</v>
      </c>
      <c r="B42">
        <v>0.0133</v>
      </c>
      <c r="C42" s="41">
        <f t="shared" si="2"/>
        <v>0.000325447551557744</v>
      </c>
      <c r="D42" s="42">
        <v>268.52</v>
      </c>
      <c r="E42" s="43">
        <v>268.52</v>
      </c>
      <c r="F42" s="43">
        <v>268.52</v>
      </c>
      <c r="G42" s="43">
        <v>268.52</v>
      </c>
      <c r="H42" s="43">
        <v>268.52</v>
      </c>
      <c r="I42" s="66">
        <v>268.52</v>
      </c>
      <c r="J42" s="67">
        <f t="shared" si="3"/>
        <v>0</v>
      </c>
      <c r="K42" s="68">
        <f t="shared" si="3"/>
        <v>0</v>
      </c>
      <c r="L42" s="68">
        <f t="shared" si="3"/>
        <v>0</v>
      </c>
      <c r="M42" s="68">
        <f t="shared" si="3"/>
        <v>0</v>
      </c>
      <c r="N42" s="69">
        <f t="shared" si="3"/>
        <v>0</v>
      </c>
    </row>
    <row r="43" spans="1:14">
      <c r="A43" s="40" t="s">
        <v>49</v>
      </c>
      <c r="B43">
        <v>1.2566</v>
      </c>
      <c r="C43" s="41">
        <f t="shared" si="2"/>
        <v>0.0307486761870271</v>
      </c>
      <c r="D43" s="42">
        <v>337.75</v>
      </c>
      <c r="E43" s="43">
        <v>335.7</v>
      </c>
      <c r="F43" s="43">
        <v>333.85</v>
      </c>
      <c r="G43" s="43">
        <v>333.85</v>
      </c>
      <c r="H43" s="43">
        <v>333.85</v>
      </c>
      <c r="I43" s="66">
        <v>333.85</v>
      </c>
      <c r="J43" s="67">
        <f t="shared" si="3"/>
        <v>-0.00606957809030351</v>
      </c>
      <c r="K43" s="68">
        <f t="shared" si="3"/>
        <v>-0.00551087280309792</v>
      </c>
      <c r="L43" s="68">
        <f t="shared" si="3"/>
        <v>0</v>
      </c>
      <c r="M43" s="68">
        <f t="shared" si="3"/>
        <v>0</v>
      </c>
      <c r="N43" s="69">
        <f t="shared" si="3"/>
        <v>0</v>
      </c>
    </row>
    <row r="44" spans="1:14">
      <c r="A44" s="46" t="s">
        <v>50</v>
      </c>
      <c r="B44" s="11">
        <v>0.5537</v>
      </c>
      <c r="C44" s="47">
        <f t="shared" si="2"/>
        <v>0.013548895435904</v>
      </c>
      <c r="D44" s="48">
        <v>235.14</v>
      </c>
      <c r="E44" s="48">
        <v>235.07</v>
      </c>
      <c r="F44" s="48">
        <v>238.28</v>
      </c>
      <c r="G44" s="48">
        <v>238.41</v>
      </c>
      <c r="H44" s="48">
        <v>240.34</v>
      </c>
      <c r="I44" s="71">
        <v>241.58</v>
      </c>
      <c r="J44" s="72">
        <f t="shared" si="3"/>
        <v>-0.000297694990218589</v>
      </c>
      <c r="K44" s="16">
        <f t="shared" si="3"/>
        <v>0.0136555068702939</v>
      </c>
      <c r="L44" s="16">
        <f t="shared" si="3"/>
        <v>0.000545576632533074</v>
      </c>
      <c r="M44" s="16">
        <f t="shared" si="3"/>
        <v>0.00809529801602293</v>
      </c>
      <c r="N44" s="19">
        <f t="shared" si="3"/>
        <v>0.00515935757676633</v>
      </c>
    </row>
    <row r="45" spans="10:14">
      <c r="J45" s="68"/>
      <c r="K45" s="68"/>
      <c r="L45" s="68"/>
      <c r="M45" s="68"/>
      <c r="N45" s="68"/>
    </row>
    <row r="46" s="20" customFormat="1" spans="1:14">
      <c r="A46" s="31" t="s">
        <v>51</v>
      </c>
      <c r="B46" s="32">
        <f>SUM(B47:B48)</f>
        <v>1.2786</v>
      </c>
      <c r="C46" s="33">
        <f>SUM(C47:C48)</f>
        <v>1</v>
      </c>
      <c r="D46" s="35">
        <f>SUMPRODUCT(D47:D48,$C$47:$C$48)</f>
        <v>345.232238385734</v>
      </c>
      <c r="E46" s="35">
        <f t="shared" ref="E46:I46" si="4">SUMPRODUCT(E47:E48,$C$47:$C$48)</f>
        <v>345.602932895354</v>
      </c>
      <c r="F46" s="35">
        <f t="shared" si="4"/>
        <v>346.068085405913</v>
      </c>
      <c r="G46" s="35">
        <f t="shared" si="4"/>
        <v>352.809637103082</v>
      </c>
      <c r="H46" s="35">
        <f t="shared" si="4"/>
        <v>359.156632254028</v>
      </c>
      <c r="I46" s="58">
        <f t="shared" si="4"/>
        <v>360.746996715157</v>
      </c>
      <c r="J46" s="60">
        <f>E46/D46-1</f>
        <v>0.00107375403685706</v>
      </c>
      <c r="K46" s="60">
        <f t="shared" ref="K46:N48" si="5">F46/E46-1</f>
        <v>0.00134591598127209</v>
      </c>
      <c r="L46" s="60">
        <f t="shared" si="5"/>
        <v>0.0194804201296443</v>
      </c>
      <c r="M46" s="60">
        <f t="shared" si="5"/>
        <v>0.0179898576554243</v>
      </c>
      <c r="N46" s="61">
        <f t="shared" si="5"/>
        <v>0.00442805260520562</v>
      </c>
    </row>
    <row r="47" spans="1:14">
      <c r="A47" s="40" t="s">
        <v>52</v>
      </c>
      <c r="B47" s="42">
        <v>1.2364</v>
      </c>
      <c r="C47" s="41">
        <f>B47/$B$46</f>
        <v>0.966995150946348</v>
      </c>
      <c r="D47" s="42">
        <v>346.06</v>
      </c>
      <c r="E47" s="43">
        <v>346.4</v>
      </c>
      <c r="F47" s="43">
        <v>346.78</v>
      </c>
      <c r="G47" s="43">
        <v>353.51</v>
      </c>
      <c r="H47" s="43">
        <v>359.89</v>
      </c>
      <c r="I47" s="66">
        <v>361.45</v>
      </c>
      <c r="J47" s="68">
        <f>E47/D47-1</f>
        <v>0.000982488585794306</v>
      </c>
      <c r="K47" s="68">
        <f t="shared" si="5"/>
        <v>0.00109699769053107</v>
      </c>
      <c r="L47" s="68">
        <f t="shared" si="5"/>
        <v>0.019407116904089</v>
      </c>
      <c r="M47" s="68">
        <f t="shared" si="5"/>
        <v>0.0180475799835931</v>
      </c>
      <c r="N47" s="69">
        <f t="shared" si="5"/>
        <v>0.00433465781210929</v>
      </c>
    </row>
    <row r="48" spans="1:14">
      <c r="A48" s="46" t="s">
        <v>53</v>
      </c>
      <c r="B48" s="49">
        <v>0.0422</v>
      </c>
      <c r="C48" s="47">
        <f>B48/$B$46</f>
        <v>0.0330048490536524</v>
      </c>
      <c r="D48" s="49">
        <v>320.98</v>
      </c>
      <c r="E48" s="48">
        <v>322.25</v>
      </c>
      <c r="F48" s="48">
        <v>325.21</v>
      </c>
      <c r="G48" s="48">
        <v>332.29</v>
      </c>
      <c r="H48" s="48">
        <v>337.67</v>
      </c>
      <c r="I48" s="71">
        <v>340.15</v>
      </c>
      <c r="J48" s="16">
        <f>E48/D48-1</f>
        <v>0.00395663281201308</v>
      </c>
      <c r="K48" s="16">
        <f t="shared" si="5"/>
        <v>0.00918541505042669</v>
      </c>
      <c r="L48" s="16">
        <f t="shared" si="5"/>
        <v>0.0217705482611237</v>
      </c>
      <c r="M48" s="16">
        <f t="shared" si="5"/>
        <v>0.0161906768184417</v>
      </c>
      <c r="N48" s="19">
        <f t="shared" si="5"/>
        <v>0.00734444872212503</v>
      </c>
    </row>
    <row r="49" spans="10:14">
      <c r="J49" s="68"/>
      <c r="K49" s="68"/>
      <c r="L49" s="68"/>
      <c r="M49" s="68"/>
      <c r="N49" s="68"/>
    </row>
    <row r="50" s="20" customFormat="1" spans="1:14">
      <c r="A50" s="31" t="s">
        <v>54</v>
      </c>
      <c r="B50" s="32">
        <f>SUM(B51:B59)</f>
        <v>9.4826</v>
      </c>
      <c r="C50" s="33">
        <f>SUM(C51:C59)</f>
        <v>1</v>
      </c>
      <c r="D50" s="35">
        <f>SUMPRODUCT(D51:D59,$C$51:$C$59)</f>
        <v>242.734038765739</v>
      </c>
      <c r="E50" s="35">
        <f t="shared" ref="E50:I50" si="6">SUMPRODUCT(E51:E59,$C$51:$C$59)</f>
        <v>248.046439267711</v>
      </c>
      <c r="F50" s="35">
        <f t="shared" si="6"/>
        <v>249.901542403982</v>
      </c>
      <c r="G50" s="35">
        <f t="shared" si="6"/>
        <v>252.062383312594</v>
      </c>
      <c r="H50" s="35">
        <f t="shared" si="6"/>
        <v>254.728040305401</v>
      </c>
      <c r="I50" s="58">
        <f t="shared" si="6"/>
        <v>255.851959800055</v>
      </c>
      <c r="J50" s="60">
        <f>E50/D50-1</f>
        <v>0.0218856841380164</v>
      </c>
      <c r="K50" s="60">
        <f t="shared" ref="K50:N59" si="7">F50/E50-1</f>
        <v>0.00747885412807103</v>
      </c>
      <c r="L50" s="60">
        <f t="shared" si="7"/>
        <v>0.00864676899480066</v>
      </c>
      <c r="M50" s="60">
        <f t="shared" si="7"/>
        <v>0.0105753859730116</v>
      </c>
      <c r="N50" s="61">
        <f t="shared" si="7"/>
        <v>0.00441223311460281</v>
      </c>
    </row>
    <row r="51" spans="1:14">
      <c r="A51" s="40" t="s">
        <v>55</v>
      </c>
      <c r="B51" s="42">
        <v>2.8381</v>
      </c>
      <c r="C51" s="41">
        <f>B51/$B$50</f>
        <v>0.299295551852867</v>
      </c>
      <c r="D51" s="42">
        <v>261.63</v>
      </c>
      <c r="E51" s="43">
        <v>271.95</v>
      </c>
      <c r="F51" s="43">
        <v>273.54</v>
      </c>
      <c r="G51" s="43">
        <v>277.94</v>
      </c>
      <c r="H51" s="43">
        <v>285.7</v>
      </c>
      <c r="I51" s="66">
        <v>287.45</v>
      </c>
      <c r="J51" s="68">
        <f>E51/D51-1</f>
        <v>0.0394450177731911</v>
      </c>
      <c r="K51" s="68">
        <f t="shared" si="7"/>
        <v>0.00584666298952019</v>
      </c>
      <c r="L51" s="68">
        <f t="shared" si="7"/>
        <v>0.0160853988447758</v>
      </c>
      <c r="M51" s="68">
        <f t="shared" si="7"/>
        <v>0.0279196948981795</v>
      </c>
      <c r="N51" s="69">
        <f t="shared" si="7"/>
        <v>0.00612530626531327</v>
      </c>
    </row>
    <row r="52" spans="1:14">
      <c r="A52" s="40" t="s">
        <v>56</v>
      </c>
      <c r="B52" s="42">
        <v>1.0959</v>
      </c>
      <c r="C52" s="41">
        <f t="shared" ref="C52:C59" si="8">B52/$B$50</f>
        <v>0.115569569527345</v>
      </c>
      <c r="D52" s="42">
        <v>239.27</v>
      </c>
      <c r="E52" s="43">
        <v>245.16</v>
      </c>
      <c r="F52" s="43">
        <v>245.76</v>
      </c>
      <c r="G52" s="43">
        <v>247.23</v>
      </c>
      <c r="H52" s="43">
        <v>248.59</v>
      </c>
      <c r="I52" s="66">
        <v>248.91</v>
      </c>
      <c r="J52" s="68">
        <f t="shared" ref="J52:J59" si="9">E52/D52-1</f>
        <v>0.0246165419818614</v>
      </c>
      <c r="K52" s="68">
        <f t="shared" si="7"/>
        <v>0.00244738130200672</v>
      </c>
      <c r="L52" s="68">
        <f t="shared" si="7"/>
        <v>0.0059814453125</v>
      </c>
      <c r="M52" s="68">
        <f t="shared" si="7"/>
        <v>0.00550095053189348</v>
      </c>
      <c r="N52" s="69">
        <f t="shared" si="7"/>
        <v>0.00128726014723046</v>
      </c>
    </row>
    <row r="53" spans="1:14">
      <c r="A53" s="40" t="s">
        <v>57</v>
      </c>
      <c r="B53" s="42">
        <v>1.1345</v>
      </c>
      <c r="C53" s="41">
        <f t="shared" si="8"/>
        <v>0.119640183072153</v>
      </c>
      <c r="D53" s="42">
        <v>221.82</v>
      </c>
      <c r="E53" s="43">
        <v>223.49</v>
      </c>
      <c r="F53" s="43">
        <v>224.04</v>
      </c>
      <c r="G53" s="43">
        <v>224.05</v>
      </c>
      <c r="H53" s="43">
        <v>224.21</v>
      </c>
      <c r="I53" s="66">
        <v>226.2</v>
      </c>
      <c r="J53" s="68">
        <f t="shared" si="9"/>
        <v>0.00752862681453448</v>
      </c>
      <c r="K53" s="68">
        <f t="shared" si="7"/>
        <v>0.00246096022193387</v>
      </c>
      <c r="L53" s="68">
        <f t="shared" si="7"/>
        <v>4.4634886627426e-5</v>
      </c>
      <c r="M53" s="68">
        <f t="shared" si="7"/>
        <v>0.000714126311091245</v>
      </c>
      <c r="N53" s="69">
        <f t="shared" si="7"/>
        <v>0.0088756076892198</v>
      </c>
    </row>
    <row r="54" spans="1:14">
      <c r="A54" s="40" t="s">
        <v>58</v>
      </c>
      <c r="B54" s="42">
        <v>0.5401</v>
      </c>
      <c r="C54" s="41">
        <f t="shared" si="8"/>
        <v>0.0569569527344821</v>
      </c>
      <c r="D54" s="42">
        <v>268.35</v>
      </c>
      <c r="E54" s="43">
        <v>268.35</v>
      </c>
      <c r="F54" s="43">
        <v>268.35</v>
      </c>
      <c r="G54" s="43">
        <v>268.35</v>
      </c>
      <c r="H54" s="43">
        <v>268.35</v>
      </c>
      <c r="I54" s="66">
        <v>268.35</v>
      </c>
      <c r="J54" s="68">
        <f t="shared" si="9"/>
        <v>0</v>
      </c>
      <c r="K54" s="68">
        <f t="shared" si="7"/>
        <v>0</v>
      </c>
      <c r="L54" s="68">
        <f t="shared" si="7"/>
        <v>0</v>
      </c>
      <c r="M54" s="68">
        <f t="shared" si="7"/>
        <v>0</v>
      </c>
      <c r="N54" s="69">
        <f t="shared" si="7"/>
        <v>0</v>
      </c>
    </row>
    <row r="55" spans="1:14">
      <c r="A55" s="40" t="s">
        <v>59</v>
      </c>
      <c r="B55" s="50">
        <v>1.2999</v>
      </c>
      <c r="C55" s="41">
        <f t="shared" si="8"/>
        <v>0.137082656655348</v>
      </c>
      <c r="D55" s="42">
        <v>230</v>
      </c>
      <c r="E55" s="43">
        <v>232.01</v>
      </c>
      <c r="F55" s="43">
        <v>234.74</v>
      </c>
      <c r="G55" s="43">
        <v>236.11</v>
      </c>
      <c r="H55" s="43">
        <v>236.76</v>
      </c>
      <c r="I55" s="66">
        <v>237.78</v>
      </c>
      <c r="J55" s="68">
        <f t="shared" si="9"/>
        <v>0.00873913043478258</v>
      </c>
      <c r="K55" s="68">
        <f t="shared" si="7"/>
        <v>0.0117667341924919</v>
      </c>
      <c r="L55" s="68">
        <f t="shared" si="7"/>
        <v>0.00583624435545715</v>
      </c>
      <c r="M55" s="68">
        <f t="shared" si="7"/>
        <v>0.00275295413154875</v>
      </c>
      <c r="N55" s="69">
        <f t="shared" si="7"/>
        <v>0.00430816016218971</v>
      </c>
    </row>
    <row r="56" spans="1:14">
      <c r="A56" s="40" t="s">
        <v>60</v>
      </c>
      <c r="B56" s="42">
        <v>0.4322</v>
      </c>
      <c r="C56" s="41">
        <f t="shared" si="8"/>
        <v>0.0455782169447198</v>
      </c>
      <c r="D56" s="42">
        <v>320.84</v>
      </c>
      <c r="E56" s="43">
        <v>321.92</v>
      </c>
      <c r="F56" s="43">
        <v>326.98</v>
      </c>
      <c r="G56" s="43">
        <v>333.53</v>
      </c>
      <c r="H56" s="43">
        <v>333.92</v>
      </c>
      <c r="I56" s="66">
        <v>336.82</v>
      </c>
      <c r="J56" s="68">
        <f t="shared" si="9"/>
        <v>0.00336616381997268</v>
      </c>
      <c r="K56" s="68">
        <f t="shared" si="7"/>
        <v>0.0157181908548707</v>
      </c>
      <c r="L56" s="68">
        <f t="shared" si="7"/>
        <v>0.0200318062266804</v>
      </c>
      <c r="M56" s="68">
        <f t="shared" si="7"/>
        <v>0.00116931010703691</v>
      </c>
      <c r="N56" s="69">
        <f t="shared" si="7"/>
        <v>0.00868471490177281</v>
      </c>
    </row>
    <row r="57" spans="1:14">
      <c r="A57" s="40" t="s">
        <v>61</v>
      </c>
      <c r="B57" s="42">
        <v>0.2078</v>
      </c>
      <c r="C57" s="41">
        <f t="shared" si="8"/>
        <v>0.0219138211039166</v>
      </c>
      <c r="D57" s="44">
        <v>228.45</v>
      </c>
      <c r="E57" s="43">
        <v>233</v>
      </c>
      <c r="F57" s="43">
        <v>233.21</v>
      </c>
      <c r="G57" s="43">
        <v>237.94</v>
      </c>
      <c r="H57" s="43">
        <v>238.22</v>
      </c>
      <c r="I57" s="66">
        <v>238.78</v>
      </c>
      <c r="J57" s="68">
        <f t="shared" si="9"/>
        <v>0.0199168308163713</v>
      </c>
      <c r="K57" s="68">
        <f t="shared" si="7"/>
        <v>0.000901287553648045</v>
      </c>
      <c r="L57" s="68">
        <f t="shared" si="7"/>
        <v>0.0202821491359719</v>
      </c>
      <c r="M57" s="68">
        <f t="shared" si="7"/>
        <v>0.00117676725224847</v>
      </c>
      <c r="N57" s="69">
        <f t="shared" si="7"/>
        <v>0.0023507681974646</v>
      </c>
    </row>
    <row r="58" spans="1:14">
      <c r="A58" s="40" t="s">
        <v>62</v>
      </c>
      <c r="B58" s="42">
        <v>0.0176</v>
      </c>
      <c r="C58" s="41">
        <f t="shared" si="8"/>
        <v>0.0018560310463375</v>
      </c>
      <c r="D58" s="42">
        <v>248.77</v>
      </c>
      <c r="E58" s="43">
        <v>249.38</v>
      </c>
      <c r="F58" s="43">
        <v>249.38</v>
      </c>
      <c r="G58" s="43">
        <v>249.38</v>
      </c>
      <c r="H58" s="43">
        <v>250.05</v>
      </c>
      <c r="I58" s="66">
        <v>251.35</v>
      </c>
      <c r="J58" s="68">
        <f t="shared" si="9"/>
        <v>0.00245206415564581</v>
      </c>
      <c r="K58" s="68">
        <f t="shared" si="7"/>
        <v>0</v>
      </c>
      <c r="L58" s="68">
        <f t="shared" si="7"/>
        <v>0</v>
      </c>
      <c r="M58" s="68">
        <f t="shared" si="7"/>
        <v>0.00268666292405162</v>
      </c>
      <c r="N58" s="69">
        <f t="shared" si="7"/>
        <v>0.00519896020795829</v>
      </c>
    </row>
    <row r="59" spans="1:14">
      <c r="A59" s="46" t="s">
        <v>63</v>
      </c>
      <c r="B59" s="49">
        <v>1.9165</v>
      </c>
      <c r="C59" s="47">
        <f t="shared" si="8"/>
        <v>0.202107017062831</v>
      </c>
      <c r="D59" s="49">
        <v>214.41</v>
      </c>
      <c r="E59" s="48">
        <v>218.95</v>
      </c>
      <c r="F59" s="48">
        <v>222.09</v>
      </c>
      <c r="G59" s="48">
        <v>222.5</v>
      </c>
      <c r="H59" s="48">
        <v>222.76</v>
      </c>
      <c r="I59" s="71">
        <v>222.95</v>
      </c>
      <c r="J59" s="16">
        <f t="shared" si="9"/>
        <v>0.0211743855230633</v>
      </c>
      <c r="K59" s="16">
        <f t="shared" si="7"/>
        <v>0.0143411737839689</v>
      </c>
      <c r="L59" s="16">
        <f t="shared" si="7"/>
        <v>0.00184609842856509</v>
      </c>
      <c r="M59" s="16">
        <f t="shared" si="7"/>
        <v>0.00116853932584271</v>
      </c>
      <c r="N59" s="19">
        <f t="shared" si="7"/>
        <v>0.000852935895133689</v>
      </c>
    </row>
    <row r="60" spans="10:14">
      <c r="J60" s="68"/>
      <c r="K60" s="68"/>
      <c r="L60" s="68"/>
      <c r="M60" s="68"/>
      <c r="N60" s="68"/>
    </row>
    <row r="61" s="20" customFormat="1" spans="1:14">
      <c r="A61" s="31" t="s">
        <v>64</v>
      </c>
      <c r="B61" s="32">
        <f>SUM(B62:B69)</f>
        <v>18.4853</v>
      </c>
      <c r="C61" s="51">
        <f>SUM(C62:C69)</f>
        <v>1</v>
      </c>
      <c r="D61" s="35">
        <f>SUMPRODUCT(D62:D69,$C$62:$C$69)</f>
        <v>231.254040670154</v>
      </c>
      <c r="E61" s="35">
        <f t="shared" ref="E61:I61" si="10">SUMPRODUCT(E62:E69,$C$62:$C$69)</f>
        <v>225.468111851038</v>
      </c>
      <c r="F61" s="35">
        <f t="shared" si="10"/>
        <v>221.773413577275</v>
      </c>
      <c r="G61" s="35">
        <f t="shared" si="10"/>
        <v>225.5373488123</v>
      </c>
      <c r="H61" s="35">
        <f t="shared" si="10"/>
        <v>226.095988271762</v>
      </c>
      <c r="I61" s="58">
        <f t="shared" si="10"/>
        <v>222.685762730386</v>
      </c>
      <c r="J61" s="60">
        <f>E61/D61-1</f>
        <v>-0.0250197955562141</v>
      </c>
      <c r="K61" s="60">
        <f t="shared" ref="K61:N69" si="11">F61/E61-1</f>
        <v>-0.0163867885504115</v>
      </c>
      <c r="L61" s="60">
        <f t="shared" si="11"/>
        <v>0.0169719858404627</v>
      </c>
      <c r="M61" s="60">
        <f t="shared" si="11"/>
        <v>0.00247692660397147</v>
      </c>
      <c r="N61" s="61">
        <f t="shared" si="11"/>
        <v>-0.0150830873534876</v>
      </c>
    </row>
    <row r="62" spans="1:14">
      <c r="A62" s="40" t="s">
        <v>65</v>
      </c>
      <c r="B62" s="42">
        <v>8.611</v>
      </c>
      <c r="C62" s="41">
        <f>B62/$B$61</f>
        <v>0.46582960514571</v>
      </c>
      <c r="D62" s="42">
        <v>166.06</v>
      </c>
      <c r="E62" s="43">
        <v>169.03</v>
      </c>
      <c r="F62" s="43">
        <v>169.03</v>
      </c>
      <c r="G62" s="43">
        <v>169.03</v>
      </c>
      <c r="H62" s="43">
        <v>170.84</v>
      </c>
      <c r="I62" s="66">
        <v>170.84</v>
      </c>
      <c r="J62" s="68">
        <f>E62/D62-1</f>
        <v>0.0178851017704444</v>
      </c>
      <c r="K62" s="68">
        <f t="shared" si="11"/>
        <v>0</v>
      </c>
      <c r="L62" s="68">
        <f t="shared" si="11"/>
        <v>0</v>
      </c>
      <c r="M62" s="68">
        <f t="shared" si="11"/>
        <v>0.0107081583150921</v>
      </c>
      <c r="N62" s="69">
        <f t="shared" si="11"/>
        <v>0</v>
      </c>
    </row>
    <row r="63" spans="1:14">
      <c r="A63" s="40" t="s">
        <v>66</v>
      </c>
      <c r="B63" s="42">
        <v>0.6306</v>
      </c>
      <c r="C63" s="41">
        <f t="shared" ref="C63:C69" si="12">B63/$B$61</f>
        <v>0.0341135929630571</v>
      </c>
      <c r="D63" s="42">
        <v>230.32</v>
      </c>
      <c r="E63" s="43">
        <v>228.44</v>
      </c>
      <c r="F63" s="43">
        <v>225.43</v>
      </c>
      <c r="G63" s="43">
        <v>230.37</v>
      </c>
      <c r="H63" s="43">
        <v>245.34</v>
      </c>
      <c r="I63" s="66">
        <v>247.99</v>
      </c>
      <c r="J63" s="68">
        <f t="shared" ref="J63:J69" si="13">E63/D63-1</f>
        <v>-0.0081625564432094</v>
      </c>
      <c r="K63" s="68">
        <f t="shared" si="11"/>
        <v>-0.0131763263876729</v>
      </c>
      <c r="L63" s="68">
        <f t="shared" si="11"/>
        <v>0.0219136760857028</v>
      </c>
      <c r="M63" s="68">
        <f t="shared" si="11"/>
        <v>0.0649824195858835</v>
      </c>
      <c r="N63" s="69">
        <f t="shared" si="11"/>
        <v>0.0108013369201925</v>
      </c>
    </row>
    <row r="64" spans="1:14">
      <c r="A64" s="40" t="s">
        <v>67</v>
      </c>
      <c r="B64" s="42">
        <v>0.2526</v>
      </c>
      <c r="C64" s="41">
        <f t="shared" si="12"/>
        <v>0.0136649121193597</v>
      </c>
      <c r="D64" s="42">
        <v>224.84</v>
      </c>
      <c r="E64" s="43">
        <v>226.44</v>
      </c>
      <c r="F64" s="43">
        <v>227.98</v>
      </c>
      <c r="G64" s="43">
        <v>228.9</v>
      </c>
      <c r="H64" s="43">
        <v>232.29</v>
      </c>
      <c r="I64" s="66">
        <v>233.888</v>
      </c>
      <c r="J64" s="68">
        <f t="shared" si="13"/>
        <v>0.0071161714997332</v>
      </c>
      <c r="K64" s="68">
        <f t="shared" si="11"/>
        <v>0.00680091856562437</v>
      </c>
      <c r="L64" s="68">
        <f t="shared" si="11"/>
        <v>0.00403544170541292</v>
      </c>
      <c r="M64" s="68">
        <f t="shared" si="11"/>
        <v>0.0148099606815202</v>
      </c>
      <c r="N64" s="69">
        <f t="shared" si="11"/>
        <v>0.00687933186964584</v>
      </c>
    </row>
    <row r="65" spans="1:14">
      <c r="A65" s="40" t="s">
        <v>68</v>
      </c>
      <c r="B65" s="42">
        <v>0.0645</v>
      </c>
      <c r="C65" s="41">
        <f t="shared" si="12"/>
        <v>0.00348925903285313</v>
      </c>
      <c r="D65" s="42">
        <v>292.34</v>
      </c>
      <c r="E65" s="43">
        <v>292.34</v>
      </c>
      <c r="F65" s="43">
        <v>292.34</v>
      </c>
      <c r="G65" s="43">
        <v>292.34</v>
      </c>
      <c r="H65" s="43">
        <v>292.59</v>
      </c>
      <c r="I65" s="66">
        <v>292.59</v>
      </c>
      <c r="J65" s="68">
        <f t="shared" si="13"/>
        <v>0</v>
      </c>
      <c r="K65" s="68">
        <f t="shared" si="11"/>
        <v>0</v>
      </c>
      <c r="L65" s="68">
        <f t="shared" si="11"/>
        <v>0</v>
      </c>
      <c r="M65" s="68">
        <f t="shared" si="11"/>
        <v>0.000855168639255721</v>
      </c>
      <c r="N65" s="69">
        <f t="shared" si="11"/>
        <v>0</v>
      </c>
    </row>
    <row r="66" spans="1:14">
      <c r="A66" s="40" t="s">
        <v>69</v>
      </c>
      <c r="B66" s="42">
        <v>0.008</v>
      </c>
      <c r="C66" s="41">
        <f t="shared" si="12"/>
        <v>0.000432776314152326</v>
      </c>
      <c r="D66" s="42">
        <v>189.52</v>
      </c>
      <c r="E66" s="45">
        <v>189.52</v>
      </c>
      <c r="F66" s="45">
        <v>189.52</v>
      </c>
      <c r="G66" s="45">
        <v>189.52</v>
      </c>
      <c r="H66" s="45">
        <v>190.06</v>
      </c>
      <c r="I66" s="70">
        <v>190.06</v>
      </c>
      <c r="J66" s="68">
        <f t="shared" si="13"/>
        <v>0</v>
      </c>
      <c r="K66" s="68">
        <f t="shared" si="11"/>
        <v>0</v>
      </c>
      <c r="L66" s="68">
        <f t="shared" si="11"/>
        <v>0</v>
      </c>
      <c r="M66" s="68">
        <f t="shared" si="11"/>
        <v>0.00284930350358792</v>
      </c>
      <c r="N66" s="69">
        <f t="shared" si="11"/>
        <v>0</v>
      </c>
    </row>
    <row r="67" spans="1:14">
      <c r="A67" s="40" t="s">
        <v>70</v>
      </c>
      <c r="B67" s="42">
        <v>3.4431</v>
      </c>
      <c r="C67" s="41">
        <f t="shared" si="12"/>
        <v>0.186261515907234</v>
      </c>
      <c r="D67" s="42">
        <v>339.66</v>
      </c>
      <c r="E67" s="43">
        <v>307.4</v>
      </c>
      <c r="F67" s="43">
        <v>293.57</v>
      </c>
      <c r="G67" s="43">
        <v>317.36</v>
      </c>
      <c r="H67" s="43">
        <v>304.07</v>
      </c>
      <c r="I67" s="66">
        <v>284.46</v>
      </c>
      <c r="J67" s="68">
        <f t="shared" si="13"/>
        <v>-0.0949773302714481</v>
      </c>
      <c r="K67" s="68">
        <f t="shared" si="11"/>
        <v>-0.0449902407286922</v>
      </c>
      <c r="L67" s="68">
        <f t="shared" si="11"/>
        <v>0.0810368906904657</v>
      </c>
      <c r="M67" s="68">
        <f t="shared" si="11"/>
        <v>-0.0418767330476432</v>
      </c>
      <c r="N67" s="69">
        <f t="shared" si="11"/>
        <v>-0.0644917288782189</v>
      </c>
    </row>
    <row r="68" spans="1:14">
      <c r="A68" s="40" t="s">
        <v>72</v>
      </c>
      <c r="B68" s="42">
        <v>0.9994</v>
      </c>
      <c r="C68" s="41">
        <f t="shared" si="12"/>
        <v>0.0540645810454794</v>
      </c>
      <c r="D68" s="42">
        <v>324.29</v>
      </c>
      <c r="E68" s="43">
        <v>317.13</v>
      </c>
      <c r="F68" s="43">
        <v>292.26</v>
      </c>
      <c r="G68" s="43">
        <v>283.78</v>
      </c>
      <c r="H68" s="43">
        <v>303.59</v>
      </c>
      <c r="I68" s="66">
        <v>303.22</v>
      </c>
      <c r="J68" s="68">
        <f t="shared" si="13"/>
        <v>-0.0220790033611892</v>
      </c>
      <c r="K68" s="68">
        <f t="shared" si="11"/>
        <v>-0.07842209819317</v>
      </c>
      <c r="L68" s="68">
        <f t="shared" si="11"/>
        <v>-0.0290152603845891</v>
      </c>
      <c r="M68" s="68">
        <f t="shared" si="11"/>
        <v>0.0698075974346324</v>
      </c>
      <c r="N68" s="69">
        <f t="shared" si="11"/>
        <v>-0.001218748970651</v>
      </c>
    </row>
    <row r="69" spans="1:14">
      <c r="A69" s="46" t="s">
        <v>73</v>
      </c>
      <c r="B69" s="49">
        <v>4.4761</v>
      </c>
      <c r="C69" s="47">
        <f t="shared" si="12"/>
        <v>0.242143757472154</v>
      </c>
      <c r="D69" s="49">
        <v>252.2</v>
      </c>
      <c r="E69" s="48">
        <v>249.18</v>
      </c>
      <c r="F69" s="48">
        <v>250.45</v>
      </c>
      <c r="G69" s="48">
        <v>248.84</v>
      </c>
      <c r="H69" s="48">
        <v>251.16</v>
      </c>
      <c r="I69" s="71">
        <v>251.78</v>
      </c>
      <c r="J69" s="16">
        <f t="shared" si="13"/>
        <v>-0.0119746233148295</v>
      </c>
      <c r="K69" s="16">
        <f t="shared" si="11"/>
        <v>0.0050967172325227</v>
      </c>
      <c r="L69" s="16">
        <f t="shared" si="11"/>
        <v>-0.00642842882810934</v>
      </c>
      <c r="M69" s="16">
        <f t="shared" si="11"/>
        <v>0.00932325992605687</v>
      </c>
      <c r="N69" s="19">
        <f t="shared" si="11"/>
        <v>0.00246854594680679</v>
      </c>
    </row>
    <row r="71" spans="1:14">
      <c r="A71" s="31" t="s">
        <v>74</v>
      </c>
      <c r="B71" s="73">
        <f>SUM(B72:B77)</f>
        <v>4.1031</v>
      </c>
      <c r="C71" s="74">
        <f>SUM(C72:C77)</f>
        <v>1</v>
      </c>
      <c r="D71" s="35">
        <f>SUMPRODUCT(D72:D77,$C$72:$C$77)</f>
        <v>279.159660744315</v>
      </c>
      <c r="E71" s="35">
        <f>SUMPRODUCT(E72:E77,$C$72:$C$77)</f>
        <v>280.242287051254</v>
      </c>
      <c r="F71" s="35">
        <f>SUMPRODUCT(F72:F77,$C$72:$C$77)</f>
        <v>282.261936584534</v>
      </c>
      <c r="G71" s="35">
        <f>SUMPRODUCT(G72:G77,$C$72:$C$77)</f>
        <v>283.209776266725</v>
      </c>
      <c r="H71" s="35">
        <f>SUMPRODUCT(H72:H77,$C$72:$C$77)</f>
        <v>285.064044990373</v>
      </c>
      <c r="I71" s="58">
        <f>SUMPRODUCT(I72:I77,$C$72:$C$77)</f>
        <v>285.805059832809</v>
      </c>
      <c r="J71" s="60">
        <f>E71/D71-1</f>
        <v>0.00387816170879463</v>
      </c>
      <c r="K71" s="60">
        <f t="shared" ref="K71:N77" si="14">F71/E71-1</f>
        <v>0.0072067979266468</v>
      </c>
      <c r="L71" s="60">
        <f t="shared" si="14"/>
        <v>0.00335801452247053</v>
      </c>
      <c r="M71" s="60">
        <f t="shared" si="14"/>
        <v>0.00654733303380617</v>
      </c>
      <c r="N71" s="61">
        <f t="shared" si="14"/>
        <v>0.00259946792820265</v>
      </c>
    </row>
    <row r="72" s="20" customFormat="1" spans="1:14">
      <c r="A72" s="75" t="s">
        <v>115</v>
      </c>
      <c r="B72" s="50">
        <v>0.5786</v>
      </c>
      <c r="C72" s="41">
        <f t="shared" ref="C72:C77" si="15">B72/$B$71</f>
        <v>0.141015329872535</v>
      </c>
      <c r="D72" s="42">
        <v>257.3</v>
      </c>
      <c r="E72" s="43">
        <v>259.89</v>
      </c>
      <c r="F72" s="43">
        <v>262.57</v>
      </c>
      <c r="G72" s="43">
        <v>264.3</v>
      </c>
      <c r="H72" s="43">
        <v>270.69</v>
      </c>
      <c r="I72" s="66">
        <v>272.15</v>
      </c>
      <c r="J72" s="68">
        <f>E72/D72-1</f>
        <v>0.010066070734551</v>
      </c>
      <c r="K72" s="68">
        <f t="shared" si="14"/>
        <v>0.0103120551002347</v>
      </c>
      <c r="L72" s="68">
        <f t="shared" si="14"/>
        <v>0.00658871919868997</v>
      </c>
      <c r="M72" s="68">
        <f t="shared" si="14"/>
        <v>0.0241770715096481</v>
      </c>
      <c r="N72" s="69">
        <f t="shared" si="14"/>
        <v>0.00539362370239016</v>
      </c>
    </row>
    <row r="73" spans="1:14">
      <c r="A73" s="75" t="s">
        <v>116</v>
      </c>
      <c r="B73" s="42">
        <v>0.4382</v>
      </c>
      <c r="C73" s="41">
        <f t="shared" si="15"/>
        <v>0.106797299602739</v>
      </c>
      <c r="D73" s="42">
        <v>220.57</v>
      </c>
      <c r="E73" s="43">
        <v>220.57</v>
      </c>
      <c r="F73" s="43">
        <v>222.04</v>
      </c>
      <c r="G73" s="43">
        <v>222.6</v>
      </c>
      <c r="H73" s="43">
        <v>223.16</v>
      </c>
      <c r="I73" s="66">
        <v>223.52</v>
      </c>
      <c r="J73" s="68">
        <f t="shared" ref="J73:J77" si="16">E73/D73-1</f>
        <v>0</v>
      </c>
      <c r="K73" s="68">
        <f t="shared" si="14"/>
        <v>0.00666455093621066</v>
      </c>
      <c r="L73" s="68">
        <f t="shared" si="14"/>
        <v>0.00252206809583866</v>
      </c>
      <c r="M73" s="68">
        <f t="shared" si="14"/>
        <v>0.00251572327044025</v>
      </c>
      <c r="N73" s="69">
        <f t="shared" si="14"/>
        <v>0.00161319232837442</v>
      </c>
    </row>
    <row r="74" spans="1:14">
      <c r="A74" s="75" t="s">
        <v>117</v>
      </c>
      <c r="B74" s="50">
        <v>1.2774</v>
      </c>
      <c r="C74" s="41">
        <f t="shared" si="15"/>
        <v>0.311325583095708</v>
      </c>
      <c r="D74" s="42">
        <v>270.82</v>
      </c>
      <c r="E74" s="43">
        <v>272.34</v>
      </c>
      <c r="F74" s="43">
        <v>276.38</v>
      </c>
      <c r="G74" s="43">
        <v>278.85</v>
      </c>
      <c r="H74" s="43">
        <v>281.05</v>
      </c>
      <c r="I74" s="66">
        <v>281.99</v>
      </c>
      <c r="J74" s="68">
        <f t="shared" si="16"/>
        <v>0.00561258400413545</v>
      </c>
      <c r="K74" s="68">
        <f t="shared" si="14"/>
        <v>0.0148343981787473</v>
      </c>
      <c r="L74" s="68">
        <f t="shared" si="14"/>
        <v>0.00893697083725309</v>
      </c>
      <c r="M74" s="68">
        <f t="shared" si="14"/>
        <v>0.00788954635108485</v>
      </c>
      <c r="N74" s="69">
        <f t="shared" si="14"/>
        <v>0.00334460060487451</v>
      </c>
    </row>
    <row r="75" spans="1:14">
      <c r="A75" s="75" t="s">
        <v>118</v>
      </c>
      <c r="B75" s="42">
        <v>0.0776</v>
      </c>
      <c r="C75" s="41">
        <f t="shared" si="15"/>
        <v>0.0189125295508274</v>
      </c>
      <c r="D75" s="42">
        <v>262.2</v>
      </c>
      <c r="E75" s="43">
        <v>264.89</v>
      </c>
      <c r="F75" s="43">
        <v>270.38</v>
      </c>
      <c r="G75" s="43">
        <v>272.76</v>
      </c>
      <c r="H75" s="43">
        <v>274.62</v>
      </c>
      <c r="I75" s="66">
        <v>277.3</v>
      </c>
      <c r="J75" s="68">
        <f t="shared" si="16"/>
        <v>0.0102593440122045</v>
      </c>
      <c r="K75" s="68">
        <f t="shared" si="14"/>
        <v>0.0207255842047642</v>
      </c>
      <c r="L75" s="68">
        <f t="shared" si="14"/>
        <v>0.00880242621495664</v>
      </c>
      <c r="M75" s="68">
        <f t="shared" si="14"/>
        <v>0.00681918169819618</v>
      </c>
      <c r="N75" s="69">
        <f t="shared" si="14"/>
        <v>0.00975893962566454</v>
      </c>
    </row>
    <row r="76" spans="1:14">
      <c r="A76" s="75" t="s">
        <v>119</v>
      </c>
      <c r="B76" s="42">
        <v>0.0324</v>
      </c>
      <c r="C76" s="41">
        <f t="shared" si="15"/>
        <v>0.00789646852379908</v>
      </c>
      <c r="D76" s="42">
        <v>219.48</v>
      </c>
      <c r="E76" s="43">
        <v>219.84</v>
      </c>
      <c r="F76" s="43">
        <v>223.9</v>
      </c>
      <c r="G76" s="43">
        <v>224.93</v>
      </c>
      <c r="H76" s="43">
        <v>225.9</v>
      </c>
      <c r="I76" s="66">
        <v>229.59</v>
      </c>
      <c r="J76" s="68">
        <f t="shared" si="16"/>
        <v>0.00164024056861689</v>
      </c>
      <c r="K76" s="68">
        <f t="shared" si="14"/>
        <v>0.0184679767103348</v>
      </c>
      <c r="L76" s="68">
        <f t="shared" si="14"/>
        <v>0.00460026797677537</v>
      </c>
      <c r="M76" s="68">
        <f t="shared" si="14"/>
        <v>0.00431245276308179</v>
      </c>
      <c r="N76" s="69">
        <f t="shared" si="14"/>
        <v>0.0163346613545816</v>
      </c>
    </row>
    <row r="77" spans="1:14">
      <c r="A77" s="76" t="s">
        <v>120</v>
      </c>
      <c r="B77" s="49">
        <v>1.6989</v>
      </c>
      <c r="C77" s="47">
        <f t="shared" si="15"/>
        <v>0.414052789354391</v>
      </c>
      <c r="D77" s="49">
        <v>309.9</v>
      </c>
      <c r="E77" s="48">
        <v>310.36</v>
      </c>
      <c r="F77" s="48">
        <v>310.58</v>
      </c>
      <c r="G77" s="48">
        <v>310.15</v>
      </c>
      <c r="H77" s="48">
        <v>310.55</v>
      </c>
      <c r="I77" s="71">
        <v>310.85</v>
      </c>
      <c r="J77" s="16">
        <f t="shared" si="16"/>
        <v>0.00148434979025502</v>
      </c>
      <c r="K77" s="16">
        <f t="shared" si="14"/>
        <v>0.000708854233792966</v>
      </c>
      <c r="L77" s="16">
        <f t="shared" si="14"/>
        <v>-0.00138450640736687</v>
      </c>
      <c r="M77" s="16">
        <f t="shared" si="14"/>
        <v>0.00128969853296801</v>
      </c>
      <c r="N77" s="19">
        <f t="shared" si="14"/>
        <v>0.000966028014812492</v>
      </c>
    </row>
    <row r="79" spans="1:14">
      <c r="A79" s="31" t="s">
        <v>83</v>
      </c>
      <c r="B79" s="32">
        <f>SUM(B80:B84)</f>
        <v>3.5141</v>
      </c>
      <c r="C79" s="74">
        <f>SUM(C80:C84)</f>
        <v>1</v>
      </c>
      <c r="D79" s="35">
        <f>SUMPRODUCT(D80:D84,$C$80:$C$84)</f>
        <v>236.593483395464</v>
      </c>
      <c r="E79" s="35">
        <f>SUMPRODUCT(E80:E84,$C$80:$C$84)</f>
        <v>237.325119660795</v>
      </c>
      <c r="F79" s="35">
        <f>SUMPRODUCT(F80:F84,$C$80:$C$84)</f>
        <v>239.148191286531</v>
      </c>
      <c r="G79" s="35">
        <f>SUMPRODUCT(G80:G84,$C$80:$C$84)</f>
        <v>241.779520787684</v>
      </c>
      <c r="H79" s="35">
        <f>SUMPRODUCT(H80:H84,$C$80:$C$84)</f>
        <v>245.510553199966</v>
      </c>
      <c r="I79" s="58">
        <f>SUMPRODUCT(I80:I84,$C$80:$C$84)</f>
        <v>247.299917190746</v>
      </c>
      <c r="J79" s="60">
        <f t="shared" ref="J79:J84" si="17">E79/D79-1</f>
        <v>0.00309237708000643</v>
      </c>
      <c r="K79" s="60">
        <f t="shared" ref="K79:N80" si="18">F79/E79-1</f>
        <v>0.00768174742034078</v>
      </c>
      <c r="L79" s="60">
        <f t="shared" si="18"/>
        <v>0.0110029245339338</v>
      </c>
      <c r="M79" s="60">
        <f t="shared" si="18"/>
        <v>0.0154315485452479</v>
      </c>
      <c r="N79" s="61">
        <f t="shared" si="18"/>
        <v>0.00728833839302467</v>
      </c>
    </row>
    <row r="80" spans="1:14">
      <c r="A80" s="40" t="s">
        <v>84</v>
      </c>
      <c r="B80" s="6">
        <v>1.5792</v>
      </c>
      <c r="C80" s="41">
        <f>B80/$B$79</f>
        <v>0.449389601889531</v>
      </c>
      <c r="D80">
        <v>271.02</v>
      </c>
      <c r="E80">
        <v>271.9</v>
      </c>
      <c r="F80" s="43">
        <v>274.23</v>
      </c>
      <c r="G80" s="43">
        <v>278.59</v>
      </c>
      <c r="H80" s="43">
        <v>282.99</v>
      </c>
      <c r="I80" s="7">
        <v>286.6</v>
      </c>
      <c r="J80" s="68">
        <f t="shared" si="17"/>
        <v>0.00324699284185659</v>
      </c>
      <c r="K80" s="68">
        <f t="shared" si="18"/>
        <v>0.00856932695844081</v>
      </c>
      <c r="L80" s="68">
        <f t="shared" si="18"/>
        <v>0.0158990628304707</v>
      </c>
      <c r="M80" s="68">
        <f t="shared" si="18"/>
        <v>0.0157938188736138</v>
      </c>
      <c r="N80" s="69">
        <f t="shared" si="18"/>
        <v>0.0127566345100534</v>
      </c>
    </row>
    <row r="81" spans="1:14">
      <c r="A81" s="40" t="s">
        <v>121</v>
      </c>
      <c r="B81" s="6">
        <v>0.5128</v>
      </c>
      <c r="C81" s="41">
        <f>B81/$B$79</f>
        <v>0.145926410745283</v>
      </c>
      <c r="D81">
        <v>281.01</v>
      </c>
      <c r="E81">
        <v>281.01</v>
      </c>
      <c r="F81" s="43">
        <v>281.61</v>
      </c>
      <c r="G81" s="43">
        <v>281.61</v>
      </c>
      <c r="H81" s="43">
        <v>287.78</v>
      </c>
      <c r="I81" s="7">
        <v>287.78</v>
      </c>
      <c r="J81" s="68">
        <f t="shared" si="17"/>
        <v>0</v>
      </c>
      <c r="K81" s="68">
        <f>F81/E81-1</f>
        <v>0.0021351553325506</v>
      </c>
      <c r="L81" s="68">
        <f>G81/F81-1</f>
        <v>0</v>
      </c>
      <c r="M81" s="68">
        <f>H81/G81-1</f>
        <v>0.0219097333191292</v>
      </c>
      <c r="N81" s="69">
        <f>I81/H81-1</f>
        <v>0</v>
      </c>
    </row>
    <row r="82" s="20" customFormat="1" spans="1:14">
      <c r="A82" s="40" t="s">
        <v>87</v>
      </c>
      <c r="B82" s="42">
        <v>0.0181</v>
      </c>
      <c r="C82" s="41">
        <f>B82/$B$79</f>
        <v>0.00515067869440255</v>
      </c>
      <c r="D82" s="42">
        <v>188.38</v>
      </c>
      <c r="E82" s="43">
        <v>188.38</v>
      </c>
      <c r="F82" s="43">
        <v>191.38</v>
      </c>
      <c r="G82" s="43">
        <v>191.38</v>
      </c>
      <c r="H82" s="43">
        <v>191.38</v>
      </c>
      <c r="I82" s="66">
        <v>197.58</v>
      </c>
      <c r="J82" s="68">
        <f t="shared" si="17"/>
        <v>0</v>
      </c>
      <c r="K82" s="68">
        <f>F82/E82-1</f>
        <v>0.0159252574583288</v>
      </c>
      <c r="L82" s="68">
        <f>G82/F82-1</f>
        <v>0</v>
      </c>
      <c r="M82" s="68">
        <f>H82/G82-1</f>
        <v>0</v>
      </c>
      <c r="N82" s="69">
        <f>I82/H82-1</f>
        <v>0.0323962796530464</v>
      </c>
    </row>
    <row r="83" spans="1:14">
      <c r="A83" s="40" t="s">
        <v>88</v>
      </c>
      <c r="B83" s="42">
        <v>0.3967</v>
      </c>
      <c r="C83" s="41">
        <f>B83/$B$79</f>
        <v>0.112888079451353</v>
      </c>
      <c r="D83" s="42">
        <v>211.47</v>
      </c>
      <c r="E83" s="43">
        <v>213.61</v>
      </c>
      <c r="F83" s="43">
        <v>214.29</v>
      </c>
      <c r="G83" s="43">
        <v>216.18</v>
      </c>
      <c r="H83" s="43">
        <v>218.28</v>
      </c>
      <c r="I83" s="66">
        <v>219.02</v>
      </c>
      <c r="J83" s="68">
        <f t="shared" si="17"/>
        <v>0.0101196387194402</v>
      </c>
      <c r="K83" s="68">
        <f>F83/E83-1</f>
        <v>0.00318337156500159</v>
      </c>
      <c r="L83" s="68">
        <f>G83/F83-1</f>
        <v>0.00881982360352795</v>
      </c>
      <c r="M83" s="68">
        <f>H83/G83-1</f>
        <v>0.00971412711629194</v>
      </c>
      <c r="N83" s="69">
        <f>I83/H83-1</f>
        <v>0.00339014110317026</v>
      </c>
    </row>
    <row r="84" spans="1:14">
      <c r="A84" s="46" t="s">
        <v>89</v>
      </c>
      <c r="B84" s="49">
        <v>1.0073</v>
      </c>
      <c r="C84" s="47">
        <f>B84/$B$79</f>
        <v>0.28664522921943</v>
      </c>
      <c r="D84" s="49">
        <v>170.77</v>
      </c>
      <c r="E84" s="48">
        <v>171.1</v>
      </c>
      <c r="F84" s="48">
        <v>173.18</v>
      </c>
      <c r="G84" s="48">
        <v>174.78</v>
      </c>
      <c r="H84" s="48">
        <v>176.93</v>
      </c>
      <c r="I84" s="71">
        <v>177.11</v>
      </c>
      <c r="J84" s="16">
        <f t="shared" si="17"/>
        <v>0.00193242372782088</v>
      </c>
      <c r="K84" s="16">
        <f>F84/E84-1</f>
        <v>0.0121566335476331</v>
      </c>
      <c r="L84" s="16">
        <f>G84/F84-1</f>
        <v>0.00923894214112475</v>
      </c>
      <c r="M84" s="16">
        <f>H84/G84-1</f>
        <v>0.0123011786245566</v>
      </c>
      <c r="N84" s="19">
        <f>I84/H84-1</f>
        <v>0.00101735149494164</v>
      </c>
    </row>
    <row r="86" spans="1:14">
      <c r="A86" s="31" t="s">
        <v>90</v>
      </c>
      <c r="B86" s="32">
        <f t="array" ref="B86">SUM(B87:B92)</f>
        <v>5.558</v>
      </c>
      <c r="C86" s="33">
        <f>SUM(C87:C92)</f>
        <v>1</v>
      </c>
      <c r="D86" s="35">
        <f>SUMPRODUCT(D87:D92,$C$87:$C$92)</f>
        <v>321.667103814322</v>
      </c>
      <c r="E86" s="35">
        <f>SUMPRODUCT(E87:E92,$C$87:$C$92)</f>
        <v>332.544091039942</v>
      </c>
      <c r="F86" s="35">
        <f>SUMPRODUCT(F87:F92,$C$87:$C$92)</f>
        <v>324.546496041742</v>
      </c>
      <c r="G86" s="35">
        <f>SUMPRODUCT(G87:G92,$C$87:$C$92)</f>
        <v>316.712481288233</v>
      </c>
      <c r="H86" s="35">
        <f>SUMPRODUCT(H87:H92,$C$87:$C$92)</f>
        <v>321.058649694135</v>
      </c>
      <c r="I86" s="58">
        <f>SUMPRODUCT(I87:I92,$C$87:$C$92)</f>
        <v>317.764087081684</v>
      </c>
      <c r="J86" s="60">
        <f>E86/D86-1</f>
        <v>0.033814422104846</v>
      </c>
      <c r="K86" s="60">
        <f t="shared" ref="K86:N92" si="19">F86/E86-1</f>
        <v>-0.0240497281824809</v>
      </c>
      <c r="L86" s="60">
        <f t="shared" si="19"/>
        <v>-0.0241383433469604</v>
      </c>
      <c r="M86" s="60">
        <f t="shared" si="19"/>
        <v>0.0137227569567933</v>
      </c>
      <c r="N86" s="61">
        <f t="shared" si="19"/>
        <v>-0.0102615600470169</v>
      </c>
    </row>
    <row r="87" spans="1:14">
      <c r="A87" s="40" t="s">
        <v>91</v>
      </c>
      <c r="B87" s="42">
        <v>0.7305</v>
      </c>
      <c r="C87" s="41">
        <f t="shared" ref="C87:C92" si="20">B87/$B$86</f>
        <v>0.131432169845268</v>
      </c>
      <c r="D87" s="44">
        <v>192.76</v>
      </c>
      <c r="E87" s="43">
        <v>192.87</v>
      </c>
      <c r="F87" s="43">
        <v>192.94</v>
      </c>
      <c r="G87" s="43">
        <v>193.04</v>
      </c>
      <c r="H87" s="43">
        <v>193.06</v>
      </c>
      <c r="I87" s="66">
        <v>193.07</v>
      </c>
      <c r="J87" s="68">
        <f>E87/D87-1</f>
        <v>0.000570657812824393</v>
      </c>
      <c r="K87" s="68">
        <f t="shared" si="19"/>
        <v>0.000362938767045184</v>
      </c>
      <c r="L87" s="68">
        <f t="shared" si="19"/>
        <v>0.000518295843267236</v>
      </c>
      <c r="M87" s="68">
        <f t="shared" si="19"/>
        <v>0.000103605470368917</v>
      </c>
      <c r="N87" s="69">
        <f t="shared" si="19"/>
        <v>5.17973686935402e-5</v>
      </c>
    </row>
    <row r="88" spans="1:14">
      <c r="A88" s="40" t="s">
        <v>92</v>
      </c>
      <c r="B88" s="42">
        <v>0.1572</v>
      </c>
      <c r="C88" s="41">
        <f t="shared" si="20"/>
        <v>0.0282835552356963</v>
      </c>
      <c r="D88" s="42">
        <v>258.6</v>
      </c>
      <c r="E88" s="43">
        <v>259.89</v>
      </c>
      <c r="F88" s="43">
        <v>261.72</v>
      </c>
      <c r="G88" s="43">
        <v>260.92</v>
      </c>
      <c r="H88" s="43">
        <v>263.41</v>
      </c>
      <c r="I88" s="66">
        <v>265.38</v>
      </c>
      <c r="J88" s="68">
        <f t="shared" ref="J88:J92" si="21">E88/D88-1</f>
        <v>0.00498839907192572</v>
      </c>
      <c r="K88" s="68">
        <f t="shared" si="19"/>
        <v>0.00704144060948875</v>
      </c>
      <c r="L88" s="68">
        <f t="shared" si="19"/>
        <v>-0.00305670181873763</v>
      </c>
      <c r="M88" s="68">
        <f t="shared" si="19"/>
        <v>0.00954315499003533</v>
      </c>
      <c r="N88" s="69">
        <f t="shared" si="19"/>
        <v>0.00747883527580573</v>
      </c>
    </row>
    <row r="89" spans="1:14">
      <c r="A89" s="40" t="s">
        <v>93</v>
      </c>
      <c r="B89" s="42">
        <v>2.4932</v>
      </c>
      <c r="C89" s="41">
        <f t="shared" si="20"/>
        <v>0.448578625404822</v>
      </c>
      <c r="D89" s="44">
        <v>380.01</v>
      </c>
      <c r="E89" s="45">
        <v>394.69</v>
      </c>
      <c r="F89" s="45">
        <v>381.24</v>
      </c>
      <c r="G89" s="45">
        <v>358.98</v>
      </c>
      <c r="H89" s="45">
        <v>368.75</v>
      </c>
      <c r="I89" s="70">
        <v>361.32</v>
      </c>
      <c r="J89" s="68">
        <f t="shared" si="21"/>
        <v>0.0386305623536223</v>
      </c>
      <c r="K89" s="68">
        <f t="shared" si="19"/>
        <v>-0.0340773771820922</v>
      </c>
      <c r="L89" s="68">
        <f t="shared" si="19"/>
        <v>-0.0583884167453572</v>
      </c>
      <c r="M89" s="68">
        <f t="shared" si="19"/>
        <v>0.0272160008914144</v>
      </c>
      <c r="N89" s="69">
        <f t="shared" si="19"/>
        <v>-0.0201491525423729</v>
      </c>
    </row>
    <row r="90" s="20" customFormat="1" spans="1:14">
      <c r="A90" s="40" t="s">
        <v>94</v>
      </c>
      <c r="B90" s="42">
        <v>0.3645</v>
      </c>
      <c r="C90" s="41">
        <f t="shared" si="20"/>
        <v>0.0655811442965095</v>
      </c>
      <c r="D90" s="42">
        <v>221.45</v>
      </c>
      <c r="E90" s="43">
        <v>221.45</v>
      </c>
      <c r="F90" s="43">
        <v>221.45</v>
      </c>
      <c r="G90" s="43">
        <v>221.45</v>
      </c>
      <c r="H90" s="43">
        <v>228.35</v>
      </c>
      <c r="I90" s="66">
        <v>228.35</v>
      </c>
      <c r="J90" s="68">
        <f t="shared" si="21"/>
        <v>0</v>
      </c>
      <c r="K90" s="68">
        <f t="shared" si="19"/>
        <v>0</v>
      </c>
      <c r="L90" s="68">
        <f t="shared" si="19"/>
        <v>0</v>
      </c>
      <c r="M90" s="68">
        <f t="shared" si="19"/>
        <v>0.0311582750056447</v>
      </c>
      <c r="N90" s="69">
        <f t="shared" si="19"/>
        <v>0</v>
      </c>
    </row>
    <row r="91" spans="1:14">
      <c r="A91" s="40" t="s">
        <v>95</v>
      </c>
      <c r="B91" s="42">
        <v>0.0174</v>
      </c>
      <c r="C91" s="41">
        <f t="shared" si="20"/>
        <v>0.00313062252608852</v>
      </c>
      <c r="D91" s="42">
        <v>150.93</v>
      </c>
      <c r="E91" s="45">
        <v>150.93</v>
      </c>
      <c r="F91" s="45">
        <v>150.93</v>
      </c>
      <c r="G91" s="45">
        <v>150.93</v>
      </c>
      <c r="H91" s="45">
        <v>150.93</v>
      </c>
      <c r="I91" s="70">
        <v>342.03</v>
      </c>
      <c r="J91" s="68">
        <f t="shared" si="21"/>
        <v>0</v>
      </c>
      <c r="K91" s="68">
        <f t="shared" si="19"/>
        <v>0</v>
      </c>
      <c r="L91" s="68">
        <f t="shared" si="19"/>
        <v>0</v>
      </c>
      <c r="M91" s="68">
        <f t="shared" si="19"/>
        <v>0</v>
      </c>
      <c r="N91" s="69">
        <f t="shared" si="19"/>
        <v>1.26614987080103</v>
      </c>
    </row>
    <row r="92" spans="1:14">
      <c r="A92" s="46" t="s">
        <v>96</v>
      </c>
      <c r="B92" s="49">
        <v>1.7952</v>
      </c>
      <c r="C92" s="47">
        <f t="shared" si="20"/>
        <v>0.322993882691616</v>
      </c>
      <c r="D92" s="49">
        <v>320.62</v>
      </c>
      <c r="E92" s="48">
        <v>333.75</v>
      </c>
      <c r="F92" s="48">
        <v>327.48</v>
      </c>
      <c r="G92" s="48">
        <v>334.17</v>
      </c>
      <c r="H92" s="48">
        <v>332.43</v>
      </c>
      <c r="I92" s="71">
        <v>330.52</v>
      </c>
      <c r="J92" s="16">
        <f t="shared" si="21"/>
        <v>0.0409519056827397</v>
      </c>
      <c r="K92" s="16">
        <f t="shared" si="19"/>
        <v>-0.0187865168539325</v>
      </c>
      <c r="L92" s="16">
        <f t="shared" si="19"/>
        <v>0.0204287284719677</v>
      </c>
      <c r="M92" s="16">
        <f t="shared" si="19"/>
        <v>-0.00520693060418354</v>
      </c>
      <c r="N92" s="19">
        <f t="shared" si="19"/>
        <v>-0.00574557049604441</v>
      </c>
    </row>
    <row r="93" spans="10:14">
      <c r="J93" s="68"/>
      <c r="K93" s="68"/>
      <c r="L93" s="68"/>
      <c r="M93" s="68"/>
      <c r="N93" s="68"/>
    </row>
    <row r="94" spans="1:14">
      <c r="A94" s="31" t="s">
        <v>97</v>
      </c>
      <c r="B94" s="77">
        <f>SUM(B95:B97)</f>
        <v>1.994</v>
      </c>
      <c r="C94" s="33">
        <f>SUM(C95:C97)</f>
        <v>1</v>
      </c>
      <c r="D94" s="35">
        <f>SUMPRODUCT(D95:D97,$C$95:$C$97)</f>
        <v>127.824490471414</v>
      </c>
      <c r="E94" s="35">
        <f>SUMPRODUCT(E95:E97,$C$95:$C$97)</f>
        <v>127.876758274824</v>
      </c>
      <c r="F94" s="35">
        <f>SUMPRODUCT(F95:F97,$C$95:$C$97)</f>
        <v>127.797513540622</v>
      </c>
      <c r="G94" s="35">
        <f>SUMPRODUCT(G95:G97,$C$95:$C$97)</f>
        <v>127.839664994985</v>
      </c>
      <c r="H94" s="35">
        <f>SUMPRODUCT(H95:H97,$C$95:$C$97)</f>
        <v>127.839664994985</v>
      </c>
      <c r="I94" s="58">
        <f>SUMPRODUCT(I95:I97,$C$95:$C$97)</f>
        <v>128.21059779338</v>
      </c>
      <c r="J94" s="60">
        <f>E94/D94-1</f>
        <v>0.000408902888777041</v>
      </c>
      <c r="K94" s="60">
        <f t="shared" ref="K94:N97" si="22">F94/E94-1</f>
        <v>-0.000619696145505166</v>
      </c>
      <c r="L94" s="60">
        <f t="shared" si="22"/>
        <v>0.000329830003693354</v>
      </c>
      <c r="M94" s="60">
        <f t="shared" si="22"/>
        <v>0</v>
      </c>
      <c r="N94" s="61">
        <f t="shared" si="22"/>
        <v>0.00290154701523759</v>
      </c>
    </row>
    <row r="95" spans="1:14">
      <c r="A95" s="40" t="s">
        <v>98</v>
      </c>
      <c r="B95" s="50">
        <v>0.007</v>
      </c>
      <c r="C95" s="41">
        <f>B95/$B$94</f>
        <v>0.00351053159478435</v>
      </c>
      <c r="D95" s="42">
        <v>179.32</v>
      </c>
      <c r="E95" s="43">
        <v>179.32</v>
      </c>
      <c r="F95" s="43">
        <v>179.32</v>
      </c>
      <c r="G95" s="43">
        <v>179.32</v>
      </c>
      <c r="H95" s="43">
        <v>179.32</v>
      </c>
      <c r="I95" s="66">
        <v>179.32</v>
      </c>
      <c r="J95" s="68">
        <f>E95/D95-1</f>
        <v>0</v>
      </c>
      <c r="K95" s="68">
        <f t="shared" si="22"/>
        <v>0</v>
      </c>
      <c r="L95" s="68">
        <f t="shared" si="22"/>
        <v>0</v>
      </c>
      <c r="M95" s="68">
        <f t="shared" si="22"/>
        <v>0</v>
      </c>
      <c r="N95" s="69">
        <f t="shared" si="22"/>
        <v>0</v>
      </c>
    </row>
    <row r="96" spans="1:14">
      <c r="A96" s="40" t="s">
        <v>99</v>
      </c>
      <c r="B96" s="42">
        <v>0.3362</v>
      </c>
      <c r="C96" s="41">
        <f>B96/$B$94</f>
        <v>0.168605817452357</v>
      </c>
      <c r="D96" s="42">
        <v>156.53</v>
      </c>
      <c r="E96" s="43">
        <v>156.84</v>
      </c>
      <c r="F96" s="43">
        <v>156.37</v>
      </c>
      <c r="G96" s="43">
        <v>156.62</v>
      </c>
      <c r="H96" s="43">
        <v>156.62</v>
      </c>
      <c r="I96" s="66">
        <v>158.82</v>
      </c>
      <c r="J96" s="68">
        <f t="shared" ref="J96:J97" si="23">E96/D96-1</f>
        <v>0.00198045103175115</v>
      </c>
      <c r="K96" s="68">
        <f t="shared" si="22"/>
        <v>-0.00299668451925528</v>
      </c>
      <c r="L96" s="68">
        <f t="shared" si="22"/>
        <v>0.0015987721429942</v>
      </c>
      <c r="M96" s="68">
        <f t="shared" si="22"/>
        <v>0</v>
      </c>
      <c r="N96" s="69">
        <f t="shared" si="22"/>
        <v>0.014046737326012</v>
      </c>
    </row>
    <row r="97" spans="1:14">
      <c r="A97" s="46" t="s">
        <v>100</v>
      </c>
      <c r="B97" s="49">
        <v>1.6508</v>
      </c>
      <c r="C97" s="47">
        <f>B97/$B$94</f>
        <v>0.827883650952859</v>
      </c>
      <c r="D97" s="78">
        <v>121.76</v>
      </c>
      <c r="E97" s="79">
        <v>121.76</v>
      </c>
      <c r="F97" s="79">
        <v>121.76</v>
      </c>
      <c r="G97" s="79">
        <v>121.76</v>
      </c>
      <c r="H97" s="79">
        <v>121.76</v>
      </c>
      <c r="I97" s="81">
        <v>121.76</v>
      </c>
      <c r="J97" s="16">
        <f t="shared" si="23"/>
        <v>0</v>
      </c>
      <c r="K97" s="16">
        <f t="shared" si="22"/>
        <v>0</v>
      </c>
      <c r="L97" s="16">
        <f t="shared" si="22"/>
        <v>0</v>
      </c>
      <c r="M97" s="16">
        <f t="shared" si="22"/>
        <v>0</v>
      </c>
      <c r="N97" s="19">
        <f t="shared" si="22"/>
        <v>0</v>
      </c>
    </row>
    <row r="98" s="20" customFormat="1" spans="1:14">
      <c r="A98"/>
      <c r="B98"/>
      <c r="C98" s="21"/>
      <c r="D98"/>
      <c r="E98"/>
      <c r="F98"/>
      <c r="G98"/>
      <c r="H98"/>
      <c r="I98"/>
      <c r="J98" s="68"/>
      <c r="K98" s="68"/>
      <c r="L98" s="68"/>
      <c r="M98" s="68"/>
      <c r="N98" s="68"/>
    </row>
    <row r="99" spans="1:14">
      <c r="A99" s="31" t="s">
        <v>101</v>
      </c>
      <c r="B99" s="32">
        <f>SUM(B100:B103)</f>
        <v>1.3764</v>
      </c>
      <c r="C99" s="33">
        <f>SUM(C100:C103)</f>
        <v>1</v>
      </c>
      <c r="D99" s="35">
        <f>SUMPRODUCT(D100:D103,$C$100:$C$103)</f>
        <v>276.614032984598</v>
      </c>
      <c r="E99" s="35">
        <f>SUMPRODUCT(E100:E103,$C$100:$C$103)</f>
        <v>280.418190206335</v>
      </c>
      <c r="F99" s="35">
        <f>SUMPRODUCT(F100:F103,$C$100:$C$103)</f>
        <v>283.171630340017</v>
      </c>
      <c r="G99" s="35">
        <f>SUMPRODUCT(G100:G103,$C$100:$C$103)</f>
        <v>295.529327956989</v>
      </c>
      <c r="H99" s="35">
        <f>SUMPRODUCT(H100:H103,$C$100:$C$103)</f>
        <v>297.106014240046</v>
      </c>
      <c r="I99" s="58">
        <f>SUMPRODUCT(I100:I103,$C$100:$C$103)</f>
        <v>299.913768526591</v>
      </c>
      <c r="J99" s="60">
        <f>E99/D99-1</f>
        <v>0.0137525821835283</v>
      </c>
      <c r="K99" s="60">
        <f t="shared" ref="K99:N103" si="24">F99/E99-1</f>
        <v>0.00981904965457514</v>
      </c>
      <c r="L99" s="60">
        <f t="shared" si="24"/>
        <v>0.0436403095964568</v>
      </c>
      <c r="M99" s="60">
        <f t="shared" si="24"/>
        <v>0.00533512627649158</v>
      </c>
      <c r="N99" s="61">
        <f t="shared" si="24"/>
        <v>0.00945034483306051</v>
      </c>
    </row>
    <row r="100" spans="1:14">
      <c r="A100" s="40" t="s">
        <v>101</v>
      </c>
      <c r="B100" s="42">
        <v>0.4763</v>
      </c>
      <c r="C100" s="41">
        <f>B100/$B$99</f>
        <v>0.34604766056379</v>
      </c>
      <c r="D100" s="42">
        <v>218.09</v>
      </c>
      <c r="E100" s="43">
        <v>218.09</v>
      </c>
      <c r="F100" s="43">
        <v>219.49</v>
      </c>
      <c r="G100" s="43">
        <v>224.89</v>
      </c>
      <c r="H100" s="43">
        <v>227.82</v>
      </c>
      <c r="I100" s="66">
        <v>229.89</v>
      </c>
      <c r="J100" s="68">
        <f>E100/D100-1</f>
        <v>0</v>
      </c>
      <c r="K100" s="68">
        <f t="shared" si="24"/>
        <v>0.00641936815076338</v>
      </c>
      <c r="L100" s="68">
        <f t="shared" si="24"/>
        <v>0.0246024875848556</v>
      </c>
      <c r="M100" s="68">
        <f t="shared" si="24"/>
        <v>0.0130285917559696</v>
      </c>
      <c r="N100" s="69">
        <f t="shared" si="24"/>
        <v>0.00908612062154335</v>
      </c>
    </row>
    <row r="101" spans="1:14">
      <c r="A101" s="40" t="s">
        <v>102</v>
      </c>
      <c r="B101" s="42">
        <v>0.5047</v>
      </c>
      <c r="C101" s="41">
        <f>B101/$B$99</f>
        <v>0.366681197326359</v>
      </c>
      <c r="D101" s="42">
        <v>327.72</v>
      </c>
      <c r="E101" s="43">
        <v>331.38</v>
      </c>
      <c r="F101" s="43">
        <v>333.79</v>
      </c>
      <c r="G101" s="43">
        <v>360.44</v>
      </c>
      <c r="H101" s="43">
        <v>360.44</v>
      </c>
      <c r="I101" s="66">
        <v>360.44</v>
      </c>
      <c r="J101" s="68">
        <f t="shared" ref="J101:J103" si="25">E101/D101-1</f>
        <v>0.0111680703039179</v>
      </c>
      <c r="K101" s="68">
        <f t="shared" si="24"/>
        <v>0.00727261753877739</v>
      </c>
      <c r="L101" s="68">
        <f t="shared" si="24"/>
        <v>0.0798406183528566</v>
      </c>
      <c r="M101" s="68">
        <f t="shared" si="24"/>
        <v>0</v>
      </c>
      <c r="N101" s="69">
        <f t="shared" si="24"/>
        <v>0</v>
      </c>
    </row>
    <row r="102" spans="1:14">
      <c r="A102" s="40" t="s">
        <v>103</v>
      </c>
      <c r="B102" s="42">
        <v>0.023</v>
      </c>
      <c r="C102" s="41">
        <f>B102/$B$99</f>
        <v>0.0167102586457425</v>
      </c>
      <c r="D102" s="44">
        <v>242.52</v>
      </c>
      <c r="E102" s="45">
        <v>242.52</v>
      </c>
      <c r="F102" s="45">
        <v>242.52</v>
      </c>
      <c r="G102" s="45">
        <v>242.52</v>
      </c>
      <c r="H102" s="45">
        <v>242.52</v>
      </c>
      <c r="I102" s="70">
        <v>242.52</v>
      </c>
      <c r="J102" s="68">
        <f t="shared" si="25"/>
        <v>0</v>
      </c>
      <c r="K102" s="68">
        <f t="shared" si="24"/>
        <v>0</v>
      </c>
      <c r="L102" s="68">
        <f t="shared" si="24"/>
        <v>0</v>
      </c>
      <c r="M102" s="68">
        <f t="shared" si="24"/>
        <v>0</v>
      </c>
      <c r="N102" s="69">
        <f t="shared" si="24"/>
        <v>0</v>
      </c>
    </row>
    <row r="103" s="20" customFormat="1" spans="1:14">
      <c r="A103" s="46" t="s">
        <v>104</v>
      </c>
      <c r="B103" s="49">
        <v>0.3724</v>
      </c>
      <c r="C103" s="47">
        <f>B103/$B$99</f>
        <v>0.270560883464109</v>
      </c>
      <c r="D103" s="49">
        <v>284.31</v>
      </c>
      <c r="E103" s="48">
        <v>293.41</v>
      </c>
      <c r="F103" s="48">
        <v>298.53</v>
      </c>
      <c r="G103" s="48">
        <v>301.18</v>
      </c>
      <c r="H103" s="48">
        <v>303.26</v>
      </c>
      <c r="I103" s="71">
        <v>310.99</v>
      </c>
      <c r="J103" s="16">
        <f t="shared" si="25"/>
        <v>0.0320073159579333</v>
      </c>
      <c r="K103" s="16">
        <f t="shared" si="24"/>
        <v>0.0174499846630993</v>
      </c>
      <c r="L103" s="16">
        <f t="shared" si="24"/>
        <v>0.00887682979935023</v>
      </c>
      <c r="M103" s="16">
        <f t="shared" si="24"/>
        <v>0.00690616906833119</v>
      </c>
      <c r="N103" s="19">
        <f t="shared" si="24"/>
        <v>0.025489678823452</v>
      </c>
    </row>
    <row r="104" spans="10:14">
      <c r="J104" s="68"/>
      <c r="K104" s="68"/>
      <c r="L104" s="68"/>
      <c r="M104" s="68"/>
      <c r="N104" s="68"/>
    </row>
    <row r="105" spans="1:14">
      <c r="A105" s="31" t="s">
        <v>105</v>
      </c>
      <c r="B105" s="32">
        <f>B106</f>
        <v>2.1342</v>
      </c>
      <c r="C105" s="33">
        <f>C106</f>
        <v>1</v>
      </c>
      <c r="D105" s="32">
        <f>SUMPRODUCT(D106,$C$106)</f>
        <v>185.46</v>
      </c>
      <c r="E105" s="32">
        <f>SUMPRODUCT(E106,$C$106)</f>
        <v>209.01</v>
      </c>
      <c r="F105" s="32">
        <f>SUMPRODUCT(F106,$C$106)</f>
        <v>214.78</v>
      </c>
      <c r="G105" s="32">
        <f>SUMPRODUCT(G106,$C$106)</f>
        <v>216.95</v>
      </c>
      <c r="H105" s="32">
        <f>SUMPRODUCT(H106,$C$106)</f>
        <v>217.63</v>
      </c>
      <c r="I105" s="82">
        <f>SUMPRODUCT(I106,$C$106)</f>
        <v>220.36</v>
      </c>
      <c r="J105" s="60">
        <f>E105/D105-1</f>
        <v>0.126981559365901</v>
      </c>
      <c r="K105" s="60">
        <f t="shared" ref="K105:N106" si="26">F105/E105-1</f>
        <v>0.0276063346251376</v>
      </c>
      <c r="L105" s="60">
        <f t="shared" si="26"/>
        <v>0.0101033615792905</v>
      </c>
      <c r="M105" s="60">
        <f t="shared" si="26"/>
        <v>0.00313436275639556</v>
      </c>
      <c r="N105" s="61">
        <f t="shared" si="26"/>
        <v>0.0125442264393696</v>
      </c>
    </row>
    <row r="106" spans="1:14">
      <c r="A106" s="46" t="s">
        <v>105</v>
      </c>
      <c r="B106" s="49">
        <v>2.1342</v>
      </c>
      <c r="C106" s="47">
        <f>B106/$B$105</f>
        <v>1</v>
      </c>
      <c r="D106" s="49">
        <v>185.46</v>
      </c>
      <c r="E106" s="48">
        <v>209.01</v>
      </c>
      <c r="F106" s="48">
        <v>214.78</v>
      </c>
      <c r="G106" s="48">
        <v>216.95</v>
      </c>
      <c r="H106" s="48">
        <v>217.63</v>
      </c>
      <c r="I106" s="71">
        <v>220.36</v>
      </c>
      <c r="J106" s="16">
        <f>E106/D106-1</f>
        <v>0.126981559365901</v>
      </c>
      <c r="K106" s="16">
        <f t="shared" si="26"/>
        <v>0.0276063346251376</v>
      </c>
      <c r="L106" s="16">
        <f t="shared" si="26"/>
        <v>0.0101033615792905</v>
      </c>
      <c r="M106" s="16">
        <f t="shared" si="26"/>
        <v>0.00313436275639556</v>
      </c>
      <c r="N106" s="19">
        <f t="shared" si="26"/>
        <v>0.0125442264393696</v>
      </c>
    </row>
    <row r="107" spans="10:14">
      <c r="J107" s="68"/>
      <c r="K107" s="68"/>
      <c r="L107" s="68"/>
      <c r="M107" s="68"/>
      <c r="N107" s="68"/>
    </row>
    <row r="108" spans="1:14">
      <c r="A108" s="31" t="s">
        <v>106</v>
      </c>
      <c r="B108" s="32">
        <f>SUM(B109:B111)</f>
        <v>6.1895</v>
      </c>
      <c r="C108" s="33">
        <f>SUM(C109:C111)</f>
        <v>1</v>
      </c>
      <c r="D108" s="35">
        <f>SUMPRODUCT(D109:D111,$C$109:$C$111)</f>
        <v>267.444262379837</v>
      </c>
      <c r="E108" s="35">
        <f>SUMPRODUCT(E109:E111,$C$109:$C$111)</f>
        <v>270.660346393085</v>
      </c>
      <c r="F108" s="35">
        <f>SUMPRODUCT(F109:F111,$C$109:$C$111)</f>
        <v>270.880224250747</v>
      </c>
      <c r="G108" s="35">
        <f>SUMPRODUCT(G109:G111,$C$109:$C$111)</f>
        <v>271.586731076824</v>
      </c>
      <c r="H108" s="35">
        <f>SUMPRODUCT(H109:H111,$C$109:$C$111)</f>
        <v>276.599891429033</v>
      </c>
      <c r="I108" s="58">
        <f>SUMPRODUCT(I109:I111,$C$109:$C$111)</f>
        <v>278.978593424348</v>
      </c>
      <c r="J108" s="60">
        <f>E108/D108-1</f>
        <v>0.0120252496151168</v>
      </c>
      <c r="K108" s="60">
        <f t="shared" ref="K108:N111" si="27">F108/E108-1</f>
        <v>0.000812375586569436</v>
      </c>
      <c r="L108" s="60">
        <f t="shared" si="27"/>
        <v>0.00260818901797122</v>
      </c>
      <c r="M108" s="60">
        <f t="shared" si="27"/>
        <v>0.0184587823283286</v>
      </c>
      <c r="N108" s="61">
        <f t="shared" si="27"/>
        <v>0.00859979366956809</v>
      </c>
    </row>
    <row r="109" s="20" customFormat="1" spans="1:14">
      <c r="A109" s="40" t="s">
        <v>107</v>
      </c>
      <c r="B109" s="42">
        <v>3.8001</v>
      </c>
      <c r="C109" s="41">
        <f>B109/$B$108</f>
        <v>0.613959124323451</v>
      </c>
      <c r="D109" s="42">
        <v>294.27</v>
      </c>
      <c r="E109" s="43">
        <v>299.04</v>
      </c>
      <c r="F109" s="43">
        <v>296.63</v>
      </c>
      <c r="G109" s="43">
        <v>296.37</v>
      </c>
      <c r="H109" s="43">
        <v>298.43</v>
      </c>
      <c r="I109" s="66">
        <v>301.19</v>
      </c>
      <c r="J109" s="68">
        <f>E109/D109-1</f>
        <v>0.0162096034254258</v>
      </c>
      <c r="K109" s="68">
        <f t="shared" si="27"/>
        <v>-0.00805912252541474</v>
      </c>
      <c r="L109" s="68">
        <f t="shared" si="27"/>
        <v>-0.000876512827428066</v>
      </c>
      <c r="M109" s="68">
        <f t="shared" si="27"/>
        <v>0.00695077099571484</v>
      </c>
      <c r="N109" s="69">
        <f t="shared" si="27"/>
        <v>0.00924839995978943</v>
      </c>
    </row>
    <row r="110" spans="1:14">
      <c r="A110" s="40" t="s">
        <v>108</v>
      </c>
      <c r="B110" s="50">
        <v>2.2525</v>
      </c>
      <c r="C110" s="41">
        <f>B110/$B$108</f>
        <v>0.363922772437192</v>
      </c>
      <c r="D110" s="42">
        <v>231.55</v>
      </c>
      <c r="E110" s="43">
        <v>232.34</v>
      </c>
      <c r="F110" s="43">
        <v>237.01</v>
      </c>
      <c r="G110" s="43">
        <v>239.39</v>
      </c>
      <c r="H110" s="43">
        <v>249.69</v>
      </c>
      <c r="I110" s="66">
        <v>251.57</v>
      </c>
      <c r="J110" s="68">
        <f t="shared" ref="J110:J111" si="28">E110/D110-1</f>
        <v>0.00341179011012738</v>
      </c>
      <c r="K110" s="68">
        <f t="shared" si="27"/>
        <v>0.0200998536627357</v>
      </c>
      <c r="L110" s="68">
        <f t="shared" si="27"/>
        <v>0.0100417703894351</v>
      </c>
      <c r="M110" s="68">
        <f t="shared" si="27"/>
        <v>0.0430260244788838</v>
      </c>
      <c r="N110" s="69">
        <f t="shared" si="27"/>
        <v>0.00752933637710762</v>
      </c>
    </row>
    <row r="111" spans="1:14">
      <c r="A111" s="46" t="s">
        <v>109</v>
      </c>
      <c r="B111" s="80">
        <v>0.1369</v>
      </c>
      <c r="C111" s="47">
        <f>B111/$B$108</f>
        <v>0.022118103239357</v>
      </c>
      <c r="D111" s="78">
        <v>113.4</v>
      </c>
      <c r="E111" s="79">
        <v>113.4</v>
      </c>
      <c r="F111" s="79">
        <v>113.4</v>
      </c>
      <c r="G111" s="79">
        <v>113.4</v>
      </c>
      <c r="H111" s="79">
        <v>113.4</v>
      </c>
      <c r="I111" s="81">
        <v>113.4</v>
      </c>
      <c r="J111" s="16">
        <f t="shared" si="28"/>
        <v>0</v>
      </c>
      <c r="K111" s="16">
        <f t="shared" si="27"/>
        <v>0</v>
      </c>
      <c r="L111" s="16">
        <f t="shared" si="27"/>
        <v>0</v>
      </c>
      <c r="M111" s="16">
        <f t="shared" si="27"/>
        <v>0</v>
      </c>
      <c r="N111" s="19">
        <f t="shared" si="27"/>
        <v>0</v>
      </c>
    </row>
    <row r="112" s="20" customFormat="1" spans="1:14">
      <c r="A112"/>
      <c r="B112"/>
      <c r="C112" s="21"/>
      <c r="D112"/>
      <c r="E112"/>
      <c r="F112"/>
      <c r="G112"/>
      <c r="H112"/>
      <c r="I112"/>
      <c r="J112" s="68"/>
      <c r="K112" s="68"/>
      <c r="L112" s="68"/>
      <c r="M112" s="68"/>
      <c r="N112" s="68"/>
    </row>
    <row r="113" spans="1:14">
      <c r="A113" s="31" t="s">
        <v>110</v>
      </c>
      <c r="B113" s="32">
        <f>SUM(B114:B116)</f>
        <v>5.0174</v>
      </c>
      <c r="C113" s="33">
        <f>SUM(C114:C116)</f>
        <v>1</v>
      </c>
      <c r="D113" s="35">
        <f>SUMPRODUCT(D114:D116,$C$114:$C$116)</f>
        <v>284.113517359589</v>
      </c>
      <c r="E113" s="35">
        <f>SUMPRODUCT(E114:E116,$C$114:$C$116)</f>
        <v>291.213463148244</v>
      </c>
      <c r="F113" s="35">
        <f>SUMPRODUCT(F114:F116,$C$114:$C$116)</f>
        <v>292.496157970263</v>
      </c>
      <c r="G113" s="35">
        <f>SUMPRODUCT(G114:G116,$C$114:$C$116)</f>
        <v>295.450668473711</v>
      </c>
      <c r="H113" s="35">
        <f>SUMPRODUCT(H114:H116,$C$114:$C$116)</f>
        <v>298.247251963168</v>
      </c>
      <c r="I113" s="58">
        <f>SUMPRODUCT(I114:I116,$C$114:$C$116)</f>
        <v>302.613574759836</v>
      </c>
      <c r="J113" s="60">
        <f>E113/D113-1</f>
        <v>0.0249898204585228</v>
      </c>
      <c r="K113" s="60">
        <f t="shared" ref="K113:N116" si="29">F113/E113-1</f>
        <v>0.00440465495019504</v>
      </c>
      <c r="L113" s="60">
        <f t="shared" si="29"/>
        <v>0.010101023288478</v>
      </c>
      <c r="M113" s="60">
        <f t="shared" si="29"/>
        <v>0.00946548370969591</v>
      </c>
      <c r="N113" s="61">
        <f t="shared" si="29"/>
        <v>0.0146399430939494</v>
      </c>
    </row>
    <row r="114" spans="1:14">
      <c r="A114" s="40" t="s">
        <v>111</v>
      </c>
      <c r="B114" s="42">
        <v>1.5363</v>
      </c>
      <c r="C114" s="41">
        <f>B114/$B$113</f>
        <v>0.306194443337187</v>
      </c>
      <c r="D114" s="42">
        <v>285.65</v>
      </c>
      <c r="E114" s="43">
        <v>292.25</v>
      </c>
      <c r="F114" s="43">
        <v>294.35</v>
      </c>
      <c r="G114" s="43">
        <v>297.01</v>
      </c>
      <c r="H114" s="43">
        <v>297.52</v>
      </c>
      <c r="I114" s="66">
        <v>298.65</v>
      </c>
      <c r="J114" s="68">
        <f>E114/D114-1</f>
        <v>0.0231051986697008</v>
      </c>
      <c r="K114" s="68">
        <f t="shared" si="29"/>
        <v>0.00718562874251494</v>
      </c>
      <c r="L114" s="68">
        <f t="shared" si="29"/>
        <v>0.00903686087990474</v>
      </c>
      <c r="M114" s="68">
        <f t="shared" si="29"/>
        <v>0.00171711390188878</v>
      </c>
      <c r="N114" s="69">
        <f t="shared" si="29"/>
        <v>0.00379806399569782</v>
      </c>
    </row>
    <row r="115" spans="1:14">
      <c r="A115" s="40" t="s">
        <v>113</v>
      </c>
      <c r="B115" s="50">
        <v>2.2746</v>
      </c>
      <c r="C115" s="41">
        <f>B115/$B$113</f>
        <v>0.45334236855742</v>
      </c>
      <c r="D115" s="42">
        <v>242.67</v>
      </c>
      <c r="E115" s="43">
        <v>243.35</v>
      </c>
      <c r="F115" s="43">
        <v>244.83</v>
      </c>
      <c r="G115" s="43">
        <v>247.71</v>
      </c>
      <c r="H115" s="43">
        <v>249.71</v>
      </c>
      <c r="I115" s="66">
        <v>251.2</v>
      </c>
      <c r="J115" s="68">
        <f t="shared" ref="J115:J116" si="30">E115/D115-1</f>
        <v>0.00280215931099859</v>
      </c>
      <c r="K115" s="68">
        <f t="shared" si="29"/>
        <v>0.00608177522087527</v>
      </c>
      <c r="L115" s="68">
        <f t="shared" si="29"/>
        <v>0.011763264305845</v>
      </c>
      <c r="M115" s="68">
        <f t="shared" si="29"/>
        <v>0.0080739574502442</v>
      </c>
      <c r="N115" s="69">
        <f t="shared" si="29"/>
        <v>0.00596692162908963</v>
      </c>
    </row>
    <row r="116" spans="1:14">
      <c r="A116" s="46" t="s">
        <v>114</v>
      </c>
      <c r="B116" s="80">
        <v>1.2065</v>
      </c>
      <c r="C116" s="47">
        <f>B116/$B$113</f>
        <v>0.240463188105393</v>
      </c>
      <c r="D116" s="78">
        <v>360.29</v>
      </c>
      <c r="E116" s="79">
        <v>380.13</v>
      </c>
      <c r="F116" s="79">
        <v>380</v>
      </c>
      <c r="G116" s="79">
        <v>383.47</v>
      </c>
      <c r="H116" s="79">
        <v>390.68</v>
      </c>
      <c r="I116" s="81">
        <v>404.59</v>
      </c>
      <c r="J116" s="16">
        <f t="shared" si="30"/>
        <v>0.0550667517832857</v>
      </c>
      <c r="K116" s="16">
        <f t="shared" si="29"/>
        <v>-0.0003419882671718</v>
      </c>
      <c r="L116" s="16">
        <f t="shared" si="29"/>
        <v>0.00913157894736849</v>
      </c>
      <c r="M116" s="16">
        <f t="shared" si="29"/>
        <v>0.0188019923331681</v>
      </c>
      <c r="N116" s="19">
        <f t="shared" si="29"/>
        <v>0.0356045868741681</v>
      </c>
    </row>
    <row r="117" s="20" customFormat="1"/>
  </sheetData>
  <mergeCells count="4">
    <mergeCell ref="B2:C2"/>
    <mergeCell ref="D2:I2"/>
    <mergeCell ref="J2:N2"/>
    <mergeCell ref="A2:A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N7" sqref="N7"/>
    </sheetView>
  </sheetViews>
  <sheetFormatPr defaultColWidth="9" defaultRowHeight="14"/>
  <cols>
    <col min="2" max="2" width="33.7818181818182" customWidth="1"/>
    <col min="3" max="3" width="6.66363636363636" customWidth="1"/>
    <col min="4" max="4" width="5.33636363636364" customWidth="1"/>
    <col min="5" max="5" width="6" customWidth="1"/>
    <col min="6" max="6" width="7" customWidth="1"/>
    <col min="7" max="7" width="6.55454545454545" customWidth="1"/>
    <col min="8" max="8" width="7.33636363636364" customWidth="1"/>
    <col min="9" max="10" width="6.55454545454545" customWidth="1"/>
    <col min="11" max="11" width="6.89090909090909" customWidth="1"/>
  </cols>
  <sheetData>
    <row r="2" spans="2:11">
      <c r="B2" s="1" t="s">
        <v>122</v>
      </c>
      <c r="C2" s="2" t="s">
        <v>123</v>
      </c>
      <c r="D2" s="2" t="s">
        <v>124</v>
      </c>
      <c r="E2" s="2" t="s">
        <v>125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>
      <c r="B3" s="3" t="s">
        <v>126</v>
      </c>
      <c r="C3" s="4"/>
      <c r="D3" s="4"/>
      <c r="E3" s="4"/>
      <c r="F3" s="4"/>
      <c r="G3" s="4"/>
      <c r="H3" s="4"/>
      <c r="I3" s="4"/>
      <c r="J3" s="4"/>
      <c r="K3" s="4"/>
    </row>
    <row r="4" spans="2:11">
      <c r="B4" s="5" t="s">
        <v>11</v>
      </c>
      <c r="C4" s="6">
        <v>52.9</v>
      </c>
      <c r="D4">
        <v>47.1</v>
      </c>
      <c r="E4" s="7">
        <v>34.58</v>
      </c>
      <c r="F4">
        <f>(($C$4*[1]Urban_Practice!D$5)+([1]NCPI_Practice!$D$4*[1]Rural_Practice!D$5))/100</f>
        <v>293.362945935041</v>
      </c>
      <c r="G4">
        <f>(($C$4*[1]Urban_Practice!E$5)+([1]NCPI_Practice!$D$4*[1]Rural_Practice!E$5))/100</f>
        <v>286.430877264583</v>
      </c>
      <c r="H4">
        <f>(($C$4*[1]Urban_Practice!F$5)+([1]NCPI_Practice!$D$4*[1]Rural_Practice!F$5))/100</f>
        <v>264.009385553505</v>
      </c>
      <c r="I4">
        <f>(($C$4*[1]Urban_Practice!G$5)+([1]NCPI_Practice!$D$4*[1]Rural_Practice!G$5))/100</f>
        <v>264.325907942852</v>
      </c>
      <c r="J4">
        <f>(($C$4*[1]Urban_Practice!H$5)+([1]NCPI_Practice!$D$4*[1]Rural_Practice!H$5))/100</f>
        <v>276.689006708636</v>
      </c>
      <c r="K4" s="7">
        <f>(($C$4*[1]Urban_Practice!I$5)+([1]NCPI_Practice!$D$4*[1]Rural_Practice!I$5))/100</f>
        <v>280.723724516474</v>
      </c>
    </row>
    <row r="5" spans="2:11">
      <c r="B5" s="5" t="s">
        <v>51</v>
      </c>
      <c r="C5" s="6">
        <v>50.2</v>
      </c>
      <c r="D5">
        <v>49.8</v>
      </c>
      <c r="E5" s="7">
        <v>1.02</v>
      </c>
      <c r="F5">
        <f>(($C$5*[1]Urban_Practice!D$46)+([1]NCPI_Practice!$D$5*[1]Rural_Practice!D$46))/100</f>
        <v>365.797446908133</v>
      </c>
      <c r="G5">
        <f>(($C$5*[1]Urban_Practice!E$46)+([1]NCPI_Practice!$D$5*[1]Rural_Practice!E$46))/100</f>
        <v>366.062034188444</v>
      </c>
      <c r="H5">
        <f>(($C$5*[1]Urban_Practice!F$46)+([1]NCPI_Practice!$D$5*[1]Rural_Practice!F$46))/100</f>
        <v>366.679722253456</v>
      </c>
      <c r="I5">
        <f>(($C$5*[1]Urban_Practice!G$46)+([1]NCPI_Practice!$D$5*[1]Rural_Practice!G$46))/100</f>
        <v>377.46352246703</v>
      </c>
      <c r="J5">
        <f>(($C$5*[1]Urban_Practice!H$46)+([1]NCPI_Practice!$D$5*[1]Rural_Practice!H$46))/100</f>
        <v>383.423163567424</v>
      </c>
      <c r="K5" s="7">
        <f>(($C$5*[1]Urban_Practice!I$46)+([1]NCPI_Practice!$D$5*[1]Rural_Practice!I$46))/100</f>
        <v>384.084423460167</v>
      </c>
    </row>
    <row r="6" spans="2:11">
      <c r="B6" s="5" t="s">
        <v>54</v>
      </c>
      <c r="C6" s="6">
        <v>56</v>
      </c>
      <c r="D6">
        <v>44</v>
      </c>
      <c r="E6" s="7">
        <v>8.6</v>
      </c>
      <c r="F6">
        <f>(($C$6*[1]Urban_Practice!D$50)+([1]NCPI_Practice!$D$6*[1]Rural_Practice!D$50))/100</f>
        <v>228.137258009782</v>
      </c>
      <c r="G6">
        <f>(($C$6*[1]Urban_Practice!E$50)+([1]NCPI_Practice!$D$6*[1]Rural_Practice!E$50))/100</f>
        <v>238.382477614589</v>
      </c>
      <c r="H6">
        <f>(($C$6*[1]Urban_Practice!F$50)+([1]NCPI_Practice!$D$6*[1]Rural_Practice!F$50))/100</f>
        <v>239.471104796386</v>
      </c>
      <c r="I6">
        <f>(($C$6*[1]Urban_Practice!G$50)+([1]NCPI_Practice!$D$6*[1]Rural_Practice!G$50))/100</f>
        <v>241.684537061456</v>
      </c>
      <c r="J6">
        <f>(($C$6*[1]Urban_Practice!H$50)+([1]NCPI_Practice!$D$6*[1]Rural_Practice!H$50))/100</f>
        <v>243.812122662463</v>
      </c>
      <c r="K6" s="7">
        <f>(($C$6*[1]Urban_Practice!I$50)+([1]NCPI_Practice!$D$6*[1]Rural_Practice!I$50))/100</f>
        <v>244.85401067399</v>
      </c>
    </row>
    <row r="7" spans="2:11">
      <c r="B7" s="5" t="s">
        <v>64</v>
      </c>
      <c r="C7" s="6">
        <v>68.8</v>
      </c>
      <c r="D7">
        <v>31.2</v>
      </c>
      <c r="E7" s="7">
        <v>23.6</v>
      </c>
      <c r="F7">
        <f>(($C$7*[1]Urban_Practice!D$61)+([1]NCPI_Practice!$D$7*[1]Rural_Practice!D$61))/100</f>
        <v>244.237102770677</v>
      </c>
      <c r="G7">
        <f>(($C$7*[1]Urban_Practice!E$61)+([1]NCPI_Practice!$D$7*[1]Rural_Practice!E$61))/100</f>
        <v>239.811556824754</v>
      </c>
      <c r="H7">
        <f>(($C$7*[1]Urban_Practice!F$61)+([1]NCPI_Practice!$D$7*[1]Rural_Practice!F$61))/100</f>
        <v>236.622745216037</v>
      </c>
      <c r="I7">
        <f>(($C$7*[1]Urban_Practice!G$61)+([1]NCPI_Practice!$D$7*[1]Rural_Practice!G$61))/100</f>
        <v>240.143688910109</v>
      </c>
      <c r="J7">
        <f>(($C$7*[1]Urban_Practice!H$61)+([1]NCPI_Practice!$D$7*[1]Rural_Practice!H$61))/100</f>
        <v>240.304911016611</v>
      </c>
      <c r="K7" s="7">
        <f>(($C$7*[1]Urban_Practice!I$61)+([1]NCPI_Practice!$D$7*[1]Rural_Practice!I$61))/100</f>
        <v>236.932960370708</v>
      </c>
    </row>
    <row r="8" spans="2:11">
      <c r="B8" s="5" t="s">
        <v>74</v>
      </c>
      <c r="C8" s="6">
        <v>60.1</v>
      </c>
      <c r="D8">
        <v>39.9</v>
      </c>
      <c r="E8" s="7">
        <v>4.1</v>
      </c>
      <c r="F8">
        <f>(($C$8*[1]Urban_Practice!D$72)+([1]NCPI_Practice!$D$8*[1]Rural_Practice!D$71))/100</f>
        <v>265.466634802602</v>
      </c>
      <c r="G8">
        <f>(($C$8*[1]Urban_Practice!E$72)+([1]NCPI_Practice!$D$8*[1]Rural_Practice!E$71))/100</f>
        <v>266.410193653953</v>
      </c>
      <c r="H8">
        <f>(($C$8*[1]Urban_Practice!F$72)+([1]NCPI_Practice!$D$8*[1]Rural_Practice!F$71))/100</f>
        <v>267.411221916517</v>
      </c>
      <c r="I8">
        <f>(($C$8*[1]Urban_Practice!G$72)+([1]NCPI_Practice!$D$8*[1]Rural_Practice!G$71))/100</f>
        <v>268.293772814113</v>
      </c>
      <c r="J8">
        <f>(($C$8*[1]Urban_Practice!H$72)+([1]NCPI_Practice!$D$8*[1]Rural_Practice!H$71))/100</f>
        <v>269.767636758644</v>
      </c>
      <c r="K8" s="7">
        <f>(($C$8*[1]Urban_Practice!I$72)+([1]NCPI_Practice!$D$8*[1]Rural_Practice!I$71))/100</f>
        <v>270.210570243934</v>
      </c>
    </row>
    <row r="9" spans="2:11">
      <c r="B9" s="5" t="s">
        <v>83</v>
      </c>
      <c r="C9" s="6">
        <v>49.8</v>
      </c>
      <c r="D9">
        <v>50.2</v>
      </c>
      <c r="E9" s="7">
        <v>2.79</v>
      </c>
      <c r="F9">
        <f>(($C$9*[1]Urban_Practice!D$82)+([1]NCPI_Practice!$D$9*[1]Rural_Practice!D$79))/100</f>
        <v>236.676303881425</v>
      </c>
      <c r="G9">
        <f>(($C$9*[1]Urban_Practice!E$82)+([1]NCPI_Practice!$D$9*[1]Rural_Practice!E$79))/100</f>
        <v>237.294576596691</v>
      </c>
      <c r="H9">
        <f>(($C$9*[1]Urban_Practice!F$82)+([1]NCPI_Practice!$D$9*[1]Rural_Practice!F$79))/100</f>
        <v>241.164080057703</v>
      </c>
      <c r="I9">
        <f>(($C$9*[1]Urban_Practice!G$82)+([1]NCPI_Practice!$D$9*[1]Rural_Practice!G$79))/100</f>
        <v>244.563704700808</v>
      </c>
      <c r="J9">
        <f>(($C$9*[1]Urban_Practice!H$82)+([1]NCPI_Practice!$D$9*[1]Rural_Practice!H$79))/100</f>
        <v>248.476150577627</v>
      </c>
      <c r="K9" s="7">
        <f>(($C$9*[1]Urban_Practice!I$82)+([1]NCPI_Practice!$D$9*[1]Rural_Practice!I$79))/100</f>
        <v>250.627491242119</v>
      </c>
    </row>
    <row r="10" spans="2:11">
      <c r="B10" s="5" t="s">
        <v>90</v>
      </c>
      <c r="C10" s="6">
        <v>62.5</v>
      </c>
      <c r="D10">
        <v>37.5</v>
      </c>
      <c r="E10" s="7">
        <v>5.91</v>
      </c>
      <c r="F10">
        <f>(($C$10*[1]Urban_Practice!D$90)+([1]NCPI_Practice!$D$10*[1]Rural_Practice!D$86))/100</f>
        <v>311.455579721174</v>
      </c>
      <c r="G10">
        <f>(($C$10*[1]Urban_Practice!E$90)+([1]NCPI_Practice!$D$10*[1]Rural_Practice!E$86))/100</f>
        <v>320.279619339105</v>
      </c>
      <c r="H10">
        <f>(($C$10*[1]Urban_Practice!F$90)+([1]NCPI_Practice!$D$10*[1]Rural_Practice!F$86))/100</f>
        <v>315.058619225958</v>
      </c>
      <c r="I10">
        <f>(($C$10*[1]Urban_Practice!G$90)+([1]NCPI_Practice!$D$10*[1]Rural_Practice!G$86))/100</f>
        <v>308.231294109081</v>
      </c>
      <c r="J10">
        <f>(($C$10*[1]Urban_Practice!H$90)+([1]NCPI_Practice!$D$10*[1]Rural_Practice!H$86))/100</f>
        <v>312.54026506748</v>
      </c>
      <c r="K10" s="7">
        <f>(($C$10*[1]Urban_Practice!I$90)+([1]NCPI_Practice!$D$10*[1]Rural_Practice!I$86))/100</f>
        <v>310.217509508389</v>
      </c>
    </row>
    <row r="11" spans="2:11">
      <c r="B11" s="5" t="s">
        <v>97</v>
      </c>
      <c r="C11" s="6">
        <v>64</v>
      </c>
      <c r="D11">
        <v>36</v>
      </c>
      <c r="E11" s="7">
        <v>2.21</v>
      </c>
      <c r="F11">
        <f>(($C$11*[1]Urban_Practice!D$98)+([1]NCPI_Practice!$D$11*[1]Rural_Practice!D$94))/100</f>
        <v>134.827102905535</v>
      </c>
      <c r="G11">
        <f>(($C$11*[1]Urban_Practice!E$98)+([1]NCPI_Practice!$D$11*[1]Rural_Practice!E$94))/100</f>
        <v>134.84837968186</v>
      </c>
      <c r="H11">
        <f>(($C$11*[1]Urban_Practice!F$98)+([1]NCPI_Practice!$D$11*[1]Rural_Practice!F$94))/100</f>
        <v>134.267499164223</v>
      </c>
      <c r="I11">
        <f>(($C$11*[1]Urban_Practice!G$98)+([1]NCPI_Practice!$D$11*[1]Rural_Practice!G$94))/100</f>
        <v>134.518834122872</v>
      </c>
      <c r="J11">
        <f>(($C$11*[1]Urban_Practice!H$98)+([1]NCPI_Practice!$D$11*[1]Rural_Practice!H$94))/100</f>
        <v>134.518834122872</v>
      </c>
      <c r="K11" s="7">
        <f>(($C$11*[1]Urban_Practice!I$98)+([1]NCPI_Practice!$D$11*[1]Rural_Practice!I$94))/100</f>
        <v>134.665705076453</v>
      </c>
    </row>
    <row r="12" spans="2:11">
      <c r="B12" s="5" t="s">
        <v>101</v>
      </c>
      <c r="C12" s="6">
        <v>65.5</v>
      </c>
      <c r="D12">
        <v>34.5</v>
      </c>
      <c r="E12" s="7">
        <v>1.59</v>
      </c>
      <c r="F12">
        <f>(($C$12*[1]Urban_Practice!D$103)+([1]NCPI_Practice!$D$12*[1]Rural_Practice!D$99))/100</f>
        <v>256.663811791801</v>
      </c>
      <c r="G12">
        <f>(($C$12*[1]Urban_Practice!E$103)+([1]NCPI_Practice!$D$12*[1]Rural_Practice!E$99))/100</f>
        <v>258.765017318197</v>
      </c>
      <c r="H12">
        <f>(($C$12*[1]Urban_Practice!F$103)+([1]NCPI_Practice!$D$12*[1]Rural_Practice!F$99))/100</f>
        <v>262.265497511523</v>
      </c>
      <c r="I12">
        <f>(($C$12*[1]Urban_Practice!G$103)+([1]NCPI_Practice!$D$12*[1]Rural_Practice!G$99))/100</f>
        <v>268.99715830469</v>
      </c>
      <c r="J12">
        <f>(($C$12*[1]Urban_Practice!H$103)+([1]NCPI_Practice!$D$12*[1]Rural_Practice!H$99))/100</f>
        <v>270.454768329382</v>
      </c>
      <c r="K12" s="7">
        <f>(($C$12*[1]Urban_Practice!I$103)+([1]NCPI_Practice!$D$12*[1]Rural_Practice!I$99))/100</f>
        <v>273.52462570956</v>
      </c>
    </row>
    <row r="13" spans="2:11">
      <c r="B13" s="5" t="s">
        <v>105</v>
      </c>
      <c r="C13" s="6">
        <v>77.5</v>
      </c>
      <c r="D13">
        <v>22.5</v>
      </c>
      <c r="E13" s="7">
        <v>3.79</v>
      </c>
      <c r="F13" s="8">
        <f>(($C$13*[1]Urban_Practice!D$109)+([1]NCPI_Practice!$D$13*[1]Rural_Practice!D$105))/100</f>
        <v>187.49825</v>
      </c>
      <c r="G13" s="8">
        <f>(($C$13*[1]Urban_Practice!E$109)+([1]NCPI_Practice!$D$13*[1]Rural_Practice!E$105))/100</f>
        <v>196.207</v>
      </c>
      <c r="H13" s="8">
        <f>(($C$13*[1]Urban_Practice!F$109)+([1]NCPI_Practice!$D$13*[1]Rural_Practice!F$105))/100</f>
        <v>199.00875</v>
      </c>
      <c r="I13" s="8">
        <f>(($C$13*[1]Urban_Practice!G$109)+([1]NCPI_Practice!$D$13*[1]Rural_Practice!G$105))/100</f>
        <v>199.59</v>
      </c>
      <c r="J13" s="8">
        <f>(($C$13*[1]Urban_Practice!H$109)+([1]NCPI_Practice!$D$13*[1]Rural_Practice!H$105))/100</f>
        <v>199.743</v>
      </c>
      <c r="K13" s="17">
        <f>(($C$13*[1]Urban_Practice!I$109)+([1]NCPI_Practice!$D$13*[1]Rural_Practice!I$105))/100</f>
        <v>200.99275</v>
      </c>
    </row>
    <row r="14" spans="2:11">
      <c r="B14" s="5" t="s">
        <v>106</v>
      </c>
      <c r="C14" s="6">
        <v>65.1</v>
      </c>
      <c r="D14">
        <v>34.9</v>
      </c>
      <c r="E14" s="7">
        <v>6.92</v>
      </c>
      <c r="F14">
        <f>(($C$14*[1]Urban_Practice!D$112)+([1]Rural_Practice!D$108*[1]NCPI_Practice!$D$14))/100</f>
        <v>266.335939062528</v>
      </c>
      <c r="G14">
        <f>(($C$14*[1]Urban_Practice!E$112)+([1]Rural_Practice!E$108*[1]NCPI_Practice!$D$14))/100</f>
        <v>269.362341797601</v>
      </c>
      <c r="H14">
        <f>(($C$14*[1]Urban_Practice!F$112)+([1]Rural_Practice!F$108*[1]NCPI_Practice!$D$14))/100</f>
        <v>267.182515100648</v>
      </c>
      <c r="I14">
        <f>(($C$14*[1]Urban_Practice!G$112)+([1]Rural_Practice!G$108*[1]NCPI_Practice!$D$14))/100</f>
        <v>266.472119851146</v>
      </c>
      <c r="J14">
        <f>(($C$14*[1]Urban_Practice!H$112)+([1]Rural_Practice!H$108*[1]NCPI_Practice!$D$14))/100</f>
        <v>269.234316896038</v>
      </c>
      <c r="K14" s="7">
        <f>(($C$14*[1]Urban_Practice!I$112)+([1]Rural_Practice!I$108*[1]NCPI_Practice!$D$14))/100</f>
        <v>271.016475258912</v>
      </c>
    </row>
    <row r="15" spans="2:11">
      <c r="B15" s="9" t="s">
        <v>110</v>
      </c>
      <c r="C15" s="10">
        <v>58.9</v>
      </c>
      <c r="D15" s="11">
        <v>41.1</v>
      </c>
      <c r="E15" s="12">
        <v>4.87</v>
      </c>
      <c r="F15" s="11">
        <f>(($C$15*[1]Urban_Practice!D$117)+([1]Rural_Practice!D$113*[1]NCPI_Practice!$D$15))/100</f>
        <v>276.806422506124</v>
      </c>
      <c r="G15" s="11">
        <f>(($C$15*[1]Urban_Practice!E$117)+([1]Rural_Practice!E$113*[1]NCPI_Practice!$D$15))/100</f>
        <v>282.23023434387</v>
      </c>
      <c r="H15" s="11">
        <f>(($C$15*[1]Urban_Practice!F$117)+([1]Rural_Practice!F$113*[1]NCPI_Practice!$D$15))/100</f>
        <v>282.7996263824</v>
      </c>
      <c r="I15" s="11">
        <f>(($C$15*[1]Urban_Practice!G$117)+([1]Rural_Practice!G$113*[1]NCPI_Practice!$D$15))/100</f>
        <v>284.94165531122</v>
      </c>
      <c r="J15" s="11">
        <f>(($C$15*[1]Urban_Practice!H$117)+([1]Rural_Practice!H$113*[1]NCPI_Practice!$D$15))/100</f>
        <v>288.399705992109</v>
      </c>
      <c r="K15" s="12">
        <f>(($C$15*[1]Urban_Practice!I$117)+([1]Rural_Practice!I$113*[1]NCPI_Practice!$D$15))/100</f>
        <v>291.563028332537</v>
      </c>
    </row>
    <row r="17" spans="2:11">
      <c r="B17" s="13" t="s">
        <v>10</v>
      </c>
      <c r="C17" s="14"/>
      <c r="D17" s="14"/>
      <c r="E17" s="14"/>
      <c r="F17" s="15">
        <f>SUMPRODUCT($E$4:$E$15,F4:F15)/100</f>
        <v>264.407963788118</v>
      </c>
      <c r="G17" s="15">
        <f t="shared" ref="G17:K17" si="0">SUMPRODUCT($E$4:$E$15,G4:G15)/100</f>
        <v>263.265157453381</v>
      </c>
      <c r="H17" s="15">
        <f t="shared" si="0"/>
        <v>254.725500520053</v>
      </c>
      <c r="I17" s="15">
        <f t="shared" si="0"/>
        <v>255.883560552766</v>
      </c>
      <c r="J17" s="15">
        <f t="shared" si="0"/>
        <v>261.253300872409</v>
      </c>
      <c r="K17" s="18">
        <f t="shared" si="0"/>
        <v>262.266782243826</v>
      </c>
    </row>
    <row r="18" spans="2:11">
      <c r="B18" s="9" t="s">
        <v>127</v>
      </c>
      <c r="C18" s="11"/>
      <c r="D18" s="11"/>
      <c r="E18" s="11"/>
      <c r="F18" s="11"/>
      <c r="G18" s="16">
        <f>G17/F17-1</f>
        <v>-0.00432213280706095</v>
      </c>
      <c r="H18" s="16">
        <f t="shared" ref="H18:K18" si="1">H17/G17-1</f>
        <v>-0.0324374748862877</v>
      </c>
      <c r="I18" s="16">
        <f t="shared" si="1"/>
        <v>0.00454630584825355</v>
      </c>
      <c r="J18" s="16">
        <f t="shared" si="1"/>
        <v>0.0209850930166924</v>
      </c>
      <c r="K18" s="19">
        <f t="shared" si="1"/>
        <v>0.00387930551703275</v>
      </c>
    </row>
  </sheetData>
  <mergeCells count="9"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Urban</vt:lpstr>
      <vt:lpstr>Rural</vt:lpstr>
      <vt:lpstr>NCPI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Laalain Khurram</dc:creator>
  <cp:lastModifiedBy>PMYLS</cp:lastModifiedBy>
  <dcterms:created xsi:type="dcterms:W3CDTF">2024-09-27T13:36:00Z</dcterms:created>
  <dcterms:modified xsi:type="dcterms:W3CDTF">2024-09-27T18:39:56Z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F6A143249AEC494D93627D7AC88248F4_13</vt:lpwstr>
  </property>
  <property fmtid="{D5CDD505-2E9C-101B-9397-08002B2CF9AE}" pid="3" name="KSOProductBuildVer">
    <vt:lpwstr>1033-12.2.0.17562</vt:lpwstr>
  </property>
</Properties>
</file>