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AEF6BA06-3EB2-4360-B3C3-D437687005E2}" xr6:coauthVersionLast="47" xr6:coauthVersionMax="47" xr10:uidLastSave="{00000000-0000-0000-0000-000000000000}"/>
  <bookViews>
    <workbookView xWindow="-108" yWindow="-108" windowWidth="23256" windowHeight="13896" activeTab="1" xr2:uid="{A1A04EED-2680-4C19-AFB8-82FC5D0E6E6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2" l="1"/>
  <c r="B12" i="2"/>
  <c r="A12" i="2"/>
  <c r="L12" i="2" s="1"/>
  <c r="K8" i="2"/>
  <c r="L8" i="2" s="1"/>
  <c r="B8" i="2"/>
  <c r="A8" i="2"/>
  <c r="K3" i="2"/>
  <c r="L3" i="2" s="1"/>
  <c r="K8" i="1"/>
  <c r="N7" i="1"/>
  <c r="E8" i="1"/>
  <c r="E9" i="1"/>
  <c r="E10" i="1"/>
  <c r="E11" i="1"/>
  <c r="E12" i="1"/>
  <c r="E3" i="1"/>
  <c r="K2" i="1"/>
  <c r="A3" i="2"/>
  <c r="B3" i="2"/>
  <c r="G3" i="1"/>
  <c r="G12" i="1"/>
  <c r="G11" i="1"/>
  <c r="G10" i="1"/>
  <c r="G9" i="1"/>
  <c r="G8" i="1"/>
  <c r="G4" i="1"/>
  <c r="G5" i="1"/>
  <c r="G6" i="1"/>
  <c r="G7" i="1"/>
</calcChain>
</file>

<file path=xl/sharedStrings.xml><?xml version="1.0" encoding="utf-8"?>
<sst xmlns="http://schemas.openxmlformats.org/spreadsheetml/2006/main" count="73" uniqueCount="24">
  <si>
    <t>L</t>
  </si>
  <si>
    <t>L3</t>
  </si>
  <si>
    <t>b</t>
  </si>
  <si>
    <t>h</t>
  </si>
  <si>
    <t>I</t>
  </si>
  <si>
    <t>M</t>
  </si>
  <si>
    <t>P</t>
  </si>
  <si>
    <t>Deflection</t>
  </si>
  <si>
    <t>Standing</t>
  </si>
  <si>
    <t>Sleeping</t>
  </si>
  <si>
    <t>mm</t>
  </si>
  <si>
    <t>mm^3</t>
  </si>
  <si>
    <t>mm^4</t>
  </si>
  <si>
    <t>kg</t>
  </si>
  <si>
    <t>N</t>
  </si>
  <si>
    <t>L^3</t>
  </si>
  <si>
    <t>E</t>
  </si>
  <si>
    <t xml:space="preserve">h </t>
  </si>
  <si>
    <t xml:space="preserve">I </t>
  </si>
  <si>
    <t>Mpa</t>
  </si>
  <si>
    <t>Avg</t>
  </si>
  <si>
    <t>tw</t>
  </si>
  <si>
    <t>2tw</t>
  </si>
  <si>
    <t>2tf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</si>
</sst>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Sheet1!$H$1:$H$2</c:f>
              <c:strCache>
                <c:ptCount val="2"/>
                <c:pt idx="0">
                  <c:v>Deflection</c:v>
                </c:pt>
                <c:pt idx="1">
                  <c:v>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Sheet1!$G$3:$G$7</c:f>
              <c:numCache>
                <c:formatCode>General</c:formatCode>
                <c:ptCount val="5"/>
                <c:pt idx="0">
                  <c:v>1.4715</c:v>
                </c:pt>
                <c:pt idx="1">
                  <c:v>1.9620000000000002</c:v>
                </c:pt>
                <c:pt idx="2">
                  <c:v>2.4525000000000001</c:v>
                </c:pt>
                <c:pt idx="3">
                  <c:v>2.9430000000000001</c:v>
                </c:pt>
                <c:pt idx="4">
                  <c:v>3.4335</c:v>
                </c:pt>
              </c:numCache>
            </c:numRef>
          </c:xVal>
          <c:yVal>
            <c:numRef>
              <c:f>Sheet1!$H$3:$H$7</c:f>
              <c:numCache>
                <c:formatCode>General</c:formatCode>
                <c:ptCount val="5"/>
                <c:pt idx="0">
                  <c:v>0.3</c:v>
                </c:pt>
                <c:pt idx="1">
                  <c:v>0.41</c:v>
                </c:pt>
                <c:pt idx="2">
                  <c:v>0.52</c:v>
                </c:pt>
                <c:pt idx="3">
                  <c:v>0.625</c:v>
                </c:pt>
                <c:pt idx="4">
                  <c:v>0.74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03-4BBE-BF8A-BE542BBA4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49952"/>
        <c:axId val="162054912"/>
      </c:scatterChart>
      <c:valAx>
        <c:axId val="2588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P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54912"/>
        <c:crosses val="autoZero"/>
        <c:crossBetween val="midCat"/>
      </c:valAx>
      <c:valAx>
        <c:axId val="1620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4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Sheet1!$G$8:$G$12</c:f>
              <c:numCache>
                <c:formatCode>General</c:formatCode>
                <c:ptCount val="5"/>
                <c:pt idx="0">
                  <c:v>1.4715</c:v>
                </c:pt>
                <c:pt idx="1">
                  <c:v>1.9620000000000002</c:v>
                </c:pt>
                <c:pt idx="2">
                  <c:v>2.4525000000000001</c:v>
                </c:pt>
                <c:pt idx="3">
                  <c:v>2.9430000000000001</c:v>
                </c:pt>
                <c:pt idx="4">
                  <c:v>3.4335</c:v>
                </c:pt>
              </c:numCache>
            </c:numRef>
          </c:xVal>
          <c:yVal>
            <c:numRef>
              <c:f>Sheet1!$H$8:$H$12</c:f>
              <c:numCache>
                <c:formatCode>General</c:formatCode>
                <c:ptCount val="5"/>
                <c:pt idx="0">
                  <c:v>0.46500000000000002</c:v>
                </c:pt>
                <c:pt idx="1">
                  <c:v>0.56000000000000005</c:v>
                </c:pt>
                <c:pt idx="2">
                  <c:v>0.81</c:v>
                </c:pt>
                <c:pt idx="3">
                  <c:v>0.95499999999999996</c:v>
                </c:pt>
                <c:pt idx="4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41-4F13-9DD0-75B90B2D1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34512"/>
        <c:axId val="339283824"/>
      </c:scatterChart>
      <c:valAx>
        <c:axId val="34963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P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83824"/>
        <c:crosses val="autoZero"/>
        <c:crossBetween val="midCat"/>
      </c:valAx>
      <c:valAx>
        <c:axId val="3392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3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541020</xdr:colOff>
      <xdr:row>15</xdr:row>
      <xdr:rowOff>57150</xdr:rowOff>
    </xdr:from>
    <xdr:to>
      <xdr:col>18</xdr:col>
      <xdr:colOff>236220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93116-AFEB-04FB-A6DE-7589D52ED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464820</xdr:colOff>
      <xdr:row>15</xdr:row>
      <xdr:rowOff>11430</xdr:rowOff>
    </xdr:from>
    <xdr:to>
      <xdr:col>10</xdr:col>
      <xdr:colOff>289560</xdr:colOff>
      <xdr:row>30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66C9F6-5A24-1725-094F-399908DBE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E0894-3A19-4AE0-88F3-83DAEB795AE6}">
  <dimension ref="A1:N12"/>
  <sheetViews>
    <sheetView zoomScale="143" workbookViewId="0">
      <selection activeCell="N7" sqref="N7"/>
    </sheetView>
  </sheetViews>
  <sheetFormatPr defaultRowHeight="14.4" x14ac:dyDescent="0.3"/>
  <cols>
    <col min="1" max="1" width="4" bestFit="1" customWidth="1"/>
    <col min="2" max="2" width="9" bestFit="1" customWidth="1"/>
    <col min="3" max="4" width="5" bestFit="1" customWidth="1"/>
    <col min="5" max="5" width="12" bestFit="1" customWidth="1"/>
    <col min="6" max="6" width="5" bestFit="1" customWidth="1"/>
    <col min="7" max="7" width="7" bestFit="1" customWidth="1"/>
    <col min="8" max="8" width="9.44140625" bestFit="1" customWidth="1"/>
    <col min="9" max="9" width="7.88671875" bestFit="1" customWidth="1"/>
    <col min="11" max="11" width="11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3">
      <c r="A2" t="s">
        <v>10</v>
      </c>
      <c r="B2" t="s">
        <v>11</v>
      </c>
      <c r="C2" t="s">
        <v>10</v>
      </c>
      <c r="D2" t="s">
        <v>10</v>
      </c>
      <c r="E2" t="s">
        <v>12</v>
      </c>
      <c r="F2" t="s">
        <v>13</v>
      </c>
      <c r="G2" t="s">
        <v>14</v>
      </c>
      <c r="H2" t="s">
        <v>10</v>
      </c>
      <c r="K2">
        <f>B3/(48*E3*0.2232)</f>
        <v>4726.5297823607971</v>
      </c>
    </row>
    <row r="3" spans="1:14" x14ac:dyDescent="0.3">
      <c r="A3">
        <v>400</v>
      </c>
      <c r="B3">
        <v>64000000</v>
      </c>
      <c r="C3">
        <v>9</v>
      </c>
      <c r="D3">
        <v>11.9</v>
      </c>
      <c r="E3">
        <f>(C3*D3*D3*D3)/12</f>
        <v>1263.8692500000004</v>
      </c>
      <c r="F3">
        <v>0.15</v>
      </c>
      <c r="G3">
        <f>F3*9.81</f>
        <v>1.4715</v>
      </c>
      <c r="H3">
        <v>0.3</v>
      </c>
      <c r="I3" t="s">
        <v>8</v>
      </c>
    </row>
    <row r="4" spans="1:14" x14ac:dyDescent="0.3">
      <c r="A4">
        <v>400</v>
      </c>
      <c r="B4">
        <v>64000000</v>
      </c>
      <c r="C4">
        <v>9</v>
      </c>
      <c r="D4">
        <v>11.9</v>
      </c>
      <c r="E4">
        <v>1263.8692500000004</v>
      </c>
      <c r="F4">
        <v>0.2</v>
      </c>
      <c r="G4">
        <f t="shared" ref="G4:G12" si="0">F4*9.81</f>
        <v>1.9620000000000002</v>
      </c>
      <c r="H4">
        <v>0.41</v>
      </c>
    </row>
    <row r="5" spans="1:14" x14ac:dyDescent="0.3">
      <c r="A5">
        <v>400</v>
      </c>
      <c r="B5">
        <v>64000000</v>
      </c>
      <c r="C5">
        <v>9</v>
      </c>
      <c r="D5">
        <v>11.9</v>
      </c>
      <c r="E5">
        <v>1263.8692500000004</v>
      </c>
      <c r="F5">
        <v>0.25</v>
      </c>
      <c r="G5">
        <f t="shared" si="0"/>
        <v>2.4525000000000001</v>
      </c>
      <c r="H5">
        <v>0.52</v>
      </c>
    </row>
    <row r="6" spans="1:14" x14ac:dyDescent="0.3">
      <c r="A6">
        <v>400</v>
      </c>
      <c r="B6">
        <v>64000000</v>
      </c>
      <c r="C6">
        <v>9</v>
      </c>
      <c r="D6">
        <v>11.9</v>
      </c>
      <c r="E6">
        <v>1263.8692500000004</v>
      </c>
      <c r="F6">
        <v>0.3</v>
      </c>
      <c r="G6">
        <f t="shared" si="0"/>
        <v>2.9430000000000001</v>
      </c>
      <c r="H6">
        <v>0.625</v>
      </c>
    </row>
    <row r="7" spans="1:14" x14ac:dyDescent="0.3">
      <c r="A7" s="1">
        <v>400</v>
      </c>
      <c r="B7" s="1">
        <v>64000000</v>
      </c>
      <c r="C7">
        <v>9</v>
      </c>
      <c r="D7">
        <v>11.9</v>
      </c>
      <c r="E7">
        <v>1263.8692500000004</v>
      </c>
      <c r="F7" s="1">
        <v>0.35</v>
      </c>
      <c r="G7" s="1">
        <f t="shared" si="0"/>
        <v>3.4335</v>
      </c>
      <c r="H7" s="1">
        <v>0.74</v>
      </c>
      <c r="I7" s="1"/>
      <c r="J7" s="1"/>
      <c r="M7" t="s">
        <v>20</v>
      </c>
      <c r="N7">
        <f>(K2+K8)/2</f>
        <v>4926.2987194656798</v>
      </c>
    </row>
    <row r="8" spans="1:14" x14ac:dyDescent="0.3">
      <c r="A8">
        <v>400</v>
      </c>
      <c r="B8">
        <v>64000000</v>
      </c>
      <c r="C8">
        <v>11.9</v>
      </c>
      <c r="D8">
        <v>9</v>
      </c>
      <c r="E8">
        <f t="shared" ref="E8:E12" si="1">(C8*D8*D8*D8)/12</f>
        <v>722.92500000000007</v>
      </c>
      <c r="F8">
        <v>0.15</v>
      </c>
      <c r="G8">
        <f>F8*9.81</f>
        <v>1.4715</v>
      </c>
      <c r="H8">
        <v>0.46500000000000002</v>
      </c>
      <c r="I8" t="s">
        <v>9</v>
      </c>
      <c r="K8">
        <f>B9/(48*E9*0.3598)</f>
        <v>5126.0676565705626</v>
      </c>
    </row>
    <row r="9" spans="1:14" x14ac:dyDescent="0.3">
      <c r="A9">
        <v>400</v>
      </c>
      <c r="B9">
        <v>64000000</v>
      </c>
      <c r="C9">
        <v>11.9</v>
      </c>
      <c r="D9">
        <v>9</v>
      </c>
      <c r="E9">
        <f t="shared" si="1"/>
        <v>722.92500000000007</v>
      </c>
      <c r="F9">
        <v>0.2</v>
      </c>
      <c r="G9">
        <f t="shared" si="0"/>
        <v>1.9620000000000002</v>
      </c>
      <c r="H9">
        <v>0.56000000000000005</v>
      </c>
    </row>
    <row r="10" spans="1:14" x14ac:dyDescent="0.3">
      <c r="A10">
        <v>400</v>
      </c>
      <c r="B10">
        <v>64000000</v>
      </c>
      <c r="C10">
        <v>11.9</v>
      </c>
      <c r="D10">
        <v>9</v>
      </c>
      <c r="E10">
        <f t="shared" si="1"/>
        <v>722.92500000000007</v>
      </c>
      <c r="F10">
        <v>0.25</v>
      </c>
      <c r="G10">
        <f t="shared" si="0"/>
        <v>2.4525000000000001</v>
      </c>
      <c r="H10">
        <v>0.81</v>
      </c>
    </row>
    <row r="11" spans="1:14" x14ac:dyDescent="0.3">
      <c r="A11">
        <v>400</v>
      </c>
      <c r="B11">
        <v>64000000</v>
      </c>
      <c r="C11">
        <v>11.9</v>
      </c>
      <c r="D11">
        <v>9</v>
      </c>
      <c r="E11">
        <f t="shared" si="1"/>
        <v>722.92500000000007</v>
      </c>
      <c r="F11">
        <v>0.3</v>
      </c>
      <c r="G11">
        <f t="shared" si="0"/>
        <v>2.9430000000000001</v>
      </c>
      <c r="H11">
        <v>0.95499999999999996</v>
      </c>
    </row>
    <row r="12" spans="1:14" x14ac:dyDescent="0.3">
      <c r="A12">
        <v>400</v>
      </c>
      <c r="B12">
        <v>64000000</v>
      </c>
      <c r="C12">
        <v>11.9</v>
      </c>
      <c r="D12">
        <v>9</v>
      </c>
      <c r="E12">
        <f t="shared" si="1"/>
        <v>722.92500000000007</v>
      </c>
      <c r="F12">
        <v>0.35</v>
      </c>
      <c r="G12">
        <f t="shared" si="0"/>
        <v>3.4335</v>
      </c>
      <c r="H12">
        <v>1.1499999999999999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FEA5E-70DC-407E-91FA-C5CD2F6A8117}">
  <dimension ref="A1:L12"/>
  <sheetViews>
    <sheetView tabSelected="1" zoomScale="124" workbookViewId="0">
      <selection activeCell="C12" sqref="C12"/>
    </sheetView>
  </sheetViews>
  <sheetFormatPr defaultRowHeight="14.4" x14ac:dyDescent="0.3"/>
  <cols>
    <col min="5" max="5" width="10.33203125" customWidth="1"/>
    <col min="9" max="9" width="11" bestFit="1" customWidth="1"/>
  </cols>
  <sheetData>
    <row r="1" spans="1:12" x14ac:dyDescent="0.3">
      <c r="A1" t="s">
        <v>6</v>
      </c>
      <c r="B1" t="s">
        <v>15</v>
      </c>
      <c r="C1" t="s">
        <v>16</v>
      </c>
      <c r="E1" t="s">
        <v>2</v>
      </c>
      <c r="F1" t="s">
        <v>17</v>
      </c>
      <c r="G1" t="s">
        <v>21</v>
      </c>
      <c r="H1" t="s">
        <v>23</v>
      </c>
      <c r="K1" t="s">
        <v>18</v>
      </c>
      <c r="L1" t="s">
        <v>7</v>
      </c>
    </row>
    <row r="2" spans="1:12" x14ac:dyDescent="0.3">
      <c r="A2" t="s">
        <v>14</v>
      </c>
      <c r="B2" t="s">
        <v>10</v>
      </c>
      <c r="C2" t="s">
        <v>19</v>
      </c>
      <c r="E2" t="s">
        <v>10</v>
      </c>
      <c r="F2" t="s">
        <v>10</v>
      </c>
      <c r="G2" t="s">
        <v>10</v>
      </c>
      <c r="H2" t="s">
        <v>10</v>
      </c>
      <c r="K2" t="s">
        <v>12</v>
      </c>
      <c r="L2" t="s">
        <v>10</v>
      </c>
    </row>
    <row r="3" spans="1:12" x14ac:dyDescent="0.3">
      <c r="A3">
        <f>2.5*9.81</f>
        <v>24.525000000000002</v>
      </c>
      <c r="B3">
        <f>400^3</f>
        <v>64000000</v>
      </c>
      <c r="C3">
        <v>4926.2987194656798</v>
      </c>
      <c r="E3">
        <v>20</v>
      </c>
      <c r="F3">
        <v>15</v>
      </c>
      <c r="G3">
        <v>5</v>
      </c>
      <c r="H3">
        <v>10</v>
      </c>
      <c r="K3">
        <f>((E3*(F3^3))/12) - (((E3-G3)*((F3-(H3))^3))/12)</f>
        <v>5468.75</v>
      </c>
      <c r="L3">
        <f>(A3*B3)/(48*C3*K3)</f>
        <v>1.2137770995903223</v>
      </c>
    </row>
    <row r="6" spans="1:12" x14ac:dyDescent="0.3">
      <c r="A6" t="s">
        <v>6</v>
      </c>
      <c r="B6" t="s">
        <v>15</v>
      </c>
      <c r="C6" t="s">
        <v>16</v>
      </c>
      <c r="E6" t="s">
        <v>2</v>
      </c>
      <c r="F6" t="s">
        <v>17</v>
      </c>
      <c r="G6" t="s">
        <v>22</v>
      </c>
      <c r="H6" t="s">
        <v>23</v>
      </c>
      <c r="K6" t="s">
        <v>18</v>
      </c>
      <c r="L6" t="s">
        <v>7</v>
      </c>
    </row>
    <row r="7" spans="1:12" x14ac:dyDescent="0.3">
      <c r="A7" t="s">
        <v>14</v>
      </c>
      <c r="B7" t="s">
        <v>10</v>
      </c>
      <c r="C7" t="s">
        <v>19</v>
      </c>
      <c r="E7" t="s">
        <v>10</v>
      </c>
      <c r="F7" t="s">
        <v>10</v>
      </c>
      <c r="G7" t="s">
        <v>10</v>
      </c>
      <c r="H7" t="s">
        <v>10</v>
      </c>
      <c r="K7" t="s">
        <v>12</v>
      </c>
      <c r="L7" t="s">
        <v>10</v>
      </c>
    </row>
    <row r="8" spans="1:12" x14ac:dyDescent="0.3">
      <c r="A8">
        <f>2.5*9.81</f>
        <v>24.525000000000002</v>
      </c>
      <c r="B8">
        <f>400^3</f>
        <v>64000000</v>
      </c>
      <c r="C8">
        <v>4926.2987194656798</v>
      </c>
      <c r="E8">
        <v>20</v>
      </c>
      <c r="F8">
        <v>14</v>
      </c>
      <c r="G8">
        <v>16</v>
      </c>
      <c r="H8">
        <v>10</v>
      </c>
      <c r="K8">
        <f>((E8*(F8^3))/12) - (((E8-G8)*((F8-(H8))^3))/12)</f>
        <v>4552</v>
      </c>
      <c r="L8">
        <f>(A8*B8)/(48*C8*K8)</f>
        <v>1.4582257278964357</v>
      </c>
    </row>
    <row r="10" spans="1:12" x14ac:dyDescent="0.3">
      <c r="A10" t="s">
        <v>6</v>
      </c>
      <c r="B10" t="s">
        <v>15</v>
      </c>
      <c r="C10" t="s">
        <v>16</v>
      </c>
      <c r="E10" t="s">
        <v>2</v>
      </c>
      <c r="F10" t="s">
        <v>17</v>
      </c>
      <c r="G10" t="s">
        <v>21</v>
      </c>
      <c r="H10" t="s">
        <v>23</v>
      </c>
      <c r="K10" t="s">
        <v>18</v>
      </c>
      <c r="L10" t="s">
        <v>7</v>
      </c>
    </row>
    <row r="11" spans="1:12" x14ac:dyDescent="0.3">
      <c r="A11" t="s">
        <v>14</v>
      </c>
      <c r="B11" t="s">
        <v>10</v>
      </c>
      <c r="C11" t="s">
        <v>19</v>
      </c>
      <c r="E11" t="s">
        <v>10</v>
      </c>
      <c r="F11" t="s">
        <v>10</v>
      </c>
      <c r="G11" t="s">
        <v>10</v>
      </c>
      <c r="H11" t="s">
        <v>10</v>
      </c>
      <c r="K11" t="s">
        <v>12</v>
      </c>
      <c r="L11" t="s">
        <v>10</v>
      </c>
    </row>
    <row r="12" spans="1:12" x14ac:dyDescent="0.3">
      <c r="A12">
        <f>2.5*9.81</f>
        <v>24.525000000000002</v>
      </c>
      <c r="B12">
        <f>400^3</f>
        <v>64000000</v>
      </c>
      <c r="C12">
        <v>4926.2987194656798</v>
      </c>
      <c r="E12">
        <v>20</v>
      </c>
      <c r="F12">
        <v>25</v>
      </c>
      <c r="G12">
        <v>5</v>
      </c>
      <c r="H12">
        <v>20</v>
      </c>
      <c r="K12">
        <f>((E12*(F12^3))/12) - (((E12-G12)*((F12-(H12))^3))/12)</f>
        <v>25885.416666666668</v>
      </c>
      <c r="L12">
        <f>(A12*B12)/(48*C12*K12)</f>
        <v>0.2564317816035892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Ismail</dc:creator>
  <cp:lastModifiedBy>TP</cp:lastModifiedBy>
  <dcterms:created xsi:type="dcterms:W3CDTF">2024-01-24T07:38:59Z</dcterms:created>
  <dcterms:modified xsi:type="dcterms:W3CDTF">2024-02-13T18:42:00Z</dcterms:modified>
</cp:coreProperties>
</file>