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krishnapathri/Desktop/"/>
    </mc:Choice>
  </mc:AlternateContent>
  <xr:revisionPtr revIDLastSave="0" documentId="8_{710395AA-CB21-A94B-8723-14AB799B6F5A}" xr6:coauthVersionLast="45" xr6:coauthVersionMax="45" xr10:uidLastSave="{00000000-0000-0000-0000-000000000000}"/>
  <bookViews>
    <workbookView xWindow="0" yWindow="460" windowWidth="28420" windowHeight="16500" xr2:uid="{D4E42EE5-FCE9-7B4E-AF88-838BDF689D96}"/>
  </bookViews>
  <sheets>
    <sheet name="Budgeting" sheetId="1" r:id="rId1"/>
    <sheet name="Retirement Goal Planning" sheetId="2" r:id="rId2"/>
    <sheet name="Inv Planning for Retiremen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C13" i="1"/>
  <c r="K15" i="3"/>
  <c r="M15" i="3"/>
  <c r="C16" i="3"/>
  <c r="B15" i="3"/>
  <c r="N8" i="2"/>
  <c r="B16" i="2"/>
  <c r="C19" i="2"/>
  <c r="B12" i="2"/>
  <c r="C23" i="1"/>
  <c r="C37" i="1"/>
  <c r="C31" i="1"/>
  <c r="C17" i="1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L15" i="3"/>
  <c r="N15" i="3"/>
  <c r="C24" i="1"/>
  <c r="N9" i="2"/>
  <c r="O15" i="3"/>
  <c r="L16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K52" i="3"/>
  <c r="C39" i="1"/>
  <c r="B10" i="2"/>
  <c r="B13" i="2"/>
  <c r="B15" i="2"/>
  <c r="N10" i="2"/>
  <c r="K53" i="3"/>
  <c r="M52" i="3"/>
  <c r="N16" i="3"/>
  <c r="P8" i="2"/>
  <c r="P9" i="2"/>
  <c r="P10" i="2"/>
  <c r="B20" i="2"/>
  <c r="N11" i="2"/>
  <c r="K54" i="3"/>
  <c r="M53" i="3"/>
  <c r="O16" i="3"/>
  <c r="L17" i="3"/>
  <c r="N17" i="3"/>
  <c r="O8" i="2"/>
  <c r="Q8" i="2"/>
  <c r="B14" i="3"/>
  <c r="B17" i="3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P11" i="2"/>
  <c r="K55" i="3"/>
  <c r="M54" i="3"/>
  <c r="O17" i="3"/>
  <c r="L18" i="3"/>
  <c r="R8" i="2"/>
  <c r="S8" i="2"/>
  <c r="O9" i="2"/>
  <c r="Q9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N54" i="2"/>
  <c r="K56" i="3"/>
  <c r="M55" i="3"/>
  <c r="N18" i="3"/>
  <c r="O18" i="3"/>
  <c r="R9" i="2"/>
  <c r="S9" i="2"/>
  <c r="O10" i="2"/>
  <c r="Q10" i="2"/>
  <c r="R10" i="2"/>
  <c r="S10" i="2"/>
  <c r="O11" i="2"/>
  <c r="Q11" i="2"/>
  <c r="R11" i="2"/>
  <c r="N55" i="2"/>
  <c r="P54" i="2"/>
  <c r="K57" i="3"/>
  <c r="M56" i="3"/>
  <c r="L19" i="3"/>
  <c r="N56" i="2"/>
  <c r="P55" i="2"/>
  <c r="S11" i="2"/>
  <c r="O12" i="2"/>
  <c r="Q12" i="2"/>
  <c r="K58" i="3"/>
  <c r="M57" i="3"/>
  <c r="N19" i="3"/>
  <c r="N57" i="2"/>
  <c r="P56" i="2"/>
  <c r="R12" i="2"/>
  <c r="S12" i="2"/>
  <c r="K59" i="3"/>
  <c r="M58" i="3"/>
  <c r="O19" i="3"/>
  <c r="L20" i="3"/>
  <c r="N58" i="2"/>
  <c r="P57" i="2"/>
  <c r="O13" i="2"/>
  <c r="Q13" i="2"/>
  <c r="K60" i="3"/>
  <c r="M59" i="3"/>
  <c r="N20" i="3"/>
  <c r="N59" i="2"/>
  <c r="P58" i="2"/>
  <c r="R13" i="2"/>
  <c r="K61" i="3"/>
  <c r="M60" i="3"/>
  <c r="O20" i="3"/>
  <c r="L21" i="3"/>
  <c r="N60" i="2"/>
  <c r="P59" i="2"/>
  <c r="S13" i="2"/>
  <c r="O14" i="2"/>
  <c r="Q14" i="2"/>
  <c r="K62" i="3"/>
  <c r="M61" i="3"/>
  <c r="N21" i="3"/>
  <c r="O21" i="3"/>
  <c r="L22" i="3"/>
  <c r="N61" i="2"/>
  <c r="P60" i="2"/>
  <c r="R14" i="2"/>
  <c r="K63" i="3"/>
  <c r="M62" i="3"/>
  <c r="N22" i="3"/>
  <c r="N62" i="2"/>
  <c r="P61" i="2"/>
  <c r="S14" i="2"/>
  <c r="O15" i="2"/>
  <c r="Q15" i="2"/>
  <c r="K64" i="3"/>
  <c r="M63" i="3"/>
  <c r="O22" i="3"/>
  <c r="L23" i="3"/>
  <c r="P62" i="2"/>
  <c r="R15" i="2"/>
  <c r="S15" i="2"/>
  <c r="O16" i="2"/>
  <c r="Q16" i="2"/>
  <c r="K65" i="3"/>
  <c r="M64" i="3"/>
  <c r="N23" i="3"/>
  <c r="R16" i="2"/>
  <c r="K66" i="3"/>
  <c r="M65" i="3"/>
  <c r="O23" i="3"/>
  <c r="L24" i="3"/>
  <c r="S16" i="2"/>
  <c r="O17" i="2"/>
  <c r="Q17" i="2"/>
  <c r="K67" i="3"/>
  <c r="M66" i="3"/>
  <c r="N24" i="3"/>
  <c r="O24" i="3"/>
  <c r="R17" i="2"/>
  <c r="K68" i="3"/>
  <c r="M67" i="3"/>
  <c r="L25" i="3"/>
  <c r="S17" i="2"/>
  <c r="O18" i="2"/>
  <c r="Q18" i="2"/>
  <c r="K69" i="3"/>
  <c r="M68" i="3"/>
  <c r="N25" i="3"/>
  <c r="O25" i="3"/>
  <c r="L26" i="3"/>
  <c r="R18" i="2"/>
  <c r="K70" i="3"/>
  <c r="M69" i="3"/>
  <c r="N26" i="3"/>
  <c r="O26" i="3"/>
  <c r="L27" i="3"/>
  <c r="S18" i="2"/>
  <c r="O19" i="2"/>
  <c r="Q19" i="2"/>
  <c r="K71" i="3"/>
  <c r="M70" i="3"/>
  <c r="N27" i="3"/>
  <c r="R19" i="2"/>
  <c r="K72" i="3"/>
  <c r="M71" i="3"/>
  <c r="O27" i="3"/>
  <c r="L28" i="3"/>
  <c r="S19" i="2"/>
  <c r="O20" i="2"/>
  <c r="Q20" i="2"/>
  <c r="K73" i="3"/>
  <c r="M72" i="3"/>
  <c r="N28" i="3"/>
  <c r="O28" i="3"/>
  <c r="L29" i="3"/>
  <c r="R20" i="2"/>
  <c r="K74" i="3"/>
  <c r="M73" i="3"/>
  <c r="N29" i="3"/>
  <c r="O29" i="3"/>
  <c r="L30" i="3"/>
  <c r="S20" i="2"/>
  <c r="O21" i="2"/>
  <c r="Q21" i="2"/>
  <c r="K75" i="3"/>
  <c r="M74" i="3"/>
  <c r="N30" i="3"/>
  <c r="O30" i="3"/>
  <c r="L31" i="3"/>
  <c r="R21" i="2"/>
  <c r="S21" i="2"/>
  <c r="O22" i="2"/>
  <c r="Q22" i="2"/>
  <c r="K76" i="3"/>
  <c r="M75" i="3"/>
  <c r="N31" i="3"/>
  <c r="R22" i="2"/>
  <c r="S22" i="2"/>
  <c r="O23" i="2"/>
  <c r="Q23" i="2"/>
  <c r="K77" i="3"/>
  <c r="O76" i="3"/>
  <c r="N76" i="3"/>
  <c r="M76" i="3"/>
  <c r="L76" i="3"/>
  <c r="O31" i="3"/>
  <c r="L32" i="3"/>
  <c r="R23" i="2"/>
  <c r="S23" i="2"/>
  <c r="K78" i="3"/>
  <c r="O77" i="3"/>
  <c r="N77" i="3"/>
  <c r="M77" i="3"/>
  <c r="L77" i="3"/>
  <c r="N32" i="3"/>
  <c r="O24" i="2"/>
  <c r="Q24" i="2"/>
  <c r="K79" i="3"/>
  <c r="O78" i="3"/>
  <c r="N78" i="3"/>
  <c r="M78" i="3"/>
  <c r="L78" i="3"/>
  <c r="O32" i="3"/>
  <c r="L33" i="3"/>
  <c r="R24" i="2"/>
  <c r="S24" i="2"/>
  <c r="K80" i="3"/>
  <c r="L79" i="3"/>
  <c r="O79" i="3"/>
  <c r="N79" i="3"/>
  <c r="M79" i="3"/>
  <c r="N33" i="3"/>
  <c r="O33" i="3"/>
  <c r="O25" i="2"/>
  <c r="Q25" i="2"/>
  <c r="K81" i="3"/>
  <c r="L80" i="3"/>
  <c r="O80" i="3"/>
  <c r="N80" i="3"/>
  <c r="M80" i="3"/>
  <c r="L34" i="3"/>
  <c r="R25" i="2"/>
  <c r="K82" i="3"/>
  <c r="O81" i="3"/>
  <c r="N81" i="3"/>
  <c r="M81" i="3"/>
  <c r="L81" i="3"/>
  <c r="N34" i="3"/>
  <c r="O34" i="3"/>
  <c r="S25" i="2"/>
  <c r="O26" i="2"/>
  <c r="Q26" i="2"/>
  <c r="K83" i="3"/>
  <c r="O82" i="3"/>
  <c r="N82" i="3"/>
  <c r="M82" i="3"/>
  <c r="L82" i="3"/>
  <c r="L35" i="3"/>
  <c r="R26" i="2"/>
  <c r="S26" i="2"/>
  <c r="O27" i="2"/>
  <c r="Q27" i="2"/>
  <c r="K84" i="3"/>
  <c r="L83" i="3"/>
  <c r="O83" i="3"/>
  <c r="M83" i="3"/>
  <c r="N83" i="3"/>
  <c r="N35" i="3"/>
  <c r="O35" i="3"/>
  <c r="L36" i="3"/>
  <c r="R27" i="2"/>
  <c r="S27" i="2"/>
  <c r="O28" i="2"/>
  <c r="Q28" i="2"/>
  <c r="K85" i="3"/>
  <c r="O84" i="3"/>
  <c r="N84" i="3"/>
  <c r="M84" i="3"/>
  <c r="L84" i="3"/>
  <c r="N36" i="3"/>
  <c r="O36" i="3"/>
  <c r="L37" i="3"/>
  <c r="R28" i="2"/>
  <c r="K86" i="3"/>
  <c r="O85" i="3"/>
  <c r="N85" i="3"/>
  <c r="M85" i="3"/>
  <c r="L85" i="3"/>
  <c r="N37" i="3"/>
  <c r="S28" i="2"/>
  <c r="O29" i="2"/>
  <c r="Q29" i="2"/>
  <c r="K87" i="3"/>
  <c r="O86" i="3"/>
  <c r="N86" i="3"/>
  <c r="M86" i="3"/>
  <c r="L86" i="3"/>
  <c r="O37" i="3"/>
  <c r="L38" i="3"/>
  <c r="R29" i="2"/>
  <c r="K88" i="3"/>
  <c r="L87" i="3"/>
  <c r="N87" i="3"/>
  <c r="O87" i="3"/>
  <c r="M87" i="3"/>
  <c r="N38" i="3"/>
  <c r="O38" i="3"/>
  <c r="L39" i="3"/>
  <c r="S29" i="2"/>
  <c r="O30" i="2"/>
  <c r="Q30" i="2"/>
  <c r="K89" i="3"/>
  <c r="L88" i="3"/>
  <c r="O88" i="3"/>
  <c r="N88" i="3"/>
  <c r="M88" i="3"/>
  <c r="N39" i="3"/>
  <c r="R30" i="2"/>
  <c r="S30" i="2"/>
  <c r="O89" i="3"/>
  <c r="N89" i="3"/>
  <c r="M89" i="3"/>
  <c r="L89" i="3"/>
  <c r="K90" i="3"/>
  <c r="O39" i="3"/>
  <c r="L40" i="3"/>
  <c r="O31" i="2"/>
  <c r="Q31" i="2"/>
  <c r="O90" i="3"/>
  <c r="N90" i="3"/>
  <c r="M90" i="3"/>
  <c r="L90" i="3"/>
  <c r="N40" i="3"/>
  <c r="R31" i="2"/>
  <c r="S31" i="2"/>
  <c r="O32" i="2"/>
  <c r="Q32" i="2"/>
  <c r="O40" i="3"/>
  <c r="L41" i="3"/>
  <c r="N41" i="3"/>
  <c r="R32" i="2"/>
  <c r="O41" i="3"/>
  <c r="L42" i="3"/>
  <c r="S32" i="2"/>
  <c r="O33" i="2"/>
  <c r="Q33" i="2"/>
  <c r="R33" i="2"/>
  <c r="N42" i="3"/>
  <c r="S33" i="2"/>
  <c r="O34" i="2"/>
  <c r="Q34" i="2"/>
  <c r="O42" i="3"/>
  <c r="L43" i="3"/>
  <c r="R34" i="2"/>
  <c r="S34" i="2"/>
  <c r="N43" i="3"/>
  <c r="O43" i="3"/>
  <c r="O35" i="2"/>
  <c r="Q35" i="2"/>
  <c r="L44" i="3"/>
  <c r="R35" i="2"/>
  <c r="S35" i="2"/>
  <c r="N44" i="3"/>
  <c r="O44" i="3"/>
  <c r="O36" i="2"/>
  <c r="Q36" i="2"/>
  <c r="L45" i="3"/>
  <c r="R36" i="2"/>
  <c r="S36" i="2"/>
  <c r="O37" i="2"/>
  <c r="Q37" i="2"/>
  <c r="N45" i="3"/>
  <c r="O45" i="3"/>
  <c r="L46" i="3"/>
  <c r="R37" i="2"/>
  <c r="S37" i="2"/>
  <c r="O38" i="2"/>
  <c r="Q38" i="2"/>
  <c r="N46" i="3"/>
  <c r="R38" i="2"/>
  <c r="S38" i="2"/>
  <c r="O39" i="2"/>
  <c r="Q39" i="2"/>
  <c r="O46" i="3"/>
  <c r="L47" i="3"/>
  <c r="R39" i="2"/>
  <c r="S39" i="2"/>
  <c r="O40" i="2"/>
  <c r="Q40" i="2"/>
  <c r="N47" i="3"/>
  <c r="O47" i="3"/>
  <c r="R40" i="2"/>
  <c r="S40" i="2"/>
  <c r="O41" i="2"/>
  <c r="Q41" i="2"/>
  <c r="L48" i="3"/>
  <c r="R41" i="2"/>
  <c r="N48" i="3"/>
  <c r="O48" i="3"/>
  <c r="S41" i="2"/>
  <c r="O42" i="2"/>
  <c r="Q42" i="2"/>
  <c r="L49" i="3"/>
  <c r="R42" i="2"/>
  <c r="O43" i="2"/>
  <c r="Q43" i="2"/>
  <c r="S42" i="2"/>
  <c r="N49" i="3"/>
  <c r="O49" i="3"/>
  <c r="R43" i="2"/>
  <c r="L50" i="3"/>
  <c r="S43" i="2"/>
  <c r="O44" i="2"/>
  <c r="Q44" i="2"/>
  <c r="N50" i="3"/>
  <c r="O50" i="3"/>
  <c r="L51" i="3"/>
  <c r="R44" i="2"/>
  <c r="N51" i="3"/>
  <c r="O51" i="3"/>
  <c r="L52" i="3"/>
  <c r="S44" i="2"/>
  <c r="O45" i="2"/>
  <c r="Q45" i="2"/>
  <c r="O52" i="3"/>
  <c r="L53" i="3"/>
  <c r="N52" i="3"/>
  <c r="R45" i="2"/>
  <c r="S45" i="2"/>
  <c r="N53" i="3"/>
  <c r="O53" i="3"/>
  <c r="L54" i="3"/>
  <c r="O46" i="2"/>
  <c r="Q46" i="2"/>
  <c r="O54" i="3"/>
  <c r="L55" i="3"/>
  <c r="N54" i="3"/>
  <c r="R46" i="2"/>
  <c r="S46" i="2"/>
  <c r="N55" i="3"/>
  <c r="O55" i="3"/>
  <c r="L56" i="3"/>
  <c r="O47" i="2"/>
  <c r="Q47" i="2"/>
  <c r="N56" i="3"/>
  <c r="O56" i="3"/>
  <c r="L57" i="3"/>
  <c r="R47" i="2"/>
  <c r="S47" i="2"/>
  <c r="O57" i="3"/>
  <c r="L58" i="3"/>
  <c r="N57" i="3"/>
  <c r="O48" i="2"/>
  <c r="Q48" i="2"/>
  <c r="N58" i="3"/>
  <c r="O58" i="3"/>
  <c r="L59" i="3"/>
  <c r="R48" i="2"/>
  <c r="S48" i="2"/>
  <c r="O49" i="2"/>
  <c r="Q49" i="2"/>
  <c r="N59" i="3"/>
  <c r="O59" i="3"/>
  <c r="L60" i="3"/>
  <c r="R49" i="2"/>
  <c r="S49" i="2"/>
  <c r="O50" i="2"/>
  <c r="Q50" i="2"/>
  <c r="N60" i="3"/>
  <c r="O60" i="3"/>
  <c r="L61" i="3"/>
  <c r="R50" i="2"/>
  <c r="S50" i="2"/>
  <c r="N61" i="3"/>
  <c r="O61" i="3"/>
  <c r="L62" i="3"/>
  <c r="O51" i="2"/>
  <c r="Q51" i="2"/>
  <c r="N62" i="3"/>
  <c r="O62" i="3"/>
  <c r="L63" i="3"/>
  <c r="R51" i="2"/>
  <c r="S51" i="2"/>
  <c r="O52" i="2"/>
  <c r="Q52" i="2"/>
  <c r="N63" i="3"/>
  <c r="O63" i="3"/>
  <c r="L64" i="3"/>
  <c r="R52" i="2"/>
  <c r="S52" i="2"/>
  <c r="O53" i="2"/>
  <c r="Q53" i="2"/>
  <c r="R53" i="2"/>
  <c r="S53" i="2"/>
  <c r="O54" i="2"/>
  <c r="Q54" i="2"/>
  <c r="N64" i="3"/>
  <c r="O64" i="3"/>
  <c r="L65" i="3"/>
  <c r="S54" i="2"/>
  <c r="O55" i="2"/>
  <c r="Q55" i="2"/>
  <c r="R54" i="2"/>
  <c r="N65" i="3"/>
  <c r="O65" i="3"/>
  <c r="L66" i="3"/>
  <c r="R55" i="2"/>
  <c r="S55" i="2"/>
  <c r="O56" i="2"/>
  <c r="Q56" i="2"/>
  <c r="N66" i="3"/>
  <c r="O66" i="3"/>
  <c r="L67" i="3"/>
  <c r="R56" i="2"/>
  <c r="S56" i="2"/>
  <c r="O57" i="2"/>
  <c r="Q57" i="2"/>
  <c r="N67" i="3"/>
  <c r="O67" i="3"/>
  <c r="L68" i="3"/>
  <c r="R57" i="2"/>
  <c r="S57" i="2"/>
  <c r="O58" i="2"/>
  <c r="Q58" i="2"/>
  <c r="N68" i="3"/>
  <c r="O68" i="3"/>
  <c r="L69" i="3"/>
  <c r="R58" i="2"/>
  <c r="S58" i="2"/>
  <c r="O59" i="2"/>
  <c r="Q59" i="2"/>
  <c r="N69" i="3"/>
  <c r="O69" i="3"/>
  <c r="L70" i="3"/>
  <c r="S59" i="2"/>
  <c r="O60" i="2"/>
  <c r="Q60" i="2"/>
  <c r="R59" i="2"/>
  <c r="N70" i="3"/>
  <c r="O70" i="3"/>
  <c r="L71" i="3"/>
  <c r="R60" i="2"/>
  <c r="S60" i="2"/>
  <c r="O61" i="2"/>
  <c r="Q61" i="2"/>
  <c r="N71" i="3"/>
  <c r="O71" i="3"/>
  <c r="L72" i="3"/>
  <c r="R61" i="2"/>
  <c r="S61" i="2"/>
  <c r="O62" i="2"/>
  <c r="Q62" i="2"/>
  <c r="N72" i="3"/>
  <c r="O72" i="3"/>
  <c r="L73" i="3"/>
  <c r="R62" i="2"/>
  <c r="S62" i="2"/>
  <c r="N73" i="3"/>
  <c r="O73" i="3"/>
  <c r="L74" i="3"/>
  <c r="N74" i="3"/>
  <c r="O74" i="3"/>
  <c r="L75" i="3"/>
  <c r="O75" i="3"/>
  <c r="N75" i="3"/>
</calcChain>
</file>

<file path=xl/sharedStrings.xml><?xml version="1.0" encoding="utf-8"?>
<sst xmlns="http://schemas.openxmlformats.org/spreadsheetml/2006/main" count="95" uniqueCount="82">
  <si>
    <t>TOTAL MONTHLY INCOME</t>
  </si>
  <si>
    <t>Housing (Rent, mortgage, taxes, insurance)</t>
  </si>
  <si>
    <t>Transportation</t>
  </si>
  <si>
    <t>Groceries</t>
  </si>
  <si>
    <t>Medical</t>
  </si>
  <si>
    <t>Dining, travel, entertainment</t>
  </si>
  <si>
    <t>Child Education</t>
  </si>
  <si>
    <t>Maid</t>
  </si>
  <si>
    <t>Miscellaneous</t>
  </si>
  <si>
    <t>Utilities (Mobile Bill,Internet,Electricity,Etc..)</t>
  </si>
  <si>
    <t>Shopping (Clothes, Mobile, Electronic Gadgets Etc..)</t>
  </si>
  <si>
    <t>Insurance Premium’s (Term Life,Health,Vehicle)</t>
  </si>
  <si>
    <t>Mutual Funds</t>
  </si>
  <si>
    <t>Stocks</t>
  </si>
  <si>
    <t>RD's</t>
  </si>
  <si>
    <t>Insurance Policies (Investment linked)</t>
  </si>
  <si>
    <t>Other Investments</t>
  </si>
  <si>
    <t>Total Savings</t>
  </si>
  <si>
    <t>Home Loan</t>
  </si>
  <si>
    <t>Car Loan</t>
  </si>
  <si>
    <t>Personal Loan</t>
  </si>
  <si>
    <t>Other Loans</t>
  </si>
  <si>
    <t>Total EMI's</t>
  </si>
  <si>
    <t>Present Age</t>
  </si>
  <si>
    <t>Expected Retirement Age</t>
  </si>
  <si>
    <t>Expected Pre Retirement Inflation</t>
  </si>
  <si>
    <t>No Of Years to Retirement</t>
  </si>
  <si>
    <t>At your Retirement, Your Expenses Would be </t>
  </si>
  <si>
    <t>Monthly Expense @ Retirement</t>
  </si>
  <si>
    <t>Post Retirement Inflation Adjusted Return</t>
  </si>
  <si>
    <t>Corpus Required @ Retirement</t>
  </si>
  <si>
    <t>Total Life Expectency</t>
  </si>
  <si>
    <t>No Of Months Required</t>
  </si>
  <si>
    <t>Age</t>
  </si>
  <si>
    <t>Corpus</t>
  </si>
  <si>
    <t>Return</t>
  </si>
  <si>
    <t>End Corpus</t>
  </si>
  <si>
    <t>Post Retirement Expected Return</t>
  </si>
  <si>
    <t>Return on Corpus</t>
  </si>
  <si>
    <t>Post Retirement Cash Outflow</t>
  </si>
  <si>
    <t>No Of Months Left to Save</t>
  </si>
  <si>
    <t>Required Monthly Saving</t>
  </si>
  <si>
    <t>Expected Return (Avg)</t>
  </si>
  <si>
    <t>Beginning Corpus</t>
  </si>
  <si>
    <t>Annual Saving Increment Rate</t>
  </si>
  <si>
    <t>Monthly Investment</t>
  </si>
  <si>
    <t>Investment (Converted Annually)</t>
  </si>
  <si>
    <t>THIS PRODUCT BELONGS TO ..</t>
  </si>
  <si>
    <t xml:space="preserve">TO IMPROVE YOUR FINANCIAL KNOWLEDGE, FOLLOW US @ </t>
  </si>
  <si>
    <t>https://www.youtube.com/channel/UChBT5TlUeG68PKvJSg6MkqQ</t>
  </si>
  <si>
    <t>LETS STAY IN TOUCH @</t>
  </si>
  <si>
    <t>Instagram</t>
  </si>
  <si>
    <t>www.instagram.com/moneypurseadv</t>
  </si>
  <si>
    <t>Twitter</t>
  </si>
  <si>
    <t>www.twitter.com/moneypurseadv</t>
  </si>
  <si>
    <t>Facebook</t>
  </si>
  <si>
    <t>www.facebook.com/moneypurseadv</t>
  </si>
  <si>
    <t>https://t.me/moneypurseadv</t>
  </si>
  <si>
    <t>http://www.instagram.com/moneypurseadv</t>
  </si>
  <si>
    <t>http://www.twitter.com/moneypurseadv</t>
  </si>
  <si>
    <t>http://www.facebook.com/moneypurseadv</t>
  </si>
  <si>
    <t xml:space="preserve">THIS PRODUCT BELONGS TO ..				</t>
  </si>
  <si>
    <t xml:space="preserve">TO IMPROVE YOUR FINANCIAL KNOWLEDGE, FOLLOW US @ 				</t>
  </si>
  <si>
    <t>ZERODHA</t>
  </si>
  <si>
    <t>UPSTOX</t>
  </si>
  <si>
    <t>ANGEL BROAKING</t>
  </si>
  <si>
    <t>https://upstox.com/open-account/?f=7K5T</t>
  </si>
  <si>
    <t>https://zerodha.com/open-account?c=ZMPIBU</t>
  </si>
  <si>
    <t>https://tinyurl.com/y3r42a2x</t>
  </si>
  <si>
    <t>Total Lifestyle Expense</t>
  </si>
  <si>
    <t>Total Other Expenses</t>
  </si>
  <si>
    <t>Total Expenses</t>
  </si>
  <si>
    <t>Monthly Additional Money Left in Bank After all Expenses</t>
  </si>
  <si>
    <t>Total Living Expense</t>
  </si>
  <si>
    <t>Present Expenses</t>
  </si>
  <si>
    <t>Telegram</t>
  </si>
  <si>
    <t>EXPENDITURE</t>
  </si>
  <si>
    <t>Post Retirement Expected Inflation</t>
  </si>
  <si>
    <r>
      <t xml:space="preserve">To </t>
    </r>
    <r>
      <rPr>
        <sz val="20"/>
        <color rgb="FFFFFF00"/>
        <rFont val="Calibri (Body)"/>
      </rPr>
      <t>Support 'Money Purse Channel'</t>
    </r>
    <r>
      <rPr>
        <sz val="20"/>
        <color theme="0"/>
        <rFont val="Calibri"/>
        <family val="2"/>
        <scheme val="minor"/>
      </rPr>
      <t xml:space="preserve"> you can </t>
    </r>
    <r>
      <rPr>
        <b/>
        <sz val="20"/>
        <color rgb="FFFFFF00"/>
        <rFont val="Calibri (Body)"/>
      </rPr>
      <t>open your "DEMAT ACCOUNT"</t>
    </r>
    <r>
      <rPr>
        <sz val="20"/>
        <color theme="0"/>
        <rFont val="Calibri"/>
        <family val="2"/>
        <scheme val="minor"/>
      </rPr>
      <t xml:space="preserve"> with below brokers</t>
    </r>
  </si>
  <si>
    <t>Expected Expense for Retirement</t>
  </si>
  <si>
    <t>Yearly Expense</t>
  </si>
  <si>
    <t>Corpus Post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</si>
</sst>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#,##0_);[Red]\(&quot;₹&quot;#,##0\)"/>
    <numFmt numFmtId="165" formatCode="&quot;₹&quot;#,##0.00_);[Red]\(&quot;₹&quot;#,##0.00\)"/>
    <numFmt numFmtId="166" formatCode="&quot;₹&quot;#,##0"/>
  </numFmts>
  <fonts count="27">
    <font>
      <sz val="12"/>
      <color theme="1"/>
      <name val="Calibri"/>
      <family val="2"/>
      <scheme val="minor"/>
    </font>
    <font>
      <sz val="18"/>
      <color theme="1"/>
      <name val="Aharoni Bold"/>
    </font>
    <font>
      <sz val="12"/>
      <color theme="0"/>
      <name val="Calibri"/>
      <family val="2"/>
      <scheme val="minor"/>
    </font>
    <font>
      <sz val="18"/>
      <color theme="0"/>
      <name val="Aharoni Bold"/>
    </font>
    <font>
      <sz val="16"/>
      <color theme="1"/>
      <name val="Aharoni Bold"/>
    </font>
    <font>
      <sz val="18"/>
      <color rgb="FF002060"/>
      <name val="Aharoni Bold"/>
    </font>
    <font>
      <sz val="18"/>
      <color rgb="FF080D0F"/>
      <name val="Aharoni Bold"/>
    </font>
    <font>
      <sz val="72"/>
      <color theme="0"/>
      <name val="Aharoni Bold"/>
    </font>
    <font>
      <b/>
      <sz val="26"/>
      <color theme="0"/>
      <name val="Aharoni Bold"/>
    </font>
    <font>
      <sz val="26"/>
      <color theme="1"/>
      <name val="Aharoni Bold"/>
    </font>
    <font>
      <sz val="20"/>
      <color theme="0"/>
      <name val="Aharoni Bold"/>
    </font>
    <font>
      <b/>
      <sz val="18"/>
      <color theme="0"/>
      <name val="Aharoni Bold"/>
    </font>
    <font>
      <u/>
      <sz val="12"/>
      <color theme="10"/>
      <name val="Calibri"/>
      <family val="2"/>
      <scheme val="minor"/>
    </font>
    <font>
      <sz val="16"/>
      <color theme="0"/>
      <name val="Aharoni Bold"/>
    </font>
    <font>
      <u/>
      <sz val="11"/>
      <color theme="10"/>
      <name val="Calibri"/>
      <family val="2"/>
      <scheme val="minor"/>
    </font>
    <font>
      <sz val="24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20"/>
      <color rgb="FFFFFF00"/>
      <name val="Calibri (Body)"/>
    </font>
    <font>
      <b/>
      <sz val="20"/>
      <color rgb="FFFFFF00"/>
      <name val="Calibri (Body)"/>
    </font>
    <font>
      <b/>
      <sz val="14"/>
      <color theme="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6"/>
      <color rgb="FF002060"/>
      <name val="Aharoni Bold"/>
    </font>
    <font>
      <b/>
      <u/>
      <sz val="16"/>
      <color rgb="FF002060"/>
      <name val="Calibri"/>
      <family val="2"/>
      <scheme val="minor"/>
    </font>
    <font>
      <sz val="11"/>
      <color theme="0"/>
      <name val="Aharoni Bold"/>
    </font>
    <font>
      <u/>
      <sz val="18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472C7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92D050"/>
      </left>
      <right style="thick">
        <color rgb="FF92D050"/>
      </right>
      <top style="thick">
        <color rgb="FF92D050"/>
      </top>
      <bottom style="thick">
        <color rgb="FF92D050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 style="medium">
        <color rgb="FFFF0000"/>
      </left>
      <right style="thick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/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rgb="FF002060"/>
      </left>
      <right style="thick">
        <color rgb="FF002060"/>
      </right>
      <top style="thick">
        <color rgb="FF002060"/>
      </top>
      <bottom/>
      <diagonal/>
    </border>
    <border>
      <left style="thick">
        <color rgb="FF002060"/>
      </left>
      <right style="thick">
        <color rgb="FF002060"/>
      </right>
      <top/>
      <bottom/>
      <diagonal/>
    </border>
    <border>
      <left style="thick">
        <color rgb="FF002060"/>
      </left>
      <right style="thick">
        <color rgb="FF002060"/>
      </right>
      <top/>
      <bottom style="thick">
        <color rgb="FF002060"/>
      </bottom>
      <diagonal/>
    </border>
    <border>
      <left style="thick">
        <color rgb="FF00B050"/>
      </left>
      <right/>
      <top/>
      <bottom/>
      <diagonal/>
    </border>
    <border>
      <left style="thick">
        <color rgb="FF92D05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rgb="FF92D050"/>
      </left>
      <right/>
      <top style="thick">
        <color rgb="FF92D050"/>
      </top>
      <bottom style="thick">
        <color rgb="FF92D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2">
    <xf numFmtId="0" fontId="0" fillId="0" borderId="0" xfId="0"/>
    <xf numFmtId="0" fontId="1" fillId="2" borderId="0" xfId="0" applyFont="1" applyFill="1" applyBorder="1"/>
    <xf numFmtId="0" fontId="0" fillId="2" borderId="0" xfId="0" applyFill="1" applyBorder="1"/>
    <xf numFmtId="0" fontId="6" fillId="0" borderId="0" xfId="0" applyFont="1"/>
    <xf numFmtId="0" fontId="3" fillId="10" borderId="12" xfId="0" applyFont="1" applyFill="1" applyBorder="1" applyAlignment="1">
      <alignment horizontal="center"/>
    </xf>
    <xf numFmtId="166" fontId="5" fillId="2" borderId="13" xfId="0" applyNumberFormat="1" applyFont="1" applyFill="1" applyBorder="1"/>
    <xf numFmtId="0" fontId="5" fillId="2" borderId="13" xfId="0" applyFont="1" applyFill="1" applyBorder="1"/>
    <xf numFmtId="0" fontId="3" fillId="11" borderId="13" xfId="0" applyFont="1" applyFill="1" applyBorder="1"/>
    <xf numFmtId="165" fontId="1" fillId="2" borderId="13" xfId="0" applyNumberFormat="1" applyFont="1" applyFill="1" applyBorder="1"/>
    <xf numFmtId="0" fontId="1" fillId="2" borderId="13" xfId="0" applyFont="1" applyFill="1" applyBorder="1"/>
    <xf numFmtId="0" fontId="3" fillId="2" borderId="0" xfId="0" applyFont="1" applyFill="1" applyBorder="1"/>
    <xf numFmtId="0" fontId="3" fillId="12" borderId="13" xfId="0" applyFont="1" applyFill="1" applyBorder="1"/>
    <xf numFmtId="0" fontId="2" fillId="2" borderId="0" xfId="0" applyFont="1" applyFill="1" applyBorder="1"/>
    <xf numFmtId="0" fontId="8" fillId="5" borderId="13" xfId="0" applyFont="1" applyFill="1" applyBorder="1"/>
    <xf numFmtId="165" fontId="9" fillId="2" borderId="13" xfId="0" applyNumberFormat="1" applyFont="1" applyFill="1" applyBorder="1"/>
    <xf numFmtId="0" fontId="9" fillId="2" borderId="13" xfId="0" applyFont="1" applyFill="1" applyBorder="1"/>
    <xf numFmtId="0" fontId="10" fillId="5" borderId="13" xfId="0" applyFont="1" applyFill="1" applyBorder="1" applyAlignment="1">
      <alignment horizontal="center"/>
    </xf>
    <xf numFmtId="0" fontId="17" fillId="4" borderId="21" xfId="0" applyFont="1" applyFill="1" applyBorder="1"/>
    <xf numFmtId="0" fontId="1" fillId="7" borderId="1" xfId="0" applyFont="1" applyFill="1" applyBorder="1" applyProtection="1">
      <protection locked="0"/>
    </xf>
    <xf numFmtId="0" fontId="1" fillId="7" borderId="5" xfId="0" applyFont="1" applyFill="1" applyBorder="1" applyProtection="1">
      <protection locked="0"/>
    </xf>
    <xf numFmtId="0" fontId="1" fillId="7" borderId="4" xfId="0" applyFont="1" applyFill="1" applyBorder="1" applyProtection="1">
      <protection locked="0"/>
    </xf>
    <xf numFmtId="0" fontId="1" fillId="7" borderId="10" xfId="0" applyFont="1" applyFill="1" applyBorder="1" applyProtection="1">
      <protection locked="0"/>
    </xf>
    <xf numFmtId="0" fontId="1" fillId="7" borderId="3" xfId="0" applyFont="1" applyFill="1" applyBorder="1" applyProtection="1">
      <protection locked="0"/>
    </xf>
    <xf numFmtId="0" fontId="1" fillId="7" borderId="11" xfId="0" applyFont="1" applyFill="1" applyBorder="1" applyProtection="1">
      <protection locked="0"/>
    </xf>
    <xf numFmtId="0" fontId="1" fillId="7" borderId="2" xfId="0" applyFont="1" applyFill="1" applyBorder="1" applyProtection="1">
      <protection locked="0"/>
    </xf>
    <xf numFmtId="0" fontId="1" fillId="2" borderId="0" xfId="0" applyFont="1" applyFill="1" applyBorder="1" applyProtection="1"/>
    <xf numFmtId="0" fontId="11" fillId="10" borderId="0" xfId="0" applyFont="1" applyFill="1" applyBorder="1" applyProtection="1"/>
    <xf numFmtId="0" fontId="3" fillId="5" borderId="1" xfId="0" applyFont="1" applyFill="1" applyBorder="1" applyProtection="1"/>
    <xf numFmtId="0" fontId="3" fillId="10" borderId="17" xfId="0" applyFont="1" applyFill="1" applyBorder="1" applyAlignment="1" applyProtection="1"/>
    <xf numFmtId="0" fontId="3" fillId="10" borderId="0" xfId="0" applyFont="1" applyFill="1" applyBorder="1" applyAlignment="1" applyProtection="1"/>
    <xf numFmtId="0" fontId="12" fillId="2" borderId="0" xfId="1" applyFill="1" applyBorder="1" applyAlignment="1" applyProtection="1"/>
    <xf numFmtId="0" fontId="1" fillId="6" borderId="5" xfId="0" applyFont="1" applyFill="1" applyBorder="1" applyProtection="1"/>
    <xf numFmtId="0" fontId="1" fillId="6" borderId="4" xfId="0" applyFont="1" applyFill="1" applyBorder="1" applyProtection="1"/>
    <xf numFmtId="0" fontId="3" fillId="8" borderId="4" xfId="0" applyFont="1" applyFill="1" applyBorder="1" applyProtection="1"/>
    <xf numFmtId="0" fontId="1" fillId="2" borderId="4" xfId="0" applyFont="1" applyFill="1" applyBorder="1" applyProtection="1"/>
    <xf numFmtId="0" fontId="5" fillId="7" borderId="4" xfId="0" applyFont="1" applyFill="1" applyBorder="1" applyProtection="1"/>
    <xf numFmtId="0" fontId="3" fillId="9" borderId="8" xfId="0" applyFont="1" applyFill="1" applyBorder="1" applyProtection="1"/>
    <xf numFmtId="0" fontId="1" fillId="2" borderId="8" xfId="0" applyFont="1" applyFill="1" applyBorder="1" applyProtection="1"/>
    <xf numFmtId="0" fontId="3" fillId="4" borderId="2" xfId="0" applyFont="1" applyFill="1" applyBorder="1" applyProtection="1"/>
    <xf numFmtId="0" fontId="1" fillId="2" borderId="11" xfId="0" applyFont="1" applyFill="1" applyBorder="1" applyProtection="1"/>
    <xf numFmtId="0" fontId="1" fillId="2" borderId="10" xfId="0" applyFont="1" applyFill="1" applyBorder="1" applyProtection="1"/>
    <xf numFmtId="0" fontId="1" fillId="3" borderId="3" xfId="0" applyFont="1" applyFill="1" applyBorder="1" applyProtection="1"/>
    <xf numFmtId="0" fontId="1" fillId="2" borderId="22" xfId="0" applyFont="1" applyFill="1" applyBorder="1" applyProtection="1"/>
    <xf numFmtId="0" fontId="13" fillId="4" borderId="21" xfId="0" applyFont="1" applyFill="1" applyBorder="1" applyAlignment="1" applyProtection="1">
      <alignment horizontal="right"/>
    </xf>
    <xf numFmtId="0" fontId="1" fillId="2" borderId="2" xfId="0" applyFont="1" applyFill="1" applyBorder="1" applyProtection="1"/>
    <xf numFmtId="0" fontId="4" fillId="7" borderId="9" xfId="0" applyFont="1" applyFill="1" applyBorder="1" applyProtection="1"/>
    <xf numFmtId="0" fontId="1" fillId="2" borderId="9" xfId="0" applyFont="1" applyFill="1" applyBorder="1" applyProtection="1"/>
    <xf numFmtId="0" fontId="1" fillId="2" borderId="0" xfId="0" applyFont="1" applyFill="1" applyBorder="1" applyAlignment="1" applyProtection="1">
      <alignment vertical="center"/>
    </xf>
    <xf numFmtId="0" fontId="5" fillId="7" borderId="13" xfId="0" applyFont="1" applyFill="1" applyBorder="1" applyProtection="1">
      <protection locked="0"/>
    </xf>
    <xf numFmtId="9" fontId="5" fillId="7" borderId="13" xfId="0" applyNumberFormat="1" applyFont="1" applyFill="1" applyBorder="1" applyProtection="1">
      <protection locked="0"/>
    </xf>
    <xf numFmtId="9" fontId="1" fillId="7" borderId="13" xfId="0" applyNumberFormat="1" applyFont="1" applyFill="1" applyBorder="1" applyProtection="1">
      <protection locked="0"/>
    </xf>
    <xf numFmtId="9" fontId="9" fillId="7" borderId="13" xfId="0" applyNumberFormat="1" applyFont="1" applyFill="1" applyBorder="1" applyProtection="1">
      <protection locked="0"/>
    </xf>
    <xf numFmtId="0" fontId="25" fillId="2" borderId="13" xfId="1" applyFont="1" applyFill="1" applyBorder="1" applyAlignment="1">
      <alignment horizontal="center" vertical="center"/>
    </xf>
    <xf numFmtId="0" fontId="26" fillId="2" borderId="13" xfId="1" applyFont="1" applyFill="1" applyBorder="1" applyAlignment="1">
      <alignment horizontal="center" vertical="center"/>
    </xf>
    <xf numFmtId="164" fontId="5" fillId="2" borderId="13" xfId="0" applyNumberFormat="1" applyFont="1" applyFill="1" applyBorder="1" applyProtection="1">
      <protection hidden="1"/>
    </xf>
    <xf numFmtId="165" fontId="1" fillId="2" borderId="13" xfId="0" applyNumberFormat="1" applyFont="1" applyFill="1" applyBorder="1" applyProtection="1">
      <protection hidden="1"/>
    </xf>
    <xf numFmtId="165" fontId="3" fillId="10" borderId="12" xfId="0" applyNumberFormat="1" applyFont="1" applyFill="1" applyBorder="1" applyAlignment="1" applyProtection="1">
      <alignment horizontal="center"/>
      <protection hidden="1"/>
    </xf>
    <xf numFmtId="166" fontId="10" fillId="5" borderId="13" xfId="0" applyNumberFormat="1" applyFont="1" applyFill="1" applyBorder="1" applyAlignment="1" applyProtection="1">
      <alignment horizontal="center"/>
      <protection hidden="1"/>
    </xf>
    <xf numFmtId="165" fontId="9" fillId="2" borderId="13" xfId="0" applyNumberFormat="1" applyFont="1" applyFill="1" applyBorder="1" applyProtection="1">
      <protection hidden="1"/>
    </xf>
    <xf numFmtId="0" fontId="21" fillId="2" borderId="13" xfId="1" applyFont="1" applyFill="1" applyBorder="1" applyAlignment="1" applyProtection="1">
      <alignment horizontal="center"/>
    </xf>
    <xf numFmtId="0" fontId="22" fillId="2" borderId="13" xfId="0" applyFont="1" applyFill="1" applyBorder="1" applyAlignment="1" applyProtection="1">
      <alignment horizontal="center"/>
    </xf>
    <xf numFmtId="0" fontId="23" fillId="2" borderId="13" xfId="1" applyFont="1" applyFill="1" applyBorder="1" applyAlignment="1" applyProtection="1">
      <alignment horizontal="center"/>
    </xf>
    <xf numFmtId="0" fontId="3" fillId="4" borderId="6" xfId="0" applyFont="1" applyFill="1" applyBorder="1" applyAlignment="1" applyProtection="1">
      <alignment horizontal="center"/>
    </xf>
    <xf numFmtId="0" fontId="3" fillId="4" borderId="7" xfId="0" applyFont="1" applyFill="1" applyBorder="1" applyAlignment="1" applyProtection="1">
      <alignment horizontal="center"/>
    </xf>
    <xf numFmtId="0" fontId="3" fillId="10" borderId="18" xfId="0" applyFont="1" applyFill="1" applyBorder="1" applyAlignment="1" applyProtection="1">
      <alignment horizontal="center"/>
    </xf>
    <xf numFmtId="0" fontId="3" fillId="10" borderId="0" xfId="0" applyFont="1" applyFill="1" applyBorder="1" applyAlignment="1" applyProtection="1">
      <alignment horizontal="center"/>
    </xf>
    <xf numFmtId="0" fontId="3" fillId="10" borderId="20" xfId="0" applyFont="1" applyFill="1" applyBorder="1" applyAlignment="1">
      <alignment horizontal="center"/>
    </xf>
    <xf numFmtId="0" fontId="12" fillId="2" borderId="20" xfId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7" fillId="10" borderId="12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24" fillId="10" borderId="0" xfId="0" applyFont="1" applyFill="1" applyBorder="1" applyAlignment="1">
      <alignment horizontal="center"/>
    </xf>
    <xf numFmtId="0" fontId="12" fillId="2" borderId="0" xfId="1" applyFill="1" applyBorder="1" applyAlignment="1">
      <alignment horizontal="center"/>
    </xf>
    <xf numFmtId="0" fontId="14" fillId="2" borderId="0" xfId="1" applyFont="1" applyFill="1" applyBorder="1" applyAlignment="1">
      <alignment horizontal="center"/>
    </xf>
    <xf numFmtId="0" fontId="14" fillId="2" borderId="19" xfId="1" applyFont="1" applyFill="1" applyBorder="1" applyAlignment="1">
      <alignment horizontal="center"/>
    </xf>
    <xf numFmtId="0" fontId="3" fillId="10" borderId="18" xfId="0" applyFont="1" applyFill="1" applyBorder="1" applyAlignment="1">
      <alignment horizontal="left"/>
    </xf>
    <xf numFmtId="0" fontId="3" fillId="10" borderId="0" xfId="0" applyFont="1" applyFill="1" applyBorder="1" applyAlignment="1">
      <alignment horizontal="left"/>
    </xf>
    <xf numFmtId="9" fontId="1" fillId="7" borderId="14" xfId="0" applyNumberFormat="1" applyFont="1" applyFill="1" applyBorder="1" applyAlignment="1" applyProtection="1">
      <alignment horizontal="center" vertical="center"/>
      <protection locked="0"/>
    </xf>
    <xf numFmtId="9" fontId="1" fillId="7" borderId="15" xfId="0" applyNumberFormat="1" applyFont="1" applyFill="1" applyBorder="1" applyAlignment="1" applyProtection="1">
      <alignment horizontal="center" vertical="center"/>
      <protection locked="0"/>
    </xf>
    <xf numFmtId="9" fontId="1" fillId="7" borderId="16" xfId="0" applyNumberFormat="1" applyFont="1" applyFill="1" applyBorder="1" applyAlignment="1" applyProtection="1">
      <alignment horizontal="center" vertical="center"/>
      <protection locked="0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166" fontId="1" fillId="7" borderId="14" xfId="0" applyNumberFormat="1" applyFont="1" applyFill="1" applyBorder="1" applyAlignment="1" applyProtection="1">
      <alignment horizontal="center" vertical="center"/>
      <protection locked="0"/>
    </xf>
    <xf numFmtId="166" fontId="1" fillId="7" borderId="16" xfId="0" applyNumberFormat="1" applyFont="1" applyFill="1" applyBorder="1" applyAlignment="1" applyProtection="1">
      <alignment horizontal="center" vertical="center"/>
      <protection locked="0"/>
    </xf>
    <xf numFmtId="0" fontId="15" fillId="10" borderId="0" xfId="0" applyFont="1" applyFill="1" applyBorder="1" applyAlignment="1">
      <alignment horizontal="center"/>
    </xf>
    <xf numFmtId="0" fontId="16" fillId="10" borderId="0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12" fillId="2" borderId="14" xfId="1" applyFill="1" applyBorder="1" applyAlignment="1">
      <alignment horizontal="center" vertical="center"/>
    </xf>
    <xf numFmtId="0" fontId="12" fillId="2" borderId="16" xfId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69696"/>
      <color rgb="FF4472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Cash Outflow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0323-B343-ADDE-F1D28232BCD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0323-B343-ADDE-F1D28232BCD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323-B343-ADDE-F1D28232BCD7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323-B343-ADDE-F1D28232BCD7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0323-B343-ADDE-F1D28232BCD7}"/>
              </c:ext>
            </c:extLst>
          </c:dPt>
          <c:dLbls>
            <c:dLbl>
              <c:idx val="0"/>
              <c:layout>
                <c:manualLayout>
                  <c:x val="4.0106951871657758E-3"/>
                  <c:y val="-7.89473684210526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23-B343-ADDE-F1D28232BCD7}"/>
                </c:ext>
              </c:extLst>
            </c:dLbl>
            <c:dLbl>
              <c:idx val="1"/>
              <c:layout>
                <c:manualLayout>
                  <c:x val="-2.2058823529411766E-2"/>
                  <c:y val="1.555023923444958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6AF30D2-17D0-6648-A101-E3B4B6D1644F}" type="PERCENTAGE">
                      <a:rPr lang="en-US">
                        <a:solidFill>
                          <a:schemeClr val="bg1"/>
                        </a:solidFill>
                      </a:rPr>
                      <a:pPr>
                        <a:defRPr sz="1800" b="1"/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445134531980297E-2"/>
                      <c:h val="8.606468748822665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323-B343-ADDE-F1D28232BCD7}"/>
                </c:ext>
              </c:extLst>
            </c:dLbl>
            <c:dLbl>
              <c:idx val="2"/>
              <c:layout>
                <c:manualLayout>
                  <c:x val="-1.0695187165775451E-2"/>
                  <c:y val="2.392344497607655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rgbClr val="00206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8BC2C88-2940-724F-992C-F6F747374F48}" type="PERCENTAGE">
                      <a:rPr lang="en-US">
                        <a:solidFill>
                          <a:schemeClr val="bg1"/>
                        </a:solidFill>
                      </a:rPr>
                      <a:pPr>
                        <a:defRPr sz="1800" b="1">
                          <a:solidFill>
                            <a:srgbClr val="002060"/>
                          </a:solidFill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323-B343-ADDE-F1D28232BCD7}"/>
                </c:ext>
              </c:extLst>
            </c:dLbl>
            <c:dLbl>
              <c:idx val="3"/>
              <c:layout>
                <c:manualLayout>
                  <c:x val="-8.0213903743315516E-3"/>
                  <c:y val="7.177033492822966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23-B343-ADDE-F1D28232BCD7}"/>
                </c:ext>
              </c:extLst>
            </c:dLbl>
            <c:dLbl>
              <c:idx val="4"/>
              <c:layout>
                <c:manualLayout>
                  <c:x val="-4.8128342245989351E-2"/>
                  <c:y val="7.177033492822966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23-B343-ADDE-F1D28232BC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(Budgeting!$B$13,Budgeting!$B$17,Budgeting!$B$23,Budgeting!$B$31,Budgeting!$B$37)</c:f>
              <c:strCache>
                <c:ptCount val="5"/>
                <c:pt idx="0">
                  <c:v>Total Living Expense</c:v>
                </c:pt>
                <c:pt idx="1">
                  <c:v>Total Lifestyle Expense</c:v>
                </c:pt>
                <c:pt idx="2">
                  <c:v>Total Other Expenses</c:v>
                </c:pt>
                <c:pt idx="3">
                  <c:v>Total Savings</c:v>
                </c:pt>
                <c:pt idx="4">
                  <c:v>Total EMI's</c:v>
                </c:pt>
              </c:strCache>
            </c:strRef>
          </c:cat>
          <c:val>
            <c:numRef>
              <c:f>(Budgeting!$C$13,Budgeting!$C$17,Budgeting!$C$23,Budgeting!$C$31,Budgeting!$C$37)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3-B343-ADDE-F1D28232BCD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899701040043795E-2"/>
          <c:y val="0.88685246581019472"/>
          <c:w val="0.97222188302665358"/>
          <c:h val="9.8793467204159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 Retirement Expanse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'Retirement Goal Planning'!$A$10</c:f>
              <c:strCache>
                <c:ptCount val="1"/>
                <c:pt idx="0">
                  <c:v>Present Expenses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1.6666666666666666E-2"/>
                  <c:y val="4.1666848935549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Aharoni" panose="02010803020104030203" pitchFamily="2" charset="-79"/>
                      <a:ea typeface="+mn-ea"/>
                      <a:cs typeface="Aharoni" panose="02010803020104030203" pitchFamily="2" charset="-79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430555555555556"/>
                      <c:h val="0.250740740740740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ADC-5B49-80D3-D66FC378DE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'Retirement Goal Planning'!$B$10</c:f>
              <c:numCache>
                <c:formatCode>"₹"#,##0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C-5B49-80D3-D66FC378DEF5}"/>
            </c:ext>
          </c:extLst>
        </c:ser>
        <c:ser>
          <c:idx val="1"/>
          <c:order val="1"/>
          <c:tx>
            <c:strRef>
              <c:f>'Retirement Goal Planning'!$A$13</c:f>
              <c:strCache>
                <c:ptCount val="1"/>
                <c:pt idx="0">
                  <c:v>At your Retirement, Your Expenses Would be 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Aharoni" panose="02010803020104030203" pitchFamily="2" charset="-79"/>
                      <a:ea typeface="+mn-ea"/>
                      <a:cs typeface="Aharoni" panose="02010803020104030203" pitchFamily="2" charset="-79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41666666666666"/>
                      <c:h val="0.22511592300962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ADC-5B49-80D3-D66FC378DE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'Retirement Goal Planning'!$B$13</c:f>
              <c:numCache>
                <c:formatCode>"₹"#,##0_);[Red]\("₹"#,##0\)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C-5B49-80D3-D66FC378DE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934712448"/>
        <c:axId val="1934714128"/>
        <c:axId val="0"/>
      </c:bar3DChart>
      <c:catAx>
        <c:axId val="193471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14128"/>
        <c:crosses val="autoZero"/>
        <c:auto val="1"/>
        <c:lblAlgn val="ctr"/>
        <c:lblOffset val="100"/>
        <c:noMultiLvlLbl val="0"/>
      </c:catAx>
      <c:valAx>
        <c:axId val="19347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1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 /><Relationship Id="rId2" Type="http://schemas.openxmlformats.org/officeDocument/2006/relationships/chart" Target="../charts/chart1.xml" /><Relationship Id="rId1" Type="http://schemas.openxmlformats.org/officeDocument/2006/relationships/image" Target="../media/image1.jpg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 /><Relationship Id="rId2" Type="http://schemas.openxmlformats.org/officeDocument/2006/relationships/image" Target="../media/image3.jpeg" /><Relationship Id="rId1" Type="http://schemas.openxmlformats.org/officeDocument/2006/relationships/chart" Target="../charts/chart2.xml" /><Relationship Id="rId4" Type="http://schemas.openxmlformats.org/officeDocument/2006/relationships/image" Target="../media/image2.png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5.jp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2980267</xdr:colOff>
      <xdr:row>0</xdr:row>
      <xdr:rowOff>0</xdr:rowOff>
    </xdr:from>
    <xdr:to>
      <xdr:col>2</xdr:col>
      <xdr:colOff>2173112</xdr:colOff>
      <xdr:row>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5022F5-AB39-9F48-A91E-4D27995B5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5567" y="0"/>
          <a:ext cx="5034845" cy="2832100"/>
        </a:xfrm>
        <a:prstGeom prst="rect">
          <a:avLst/>
        </a:prstGeom>
      </xdr:spPr>
    </xdr:pic>
    <xdr:clientData/>
  </xdr:twoCellAnchor>
  <xdr:twoCellAnchor>
    <xdr:from>
      <xdr:col>3</xdr:col>
      <xdr:colOff>787400</xdr:colOff>
      <xdr:row>6</xdr:row>
      <xdr:rowOff>190500</xdr:rowOff>
    </xdr:from>
    <xdr:to>
      <xdr:col>5</xdr:col>
      <xdr:colOff>3644900</xdr:colOff>
      <xdr:row>22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F7092C-E584-E243-B45B-FBB978280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3162300</xdr:colOff>
      <xdr:row>2</xdr:row>
      <xdr:rowOff>12700</xdr:rowOff>
    </xdr:from>
    <xdr:to>
      <xdr:col>4</xdr:col>
      <xdr:colOff>1803400</xdr:colOff>
      <xdr:row>4</xdr:row>
      <xdr:rowOff>9973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D50817-5D98-1445-93C4-6CA329341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81100" y="647700"/>
          <a:ext cx="3022600" cy="21943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11</xdr:row>
      <xdr:rowOff>50800</xdr:rowOff>
    </xdr:from>
    <xdr:to>
      <xdr:col>10</xdr:col>
      <xdr:colOff>355600</xdr:colOff>
      <xdr:row>19</xdr:row>
      <xdr:rowOff>279400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E88270-4615-544B-A956-9A3613460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3556000</xdr:colOff>
      <xdr:row>5</xdr:row>
      <xdr:rowOff>315926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54D2F21-C64E-714A-9A15-18825350C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3556000" cy="1992326"/>
        </a:xfrm>
        <a:prstGeom prst="rect">
          <a:avLst/>
        </a:prstGeom>
      </xdr:spPr>
    </xdr:pic>
    <xdr:clientData/>
  </xdr:twoCellAnchor>
  <xdr:twoCellAnchor editAs="oneCell">
    <xdr:from>
      <xdr:col>0</xdr:col>
      <xdr:colOff>3200400</xdr:colOff>
      <xdr:row>0</xdr:row>
      <xdr:rowOff>0</xdr:rowOff>
    </xdr:from>
    <xdr:to>
      <xdr:col>3</xdr:col>
      <xdr:colOff>177800</xdr:colOff>
      <xdr:row>6</xdr:row>
      <xdr:rowOff>609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B5F12DA-CDFA-454B-A69A-571451716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00400" y="0"/>
          <a:ext cx="5372100" cy="201990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127000</xdr:rowOff>
    </xdr:from>
    <xdr:to>
      <xdr:col>9</xdr:col>
      <xdr:colOff>546100</xdr:colOff>
      <xdr:row>8</xdr:row>
      <xdr:rowOff>263973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1FC6AD-A099-E945-A2DC-82D8DF708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71200" y="774700"/>
          <a:ext cx="3022600" cy="21943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355600</xdr:colOff>
      <xdr:row>0</xdr:row>
      <xdr:rowOff>0</xdr:rowOff>
    </xdr:from>
    <xdr:to>
      <xdr:col>7</xdr:col>
      <xdr:colOff>393700</xdr:colOff>
      <xdr:row>12</xdr:row>
      <xdr:rowOff>148166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1A1E5D-5CAC-4F4E-A5BB-B90E77562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1900" y="0"/>
          <a:ext cx="3340100" cy="267546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0</xdr:row>
      <xdr:rowOff>0</xdr:rowOff>
    </xdr:from>
    <xdr:to>
      <xdr:col>1</xdr:col>
      <xdr:colOff>2730500</xdr:colOff>
      <xdr:row>8</xdr:row>
      <xdr:rowOff>205711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65E9E7-A5CF-4744-A316-A8577C61F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30800" y="0"/>
          <a:ext cx="2540000" cy="1844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witter.com/moneypurseadv" TargetMode="External" /><Relationship Id="rId2" Type="http://schemas.openxmlformats.org/officeDocument/2006/relationships/hyperlink" Target="http://www.instagram.com/moneypurseadv" TargetMode="External" /><Relationship Id="rId1" Type="http://schemas.openxmlformats.org/officeDocument/2006/relationships/hyperlink" Target="https://www.youtube.com/channel/UChBT5TlUeG68PKvJSg6MkqQ" TargetMode="External" /><Relationship Id="rId6" Type="http://schemas.openxmlformats.org/officeDocument/2006/relationships/drawing" Target="../drawings/drawing1.xml" /><Relationship Id="rId5" Type="http://schemas.openxmlformats.org/officeDocument/2006/relationships/hyperlink" Target="https://t.me/moneypurseadv" TargetMode="External" /><Relationship Id="rId4" Type="http://schemas.openxmlformats.org/officeDocument/2006/relationships/hyperlink" Target="http://www.facebook.com/moneypurseadv" TargetMode="Externa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witter.com/moneypurseadv" TargetMode="External" /><Relationship Id="rId7" Type="http://schemas.openxmlformats.org/officeDocument/2006/relationships/drawing" Target="../drawings/drawing2.xml" /><Relationship Id="rId2" Type="http://schemas.openxmlformats.org/officeDocument/2006/relationships/hyperlink" Target="http://www.instagram.com/moneypurseadv" TargetMode="External" /><Relationship Id="rId1" Type="http://schemas.openxmlformats.org/officeDocument/2006/relationships/hyperlink" Target="https://www.youtube.com/channel/UChBT5TlUeG68PKvJSg6MkqQ" TargetMode="External" /><Relationship Id="rId6" Type="http://schemas.openxmlformats.org/officeDocument/2006/relationships/hyperlink" Target="https://www.youtube.com/channel/UChBT5TlUeG68PKvJSg6MkqQ" TargetMode="External" /><Relationship Id="rId5" Type="http://schemas.openxmlformats.org/officeDocument/2006/relationships/hyperlink" Target="https://t.me/moneypurseadv" TargetMode="External" /><Relationship Id="rId4" Type="http://schemas.openxmlformats.org/officeDocument/2006/relationships/hyperlink" Target="http://www.facebook.com/moneypurseadv" TargetMode="Externa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inyurl.com/y3r42a2x" TargetMode="External" /><Relationship Id="rId2" Type="http://schemas.openxmlformats.org/officeDocument/2006/relationships/hyperlink" Target="https://zerodha.com/open-account?c=ZMPIBU" TargetMode="External" /><Relationship Id="rId1" Type="http://schemas.openxmlformats.org/officeDocument/2006/relationships/hyperlink" Target="https://upstox.com/open-account/?f=7K5T" TargetMode="External" /><Relationship Id="rId5" Type="http://schemas.openxmlformats.org/officeDocument/2006/relationships/drawing" Target="../drawings/drawing3.xml" /><Relationship Id="rId4" Type="http://schemas.openxmlformats.org/officeDocument/2006/relationships/hyperlink" Target="https://www.youtube.com/channel/UChBT5TlUeG68PKvJSg6MkqQ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802AE-ED70-4B4F-87B9-9F8C866CF9FC}">
  <dimension ref="B2:F41"/>
  <sheetViews>
    <sheetView tabSelected="1" workbookViewId="0">
      <selection activeCell="D26" sqref="D26"/>
    </sheetView>
  </sheetViews>
  <sheetFormatPr defaultColWidth="57.4609375" defaultRowHeight="22.5"/>
  <cols>
    <col min="1" max="1" width="6.53515625" style="25" customWidth="1"/>
    <col min="2" max="2" width="76.69921875" style="25" customWidth="1"/>
    <col min="3" max="4" width="57.4609375" style="25"/>
    <col min="5" max="5" width="29.71484375" style="25" customWidth="1"/>
    <col min="6" max="16384" width="57.4609375" style="25"/>
  </cols>
  <sheetData>
    <row r="2" spans="2:6" ht="25.5">
      <c r="D2" s="26" t="s">
        <v>47</v>
      </c>
    </row>
    <row r="4" spans="2:6" ht="147.94999999999999" customHeight="1" thickBot="1"/>
    <row r="5" spans="2:6" ht="24" thickTop="1" thickBot="1">
      <c r="B5" s="27" t="s">
        <v>0</v>
      </c>
      <c r="C5" s="18"/>
      <c r="D5" s="28" t="s">
        <v>48</v>
      </c>
      <c r="E5" s="29"/>
      <c r="F5" s="30" t="s">
        <v>49</v>
      </c>
    </row>
    <row r="6" spans="2:6" ht="24" thickTop="1" thickBot="1"/>
    <row r="7" spans="2:6" ht="23.25" thickBot="1">
      <c r="B7" s="62" t="s">
        <v>76</v>
      </c>
      <c r="C7" s="63"/>
    </row>
    <row r="8" spans="2:6" ht="23.25" thickBot="1">
      <c r="B8" s="31" t="s">
        <v>1</v>
      </c>
      <c r="C8" s="19"/>
    </row>
    <row r="9" spans="2:6" ht="24" thickTop="1" thickBot="1">
      <c r="B9" s="32" t="s">
        <v>2</v>
      </c>
      <c r="C9" s="20"/>
    </row>
    <row r="10" spans="2:6" ht="24" thickTop="1" thickBot="1">
      <c r="B10" s="32" t="s">
        <v>9</v>
      </c>
      <c r="C10" s="20"/>
    </row>
    <row r="11" spans="2:6" ht="24" thickTop="1" thickBot="1">
      <c r="B11" s="32" t="s">
        <v>3</v>
      </c>
      <c r="C11" s="20"/>
    </row>
    <row r="12" spans="2:6" ht="24" thickTop="1" thickBot="1">
      <c r="B12" s="32" t="s">
        <v>4</v>
      </c>
      <c r="C12" s="20"/>
    </row>
    <row r="13" spans="2:6" ht="24" thickTop="1" thickBot="1">
      <c r="B13" s="33" t="s">
        <v>73</v>
      </c>
      <c r="C13" s="34">
        <f>SUM(C8:C12)</f>
        <v>0</v>
      </c>
    </row>
    <row r="14" spans="2:6" ht="24" thickTop="1" thickBot="1"/>
    <row r="15" spans="2:6" ht="24" thickTop="1" thickBot="1">
      <c r="B15" s="32" t="s">
        <v>5</v>
      </c>
      <c r="C15" s="20"/>
    </row>
    <row r="16" spans="2:6" ht="24" thickTop="1" thickBot="1">
      <c r="B16" s="32" t="s">
        <v>10</v>
      </c>
      <c r="C16" s="20"/>
    </row>
    <row r="17" spans="2:6" ht="24" thickTop="1" thickBot="1">
      <c r="B17" s="35" t="s">
        <v>69</v>
      </c>
      <c r="C17" s="34">
        <f>SUM(C15:C16)</f>
        <v>0</v>
      </c>
    </row>
    <row r="18" spans="2:6" ht="24" thickTop="1" thickBot="1"/>
    <row r="19" spans="2:6" ht="24" thickTop="1" thickBot="1">
      <c r="B19" s="32" t="s">
        <v>11</v>
      </c>
      <c r="C19" s="20"/>
    </row>
    <row r="20" spans="2:6" ht="24" thickTop="1" thickBot="1">
      <c r="B20" s="32" t="s">
        <v>6</v>
      </c>
      <c r="C20" s="20"/>
    </row>
    <row r="21" spans="2:6" ht="24" thickTop="1" thickBot="1">
      <c r="B21" s="32" t="s">
        <v>7</v>
      </c>
      <c r="C21" s="20"/>
    </row>
    <row r="22" spans="2:6" ht="24" thickTop="1" thickBot="1">
      <c r="B22" s="32" t="s">
        <v>8</v>
      </c>
      <c r="C22" s="20"/>
    </row>
    <row r="23" spans="2:6" ht="24" thickTop="1" thickBot="1">
      <c r="B23" s="36" t="s">
        <v>70</v>
      </c>
      <c r="C23" s="37">
        <f>SUM(C19:C22)</f>
        <v>0</v>
      </c>
    </row>
    <row r="24" spans="2:6" ht="24" thickTop="1" thickBot="1">
      <c r="B24" s="38" t="s">
        <v>71</v>
      </c>
      <c r="C24" s="39">
        <f>SUM(C13+C17+C23)</f>
        <v>0</v>
      </c>
      <c r="D24" s="40" t="s">
        <v>79</v>
      </c>
      <c r="E24" s="21">
        <f>C24</f>
        <v>0</v>
      </c>
    </row>
    <row r="25" spans="2:6" ht="24" thickTop="1" thickBot="1"/>
    <row r="26" spans="2:6" ht="24" thickTop="1" thickBot="1">
      <c r="B26" s="41" t="s">
        <v>12</v>
      </c>
      <c r="C26" s="22"/>
    </row>
    <row r="27" spans="2:6" ht="24" thickTop="1" thickBot="1">
      <c r="B27" s="41" t="s">
        <v>13</v>
      </c>
      <c r="C27" s="22"/>
    </row>
    <row r="28" spans="2:6" ht="24" thickTop="1" thickBot="1">
      <c r="B28" s="41" t="s">
        <v>14</v>
      </c>
      <c r="C28" s="22"/>
    </row>
    <row r="29" spans="2:6" ht="24" thickTop="1" thickBot="1">
      <c r="B29" s="41" t="s">
        <v>15</v>
      </c>
      <c r="C29" s="22"/>
      <c r="D29" s="64" t="s">
        <v>50</v>
      </c>
      <c r="E29" s="65"/>
    </row>
    <row r="30" spans="2:6" ht="24" thickTop="1" thickBot="1">
      <c r="B30" s="41" t="s">
        <v>16</v>
      </c>
      <c r="C30" s="22"/>
    </row>
    <row r="31" spans="2:6" ht="25.5" thickTop="1" thickBot="1">
      <c r="B31" s="41" t="s">
        <v>17</v>
      </c>
      <c r="C31" s="42">
        <f>SUM(C26:C30)</f>
        <v>0</v>
      </c>
      <c r="D31" s="43" t="s">
        <v>51</v>
      </c>
      <c r="E31" s="59" t="s">
        <v>52</v>
      </c>
      <c r="F31" s="60"/>
    </row>
    <row r="32" spans="2:6" ht="25.5" thickTop="1" thickBot="1">
      <c r="D32" s="43" t="s">
        <v>53</v>
      </c>
      <c r="E32" s="59" t="s">
        <v>54</v>
      </c>
      <c r="F32" s="61"/>
    </row>
    <row r="33" spans="2:6" ht="25.5" thickTop="1" thickBot="1">
      <c r="B33" s="38" t="s">
        <v>18</v>
      </c>
      <c r="C33" s="23"/>
      <c r="D33" s="43" t="s">
        <v>55</v>
      </c>
      <c r="E33" s="59" t="s">
        <v>56</v>
      </c>
      <c r="F33" s="61"/>
    </row>
    <row r="34" spans="2:6" ht="25.5" thickTop="1" thickBot="1">
      <c r="B34" s="38" t="s">
        <v>19</v>
      </c>
      <c r="C34" s="23"/>
      <c r="D34" s="43" t="s">
        <v>75</v>
      </c>
      <c r="E34" s="59" t="s">
        <v>57</v>
      </c>
      <c r="F34" s="60"/>
    </row>
    <row r="35" spans="2:6" ht="24" thickTop="1" thickBot="1">
      <c r="B35" s="38" t="s">
        <v>20</v>
      </c>
      <c r="C35" s="24"/>
    </row>
    <row r="36" spans="2:6" ht="24" thickTop="1" thickBot="1">
      <c r="B36" s="38" t="s">
        <v>21</v>
      </c>
      <c r="C36" s="24"/>
    </row>
    <row r="37" spans="2:6" ht="24" thickTop="1" thickBot="1">
      <c r="B37" s="38" t="s">
        <v>22</v>
      </c>
      <c r="C37" s="44">
        <f>SUM(C33:C36)</f>
        <v>0</v>
      </c>
    </row>
    <row r="38" spans="2:6" ht="24" thickTop="1" thickBot="1"/>
    <row r="39" spans="2:6" ht="25.5" thickTop="1" thickBot="1">
      <c r="B39" s="45" t="s">
        <v>72</v>
      </c>
      <c r="C39" s="46">
        <f>C5-C24-C31-C37</f>
        <v>0</v>
      </c>
    </row>
    <row r="40" spans="2:6" ht="23.25" thickTop="1"/>
    <row r="41" spans="2:6">
      <c r="D41" s="47"/>
    </row>
  </sheetData>
  <sheetProtection algorithmName="SHA-512" hashValue="R3JBpvIGNLCzr6DFeRYeka6/mhyUJyjxK78FvwKkxDCVoJYw041PW8iciShZST/pEjoEm0EAq3ZbxSE3+QHWOw==" saltValue="jXwPCtuJgfvhSbnEd+XRjg==" spinCount="100000" sheet="1" objects="1" scenarios="1"/>
  <mergeCells count="6">
    <mergeCell ref="E34:F34"/>
    <mergeCell ref="E32:F32"/>
    <mergeCell ref="E33:F33"/>
    <mergeCell ref="B7:C7"/>
    <mergeCell ref="D29:E29"/>
    <mergeCell ref="E31:F31"/>
  </mergeCells>
  <hyperlinks>
    <hyperlink ref="F5" r:id="rId1" xr:uid="{4DE0241D-6A2B-2747-82DA-40E14A646B94}"/>
    <hyperlink ref="E31" r:id="rId2" xr:uid="{96E22919-BFA8-DB4B-B1E6-7C34EBCF6E63}"/>
    <hyperlink ref="E32" r:id="rId3" xr:uid="{64EF3EF9-2F65-D14C-9FA1-205707DBAB8C}"/>
    <hyperlink ref="E33" r:id="rId4" xr:uid="{E791F54E-A340-8144-A290-A8AF17AE93D0}"/>
    <hyperlink ref="E34" r:id="rId5" xr:uid="{8DE08F4F-C233-8E48-89C0-519E8F10E1B4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F764-49AF-4049-835B-0F6FA554B4B9}">
  <dimension ref="A2:S63"/>
  <sheetViews>
    <sheetView workbookViewId="0">
      <selection activeCell="R7" sqref="R7"/>
    </sheetView>
  </sheetViews>
  <sheetFormatPr defaultColWidth="10.8515625" defaultRowHeight="22.5"/>
  <cols>
    <col min="1" max="1" width="74.8515625" style="1" customWidth="1"/>
    <col min="2" max="2" width="29.71484375" style="1" customWidth="1"/>
    <col min="3" max="3" width="5.671875" style="1" customWidth="1"/>
    <col min="4" max="14" width="10.8515625" style="1"/>
    <col min="15" max="15" width="31.69140625" style="1" customWidth="1"/>
    <col min="16" max="16" width="38.34765625" style="1" customWidth="1"/>
    <col min="17" max="17" width="44.14453125" style="1" customWidth="1"/>
    <col min="18" max="18" width="29.46875" style="1" customWidth="1"/>
    <col min="19" max="19" width="33.78515625" style="1" customWidth="1"/>
    <col min="20" max="16384" width="10.8515625" style="1"/>
  </cols>
  <sheetData>
    <row r="2" spans="1:19" ht="23.25" thickBot="1">
      <c r="E2" s="70" t="s">
        <v>47</v>
      </c>
      <c r="F2" s="70"/>
      <c r="G2" s="70"/>
      <c r="H2" s="70"/>
      <c r="I2" s="70"/>
    </row>
    <row r="3" spans="1:19" ht="24" thickTop="1" thickBot="1">
      <c r="N3" s="69" t="s">
        <v>39</v>
      </c>
      <c r="O3" s="69"/>
      <c r="P3" s="69"/>
      <c r="Q3" s="69"/>
      <c r="R3" s="69"/>
      <c r="S3" s="69"/>
    </row>
    <row r="4" spans="1:19" ht="24" thickTop="1" thickBot="1">
      <c r="N4" s="69"/>
      <c r="O4" s="69"/>
      <c r="P4" s="69"/>
      <c r="Q4" s="69"/>
      <c r="R4" s="69"/>
      <c r="S4" s="69"/>
    </row>
    <row r="5" spans="1:19" ht="24" thickTop="1" thickBot="1">
      <c r="N5" s="69"/>
      <c r="O5" s="69"/>
      <c r="P5" s="69"/>
      <c r="Q5" s="69"/>
      <c r="R5" s="69"/>
      <c r="S5" s="69"/>
    </row>
    <row r="6" spans="1:19" ht="24" thickTop="1" thickBot="1">
      <c r="N6" s="69"/>
      <c r="O6" s="69"/>
      <c r="P6" s="69"/>
      <c r="Q6" s="69"/>
      <c r="R6" s="69"/>
      <c r="S6" s="69"/>
    </row>
    <row r="7" spans="1:19" ht="24" thickTop="1" thickBot="1">
      <c r="A7" s="7" t="s">
        <v>23</v>
      </c>
      <c r="B7" s="48"/>
      <c r="N7" s="4" t="s">
        <v>33</v>
      </c>
      <c r="O7" s="4" t="s">
        <v>34</v>
      </c>
      <c r="P7" s="4" t="s">
        <v>80</v>
      </c>
      <c r="Q7" s="4" t="s">
        <v>81</v>
      </c>
      <c r="R7" s="4" t="s">
        <v>38</v>
      </c>
      <c r="S7" s="4" t="s">
        <v>36</v>
      </c>
    </row>
    <row r="8" spans="1:19" ht="24" thickTop="1" thickBot="1">
      <c r="A8" s="7" t="s">
        <v>24</v>
      </c>
      <c r="B8" s="48"/>
      <c r="N8" s="4">
        <f>B8+1</f>
        <v>1</v>
      </c>
      <c r="O8" s="56" t="str">
        <f>IF(N8&lt;=B9,B20,"N A")</f>
        <v>N A</v>
      </c>
      <c r="P8" s="56" t="str">
        <f>IF(N8&lt;=$B$9,B15*12, "N A")</f>
        <v>N A</v>
      </c>
      <c r="Q8" s="56" t="str">
        <f>IF(N8&lt;=$B$9,O8-P8,"N A")</f>
        <v>N A</v>
      </c>
      <c r="R8" s="56" t="str">
        <f>IF(N8&lt;=$B$9,Q8*$B$17,"N A")</f>
        <v>N A</v>
      </c>
      <c r="S8" s="56" t="str">
        <f>IF(N8&lt;=$B$9,Q8+R8,"N A")</f>
        <v>N A</v>
      </c>
    </row>
    <row r="9" spans="1:19" ht="24" thickTop="1" thickBot="1">
      <c r="A9" s="7" t="s">
        <v>31</v>
      </c>
      <c r="B9" s="48"/>
      <c r="N9" s="4">
        <f>N8+1</f>
        <v>2</v>
      </c>
      <c r="O9" s="56" t="str">
        <f>IF(N9&lt;=$B$9,S8,"N A")</f>
        <v>N A</v>
      </c>
      <c r="P9" s="56" t="str">
        <f>IF(N9&lt;=$B$9,P8*(1+$B$18), "N A")</f>
        <v>N A</v>
      </c>
      <c r="Q9" s="56" t="str">
        <f t="shared" ref="Q9:Q62" si="0">IF(N9&lt;=$B$9,O9-P9,"N A")</f>
        <v>N A</v>
      </c>
      <c r="R9" s="56" t="str">
        <f t="shared" ref="R9:R62" si="1">IF(N9&lt;=$B$9,Q9*$B$17,"N A")</f>
        <v>N A</v>
      </c>
      <c r="S9" s="56" t="str">
        <f t="shared" ref="S9:S62" si="2">IF(N9&lt;=$B$9,Q9+R9,"N A")</f>
        <v>N A</v>
      </c>
    </row>
    <row r="10" spans="1:19" ht="24" thickTop="1" thickBot="1">
      <c r="A10" s="7" t="s">
        <v>74</v>
      </c>
      <c r="B10" s="5">
        <f>Budgeting!E24</f>
        <v>0</v>
      </c>
      <c r="D10" s="71" t="s">
        <v>48</v>
      </c>
      <c r="E10" s="71"/>
      <c r="F10" s="71"/>
      <c r="G10" s="71"/>
      <c r="H10" s="71"/>
      <c r="I10" s="72" t="s">
        <v>49</v>
      </c>
      <c r="J10" s="73"/>
      <c r="K10" s="73"/>
      <c r="L10" s="73"/>
      <c r="M10" s="74"/>
      <c r="N10" s="4">
        <f t="shared" ref="N10:N62" si="3">N9+1</f>
        <v>3</v>
      </c>
      <c r="O10" s="56" t="str">
        <f t="shared" ref="O10:O62" si="4">IF(N10&lt;=$B$9,S9,"N A")</f>
        <v>N A</v>
      </c>
      <c r="P10" s="56" t="str">
        <f>IF(N10&lt;=$B$9,P9*(1+$B$18), "N A")</f>
        <v>N A</v>
      </c>
      <c r="Q10" s="56" t="str">
        <f t="shared" si="0"/>
        <v>N A</v>
      </c>
      <c r="R10" s="56" t="str">
        <f t="shared" si="1"/>
        <v>N A</v>
      </c>
      <c r="S10" s="56" t="str">
        <f t="shared" si="2"/>
        <v>N A</v>
      </c>
    </row>
    <row r="11" spans="1:19" ht="24" thickTop="1" thickBot="1">
      <c r="A11" s="7" t="s">
        <v>25</v>
      </c>
      <c r="B11" s="49">
        <v>0.06</v>
      </c>
      <c r="N11" s="4">
        <f t="shared" si="3"/>
        <v>4</v>
      </c>
      <c r="O11" s="56" t="str">
        <f t="shared" si="4"/>
        <v>N A</v>
      </c>
      <c r="P11" s="56" t="str">
        <f t="shared" ref="P11:P62" si="5">IF(N11&lt;=$B$9,P10*(1+$B$18), "N A")</f>
        <v>N A</v>
      </c>
      <c r="Q11" s="56" t="str">
        <f t="shared" si="0"/>
        <v>N A</v>
      </c>
      <c r="R11" s="56" t="str">
        <f t="shared" si="1"/>
        <v>N A</v>
      </c>
      <c r="S11" s="56" t="str">
        <f t="shared" si="2"/>
        <v>N A</v>
      </c>
    </row>
    <row r="12" spans="1:19" ht="24" thickTop="1" thickBot="1">
      <c r="A12" s="7" t="s">
        <v>26</v>
      </c>
      <c r="B12" s="6">
        <f>B8-B7</f>
        <v>0</v>
      </c>
      <c r="N12" s="4">
        <f t="shared" si="3"/>
        <v>5</v>
      </c>
      <c r="O12" s="56" t="str">
        <f t="shared" si="4"/>
        <v>N A</v>
      </c>
      <c r="P12" s="56" t="str">
        <f t="shared" si="5"/>
        <v>N A</v>
      </c>
      <c r="Q12" s="56" t="str">
        <f t="shared" si="0"/>
        <v>N A</v>
      </c>
      <c r="R12" s="56" t="str">
        <f t="shared" si="1"/>
        <v>N A</v>
      </c>
      <c r="S12" s="56" t="str">
        <f t="shared" si="2"/>
        <v>N A</v>
      </c>
    </row>
    <row r="13" spans="1:19" ht="24" thickTop="1" thickBot="1">
      <c r="A13" s="7" t="s">
        <v>27</v>
      </c>
      <c r="B13" s="54">
        <f>FV(B11,B12,0,-B10,0)</f>
        <v>0</v>
      </c>
      <c r="N13" s="4">
        <f t="shared" si="3"/>
        <v>6</v>
      </c>
      <c r="O13" s="56" t="str">
        <f t="shared" si="4"/>
        <v>N A</v>
      </c>
      <c r="P13" s="56" t="str">
        <f t="shared" si="5"/>
        <v>N A</v>
      </c>
      <c r="Q13" s="56" t="str">
        <f t="shared" si="0"/>
        <v>N A</v>
      </c>
      <c r="R13" s="56" t="str">
        <f t="shared" si="1"/>
        <v>N A</v>
      </c>
      <c r="S13" s="56" t="str">
        <f t="shared" si="2"/>
        <v>N A</v>
      </c>
    </row>
    <row r="14" spans="1:19" ht="24" thickTop="1" thickBot="1">
      <c r="N14" s="4">
        <f t="shared" si="3"/>
        <v>7</v>
      </c>
      <c r="O14" s="56" t="str">
        <f t="shared" si="4"/>
        <v>N A</v>
      </c>
      <c r="P14" s="56" t="str">
        <f t="shared" si="5"/>
        <v>N A</v>
      </c>
      <c r="Q14" s="56" t="str">
        <f t="shared" si="0"/>
        <v>N A</v>
      </c>
      <c r="R14" s="56" t="str">
        <f t="shared" si="1"/>
        <v>N A</v>
      </c>
      <c r="S14" s="56" t="str">
        <f t="shared" si="2"/>
        <v>N A</v>
      </c>
    </row>
    <row r="15" spans="1:19" ht="24" thickTop="1" thickBot="1">
      <c r="A15" s="11" t="s">
        <v>28</v>
      </c>
      <c r="B15" s="8">
        <f>B13</f>
        <v>0</v>
      </c>
      <c r="N15" s="4">
        <f t="shared" si="3"/>
        <v>8</v>
      </c>
      <c r="O15" s="56" t="str">
        <f t="shared" si="4"/>
        <v>N A</v>
      </c>
      <c r="P15" s="56" t="str">
        <f t="shared" si="5"/>
        <v>N A</v>
      </c>
      <c r="Q15" s="56" t="str">
        <f t="shared" si="0"/>
        <v>N A</v>
      </c>
      <c r="R15" s="56" t="str">
        <f t="shared" si="1"/>
        <v>N A</v>
      </c>
      <c r="S15" s="56" t="str">
        <f t="shared" si="2"/>
        <v>N A</v>
      </c>
    </row>
    <row r="16" spans="1:19" ht="24" thickTop="1" thickBot="1">
      <c r="A16" s="11" t="s">
        <v>32</v>
      </c>
      <c r="B16" s="9">
        <f>(B9-B8)*12</f>
        <v>0</v>
      </c>
      <c r="N16" s="4">
        <f t="shared" si="3"/>
        <v>9</v>
      </c>
      <c r="O16" s="56" t="str">
        <f t="shared" si="4"/>
        <v>N A</v>
      </c>
      <c r="P16" s="56" t="str">
        <f t="shared" si="5"/>
        <v>N A</v>
      </c>
      <c r="Q16" s="56" t="str">
        <f t="shared" si="0"/>
        <v>N A</v>
      </c>
      <c r="R16" s="56" t="str">
        <f t="shared" si="1"/>
        <v>N A</v>
      </c>
      <c r="S16" s="56" t="str">
        <f t="shared" si="2"/>
        <v>N A</v>
      </c>
    </row>
    <row r="17" spans="1:19" ht="24" thickTop="1" thickBot="1">
      <c r="A17" s="11" t="s">
        <v>37</v>
      </c>
      <c r="B17" s="50">
        <v>7.0000000000000007E-2</v>
      </c>
      <c r="N17" s="4">
        <f t="shared" si="3"/>
        <v>10</v>
      </c>
      <c r="O17" s="56" t="str">
        <f t="shared" si="4"/>
        <v>N A</v>
      </c>
      <c r="P17" s="56" t="str">
        <f t="shared" si="5"/>
        <v>N A</v>
      </c>
      <c r="Q17" s="56" t="str">
        <f t="shared" si="0"/>
        <v>N A</v>
      </c>
      <c r="R17" s="56" t="str">
        <f t="shared" si="1"/>
        <v>N A</v>
      </c>
      <c r="S17" s="56" t="str">
        <f t="shared" si="2"/>
        <v>N A</v>
      </c>
    </row>
    <row r="18" spans="1:19" ht="24" thickTop="1" thickBot="1">
      <c r="A18" s="11" t="s">
        <v>77</v>
      </c>
      <c r="B18" s="50">
        <v>0.06</v>
      </c>
      <c r="N18" s="4">
        <f t="shared" si="3"/>
        <v>11</v>
      </c>
      <c r="O18" s="56" t="str">
        <f t="shared" si="4"/>
        <v>N A</v>
      </c>
      <c r="P18" s="56" t="str">
        <f t="shared" si="5"/>
        <v>N A</v>
      </c>
      <c r="Q18" s="56" t="str">
        <f t="shared" si="0"/>
        <v>N A</v>
      </c>
      <c r="R18" s="56" t="str">
        <f t="shared" si="1"/>
        <v>N A</v>
      </c>
      <c r="S18" s="56" t="str">
        <f t="shared" si="2"/>
        <v>N A</v>
      </c>
    </row>
    <row r="19" spans="1:19" ht="24" thickTop="1" thickBot="1">
      <c r="A19" s="11" t="s">
        <v>29</v>
      </c>
      <c r="B19" s="50">
        <v>0.01</v>
      </c>
      <c r="C19" s="10">
        <f>NOMINAL(B19,12)/12</f>
        <v>8.295381143461622E-4</v>
      </c>
      <c r="N19" s="4">
        <f t="shared" si="3"/>
        <v>12</v>
      </c>
      <c r="O19" s="56" t="str">
        <f t="shared" si="4"/>
        <v>N A</v>
      </c>
      <c r="P19" s="56" t="str">
        <f t="shared" si="5"/>
        <v>N A</v>
      </c>
      <c r="Q19" s="56" t="str">
        <f t="shared" si="0"/>
        <v>N A</v>
      </c>
      <c r="R19" s="56" t="str">
        <f t="shared" si="1"/>
        <v>N A</v>
      </c>
      <c r="S19" s="56" t="str">
        <f t="shared" si="2"/>
        <v>N A</v>
      </c>
    </row>
    <row r="20" spans="1:19" ht="24" thickTop="1" thickBot="1">
      <c r="A20" s="11" t="s">
        <v>30</v>
      </c>
      <c r="B20" s="55">
        <f>PV(C19,B16,-B15,0,1)</f>
        <v>0</v>
      </c>
      <c r="N20" s="4">
        <f t="shared" si="3"/>
        <v>13</v>
      </c>
      <c r="O20" s="56" t="str">
        <f t="shared" si="4"/>
        <v>N A</v>
      </c>
      <c r="P20" s="56" t="str">
        <f t="shared" si="5"/>
        <v>N A</v>
      </c>
      <c r="Q20" s="56" t="str">
        <f t="shared" si="0"/>
        <v>N A</v>
      </c>
      <c r="R20" s="56" t="str">
        <f t="shared" si="1"/>
        <v>N A</v>
      </c>
      <c r="S20" s="56" t="str">
        <f t="shared" si="2"/>
        <v>N A</v>
      </c>
    </row>
    <row r="21" spans="1:19" ht="24" thickTop="1" thickBot="1">
      <c r="A21" s="3"/>
      <c r="N21" s="4">
        <f t="shared" si="3"/>
        <v>14</v>
      </c>
      <c r="O21" s="56" t="str">
        <f t="shared" si="4"/>
        <v>N A</v>
      </c>
      <c r="P21" s="56" t="str">
        <f t="shared" si="5"/>
        <v>N A</v>
      </c>
      <c r="Q21" s="56" t="str">
        <f t="shared" si="0"/>
        <v>N A</v>
      </c>
      <c r="R21" s="56" t="str">
        <f t="shared" si="1"/>
        <v>N A</v>
      </c>
      <c r="S21" s="56" t="str">
        <f t="shared" si="2"/>
        <v>N A</v>
      </c>
    </row>
    <row r="22" spans="1:19" ht="24" thickTop="1" thickBot="1">
      <c r="D22" s="75" t="s">
        <v>50</v>
      </c>
      <c r="E22" s="76"/>
      <c r="F22" s="76"/>
      <c r="G22" s="76"/>
      <c r="H22" s="76"/>
      <c r="I22" s="76"/>
      <c r="N22" s="4">
        <f t="shared" si="3"/>
        <v>15</v>
      </c>
      <c r="O22" s="56" t="str">
        <f t="shared" si="4"/>
        <v>N A</v>
      </c>
      <c r="P22" s="56" t="str">
        <f t="shared" si="5"/>
        <v>N A</v>
      </c>
      <c r="Q22" s="56" t="str">
        <f t="shared" si="0"/>
        <v>N A</v>
      </c>
      <c r="R22" s="56" t="str">
        <f t="shared" si="1"/>
        <v>N A</v>
      </c>
      <c r="S22" s="56" t="str">
        <f t="shared" si="2"/>
        <v>N A</v>
      </c>
    </row>
    <row r="23" spans="1:19" ht="24" thickTop="1" thickBot="1">
      <c r="N23" s="4">
        <f t="shared" si="3"/>
        <v>16</v>
      </c>
      <c r="O23" s="56" t="str">
        <f t="shared" si="4"/>
        <v>N A</v>
      </c>
      <c r="P23" s="56" t="str">
        <f t="shared" si="5"/>
        <v>N A</v>
      </c>
      <c r="Q23" s="56" t="str">
        <f t="shared" si="0"/>
        <v>N A</v>
      </c>
      <c r="R23" s="56" t="str">
        <f t="shared" si="1"/>
        <v>N A</v>
      </c>
      <c r="S23" s="56" t="str">
        <f t="shared" si="2"/>
        <v>N A</v>
      </c>
    </row>
    <row r="24" spans="1:19" ht="24" thickTop="1" thickBot="1">
      <c r="D24" s="66" t="s">
        <v>51</v>
      </c>
      <c r="E24" s="66"/>
      <c r="F24" s="67" t="s">
        <v>58</v>
      </c>
      <c r="G24" s="67"/>
      <c r="H24" s="67"/>
      <c r="I24" s="67"/>
      <c r="J24" s="67"/>
      <c r="K24" s="67"/>
      <c r="L24" s="67"/>
      <c r="N24" s="4">
        <f t="shared" si="3"/>
        <v>17</v>
      </c>
      <c r="O24" s="56" t="str">
        <f t="shared" si="4"/>
        <v>N A</v>
      </c>
      <c r="P24" s="56" t="str">
        <f t="shared" si="5"/>
        <v>N A</v>
      </c>
      <c r="Q24" s="56" t="str">
        <f t="shared" si="0"/>
        <v>N A</v>
      </c>
      <c r="R24" s="56" t="str">
        <f t="shared" si="1"/>
        <v>N A</v>
      </c>
      <c r="S24" s="56" t="str">
        <f t="shared" si="2"/>
        <v>N A</v>
      </c>
    </row>
    <row r="25" spans="1:19" ht="24" thickTop="1" thickBot="1">
      <c r="D25" s="66" t="s">
        <v>53</v>
      </c>
      <c r="E25" s="66"/>
      <c r="F25" s="67" t="s">
        <v>59</v>
      </c>
      <c r="G25" s="67"/>
      <c r="H25" s="67"/>
      <c r="I25" s="67"/>
      <c r="J25" s="67"/>
      <c r="K25" s="67"/>
      <c r="L25" s="67"/>
      <c r="N25" s="4">
        <f t="shared" si="3"/>
        <v>18</v>
      </c>
      <c r="O25" s="56" t="str">
        <f t="shared" si="4"/>
        <v>N A</v>
      </c>
      <c r="P25" s="56" t="str">
        <f t="shared" si="5"/>
        <v>N A</v>
      </c>
      <c r="Q25" s="56" t="str">
        <f t="shared" si="0"/>
        <v>N A</v>
      </c>
      <c r="R25" s="56" t="str">
        <f t="shared" si="1"/>
        <v>N A</v>
      </c>
      <c r="S25" s="56" t="str">
        <f t="shared" si="2"/>
        <v>N A</v>
      </c>
    </row>
    <row r="26" spans="1:19" ht="24" thickTop="1" thickBot="1">
      <c r="D26" s="66" t="s">
        <v>55</v>
      </c>
      <c r="E26" s="66"/>
      <c r="F26" s="67" t="s">
        <v>60</v>
      </c>
      <c r="G26" s="67"/>
      <c r="H26" s="67"/>
      <c r="I26" s="67"/>
      <c r="J26" s="67"/>
      <c r="K26" s="67"/>
      <c r="L26" s="67"/>
      <c r="N26" s="4">
        <f t="shared" si="3"/>
        <v>19</v>
      </c>
      <c r="O26" s="56" t="str">
        <f t="shared" si="4"/>
        <v>N A</v>
      </c>
      <c r="P26" s="56" t="str">
        <f t="shared" si="5"/>
        <v>N A</v>
      </c>
      <c r="Q26" s="56" t="str">
        <f t="shared" si="0"/>
        <v>N A</v>
      </c>
      <c r="R26" s="56" t="str">
        <f t="shared" si="1"/>
        <v>N A</v>
      </c>
      <c r="S26" s="56" t="str">
        <f t="shared" si="2"/>
        <v>N A</v>
      </c>
    </row>
    <row r="27" spans="1:19" ht="24" thickTop="1" thickBot="1">
      <c r="D27" s="66" t="s">
        <v>75</v>
      </c>
      <c r="E27" s="66"/>
      <c r="F27" s="67" t="s">
        <v>57</v>
      </c>
      <c r="G27" s="68"/>
      <c r="H27" s="68"/>
      <c r="I27" s="68"/>
      <c r="J27" s="68"/>
      <c r="K27" s="68"/>
      <c r="L27" s="68"/>
      <c r="N27" s="4">
        <f t="shared" si="3"/>
        <v>20</v>
      </c>
      <c r="O27" s="56" t="str">
        <f t="shared" si="4"/>
        <v>N A</v>
      </c>
      <c r="P27" s="56" t="str">
        <f t="shared" si="5"/>
        <v>N A</v>
      </c>
      <c r="Q27" s="56" t="str">
        <f t="shared" si="0"/>
        <v>N A</v>
      </c>
      <c r="R27" s="56" t="str">
        <f t="shared" si="1"/>
        <v>N A</v>
      </c>
      <c r="S27" s="56" t="str">
        <f t="shared" si="2"/>
        <v>N A</v>
      </c>
    </row>
    <row r="28" spans="1:19" ht="24" thickTop="1" thickBot="1">
      <c r="N28" s="4">
        <f t="shared" si="3"/>
        <v>21</v>
      </c>
      <c r="O28" s="56" t="str">
        <f t="shared" si="4"/>
        <v>N A</v>
      </c>
      <c r="P28" s="56" t="str">
        <f t="shared" si="5"/>
        <v>N A</v>
      </c>
      <c r="Q28" s="56" t="str">
        <f t="shared" si="0"/>
        <v>N A</v>
      </c>
      <c r="R28" s="56" t="str">
        <f t="shared" si="1"/>
        <v>N A</v>
      </c>
      <c r="S28" s="56" t="str">
        <f t="shared" si="2"/>
        <v>N A</v>
      </c>
    </row>
    <row r="29" spans="1:19" ht="24" thickTop="1" thickBot="1">
      <c r="N29" s="4">
        <f t="shared" si="3"/>
        <v>22</v>
      </c>
      <c r="O29" s="56" t="str">
        <f t="shared" si="4"/>
        <v>N A</v>
      </c>
      <c r="P29" s="56" t="str">
        <f t="shared" si="5"/>
        <v>N A</v>
      </c>
      <c r="Q29" s="56" t="str">
        <f t="shared" si="0"/>
        <v>N A</v>
      </c>
      <c r="R29" s="56" t="str">
        <f t="shared" si="1"/>
        <v>N A</v>
      </c>
      <c r="S29" s="56" t="str">
        <f t="shared" si="2"/>
        <v>N A</v>
      </c>
    </row>
    <row r="30" spans="1:19" ht="24" thickTop="1" thickBot="1">
      <c r="N30" s="4">
        <f t="shared" si="3"/>
        <v>23</v>
      </c>
      <c r="O30" s="56" t="str">
        <f t="shared" si="4"/>
        <v>N A</v>
      </c>
      <c r="P30" s="56" t="str">
        <f t="shared" si="5"/>
        <v>N A</v>
      </c>
      <c r="Q30" s="56" t="str">
        <f t="shared" si="0"/>
        <v>N A</v>
      </c>
      <c r="R30" s="56" t="str">
        <f t="shared" si="1"/>
        <v>N A</v>
      </c>
      <c r="S30" s="56" t="str">
        <f t="shared" si="2"/>
        <v>N A</v>
      </c>
    </row>
    <row r="31" spans="1:19" ht="24" thickTop="1" thickBot="1">
      <c r="N31" s="4">
        <f t="shared" si="3"/>
        <v>24</v>
      </c>
      <c r="O31" s="56" t="str">
        <f t="shared" si="4"/>
        <v>N A</v>
      </c>
      <c r="P31" s="56" t="str">
        <f t="shared" si="5"/>
        <v>N A</v>
      </c>
      <c r="Q31" s="56" t="str">
        <f t="shared" si="0"/>
        <v>N A</v>
      </c>
      <c r="R31" s="56" t="str">
        <f t="shared" si="1"/>
        <v>N A</v>
      </c>
      <c r="S31" s="56" t="str">
        <f t="shared" si="2"/>
        <v>N A</v>
      </c>
    </row>
    <row r="32" spans="1:19" ht="24" thickTop="1" thickBot="1">
      <c r="N32" s="4">
        <f t="shared" si="3"/>
        <v>25</v>
      </c>
      <c r="O32" s="56" t="str">
        <f t="shared" si="4"/>
        <v>N A</v>
      </c>
      <c r="P32" s="56" t="str">
        <f t="shared" si="5"/>
        <v>N A</v>
      </c>
      <c r="Q32" s="56" t="str">
        <f t="shared" si="0"/>
        <v>N A</v>
      </c>
      <c r="R32" s="56" t="str">
        <f t="shared" si="1"/>
        <v>N A</v>
      </c>
      <c r="S32" s="56" t="str">
        <f t="shared" si="2"/>
        <v>N A</v>
      </c>
    </row>
    <row r="33" spans="14:19" ht="24" thickTop="1" thickBot="1">
      <c r="N33" s="4">
        <f t="shared" si="3"/>
        <v>26</v>
      </c>
      <c r="O33" s="56" t="str">
        <f t="shared" si="4"/>
        <v>N A</v>
      </c>
      <c r="P33" s="56" t="str">
        <f t="shared" si="5"/>
        <v>N A</v>
      </c>
      <c r="Q33" s="56" t="str">
        <f t="shared" si="0"/>
        <v>N A</v>
      </c>
      <c r="R33" s="56" t="str">
        <f t="shared" si="1"/>
        <v>N A</v>
      </c>
      <c r="S33" s="56" t="str">
        <f t="shared" si="2"/>
        <v>N A</v>
      </c>
    </row>
    <row r="34" spans="14:19" ht="24" thickTop="1" thickBot="1">
      <c r="N34" s="4">
        <f t="shared" si="3"/>
        <v>27</v>
      </c>
      <c r="O34" s="56" t="str">
        <f t="shared" si="4"/>
        <v>N A</v>
      </c>
      <c r="P34" s="56" t="str">
        <f t="shared" si="5"/>
        <v>N A</v>
      </c>
      <c r="Q34" s="56" t="str">
        <f t="shared" si="0"/>
        <v>N A</v>
      </c>
      <c r="R34" s="56" t="str">
        <f t="shared" si="1"/>
        <v>N A</v>
      </c>
      <c r="S34" s="56" t="str">
        <f t="shared" si="2"/>
        <v>N A</v>
      </c>
    </row>
    <row r="35" spans="14:19" ht="24" thickTop="1" thickBot="1">
      <c r="N35" s="4">
        <f t="shared" si="3"/>
        <v>28</v>
      </c>
      <c r="O35" s="56" t="str">
        <f t="shared" si="4"/>
        <v>N A</v>
      </c>
      <c r="P35" s="56" t="str">
        <f t="shared" si="5"/>
        <v>N A</v>
      </c>
      <c r="Q35" s="56" t="str">
        <f t="shared" si="0"/>
        <v>N A</v>
      </c>
      <c r="R35" s="56" t="str">
        <f t="shared" si="1"/>
        <v>N A</v>
      </c>
      <c r="S35" s="56" t="str">
        <f t="shared" si="2"/>
        <v>N A</v>
      </c>
    </row>
    <row r="36" spans="14:19" ht="24" thickTop="1" thickBot="1">
      <c r="N36" s="4">
        <f t="shared" si="3"/>
        <v>29</v>
      </c>
      <c r="O36" s="56" t="str">
        <f t="shared" si="4"/>
        <v>N A</v>
      </c>
      <c r="P36" s="56" t="str">
        <f t="shared" si="5"/>
        <v>N A</v>
      </c>
      <c r="Q36" s="56" t="str">
        <f t="shared" si="0"/>
        <v>N A</v>
      </c>
      <c r="R36" s="56" t="str">
        <f t="shared" si="1"/>
        <v>N A</v>
      </c>
      <c r="S36" s="56" t="str">
        <f t="shared" si="2"/>
        <v>N A</v>
      </c>
    </row>
    <row r="37" spans="14:19" ht="24" thickTop="1" thickBot="1">
      <c r="N37" s="4">
        <f t="shared" si="3"/>
        <v>30</v>
      </c>
      <c r="O37" s="56" t="str">
        <f t="shared" si="4"/>
        <v>N A</v>
      </c>
      <c r="P37" s="56" t="str">
        <f t="shared" si="5"/>
        <v>N A</v>
      </c>
      <c r="Q37" s="56" t="str">
        <f t="shared" si="0"/>
        <v>N A</v>
      </c>
      <c r="R37" s="56" t="str">
        <f t="shared" si="1"/>
        <v>N A</v>
      </c>
      <c r="S37" s="56" t="str">
        <f t="shared" si="2"/>
        <v>N A</v>
      </c>
    </row>
    <row r="38" spans="14:19" ht="24" thickTop="1" thickBot="1">
      <c r="N38" s="4">
        <f t="shared" si="3"/>
        <v>31</v>
      </c>
      <c r="O38" s="56" t="str">
        <f t="shared" si="4"/>
        <v>N A</v>
      </c>
      <c r="P38" s="56" t="str">
        <f t="shared" si="5"/>
        <v>N A</v>
      </c>
      <c r="Q38" s="56" t="str">
        <f t="shared" si="0"/>
        <v>N A</v>
      </c>
      <c r="R38" s="56" t="str">
        <f t="shared" si="1"/>
        <v>N A</v>
      </c>
      <c r="S38" s="56" t="str">
        <f t="shared" si="2"/>
        <v>N A</v>
      </c>
    </row>
    <row r="39" spans="14:19" ht="24" thickTop="1" thickBot="1">
      <c r="N39" s="4">
        <f t="shared" si="3"/>
        <v>32</v>
      </c>
      <c r="O39" s="56" t="str">
        <f t="shared" si="4"/>
        <v>N A</v>
      </c>
      <c r="P39" s="56" t="str">
        <f t="shared" si="5"/>
        <v>N A</v>
      </c>
      <c r="Q39" s="56" t="str">
        <f t="shared" si="0"/>
        <v>N A</v>
      </c>
      <c r="R39" s="56" t="str">
        <f t="shared" si="1"/>
        <v>N A</v>
      </c>
      <c r="S39" s="56" t="str">
        <f t="shared" si="2"/>
        <v>N A</v>
      </c>
    </row>
    <row r="40" spans="14:19" ht="24" thickTop="1" thickBot="1">
      <c r="N40" s="4">
        <f t="shared" si="3"/>
        <v>33</v>
      </c>
      <c r="O40" s="56" t="str">
        <f t="shared" si="4"/>
        <v>N A</v>
      </c>
      <c r="P40" s="56" t="str">
        <f t="shared" si="5"/>
        <v>N A</v>
      </c>
      <c r="Q40" s="56" t="str">
        <f t="shared" si="0"/>
        <v>N A</v>
      </c>
      <c r="R40" s="56" t="str">
        <f t="shared" si="1"/>
        <v>N A</v>
      </c>
      <c r="S40" s="56" t="str">
        <f t="shared" si="2"/>
        <v>N A</v>
      </c>
    </row>
    <row r="41" spans="14:19" ht="24" thickTop="1" thickBot="1">
      <c r="N41" s="4">
        <f t="shared" si="3"/>
        <v>34</v>
      </c>
      <c r="O41" s="56" t="str">
        <f t="shared" si="4"/>
        <v>N A</v>
      </c>
      <c r="P41" s="56" t="str">
        <f t="shared" si="5"/>
        <v>N A</v>
      </c>
      <c r="Q41" s="56" t="str">
        <f t="shared" si="0"/>
        <v>N A</v>
      </c>
      <c r="R41" s="56" t="str">
        <f t="shared" si="1"/>
        <v>N A</v>
      </c>
      <c r="S41" s="56" t="str">
        <f t="shared" si="2"/>
        <v>N A</v>
      </c>
    </row>
    <row r="42" spans="14:19" ht="24" thickTop="1" thickBot="1">
      <c r="N42" s="4">
        <f t="shared" si="3"/>
        <v>35</v>
      </c>
      <c r="O42" s="56" t="str">
        <f t="shared" si="4"/>
        <v>N A</v>
      </c>
      <c r="P42" s="56" t="str">
        <f t="shared" si="5"/>
        <v>N A</v>
      </c>
      <c r="Q42" s="56" t="str">
        <f t="shared" si="0"/>
        <v>N A</v>
      </c>
      <c r="R42" s="56" t="str">
        <f t="shared" si="1"/>
        <v>N A</v>
      </c>
      <c r="S42" s="56" t="str">
        <f t="shared" si="2"/>
        <v>N A</v>
      </c>
    </row>
    <row r="43" spans="14:19" ht="24" thickTop="1" thickBot="1">
      <c r="N43" s="4">
        <f t="shared" si="3"/>
        <v>36</v>
      </c>
      <c r="O43" s="56" t="str">
        <f t="shared" si="4"/>
        <v>N A</v>
      </c>
      <c r="P43" s="56" t="str">
        <f t="shared" si="5"/>
        <v>N A</v>
      </c>
      <c r="Q43" s="56" t="str">
        <f t="shared" si="0"/>
        <v>N A</v>
      </c>
      <c r="R43" s="56" t="str">
        <f t="shared" si="1"/>
        <v>N A</v>
      </c>
      <c r="S43" s="56" t="str">
        <f t="shared" si="2"/>
        <v>N A</v>
      </c>
    </row>
    <row r="44" spans="14:19" ht="24" thickTop="1" thickBot="1">
      <c r="N44" s="4">
        <f t="shared" si="3"/>
        <v>37</v>
      </c>
      <c r="O44" s="56" t="str">
        <f t="shared" si="4"/>
        <v>N A</v>
      </c>
      <c r="P44" s="56" t="str">
        <f t="shared" si="5"/>
        <v>N A</v>
      </c>
      <c r="Q44" s="56" t="str">
        <f t="shared" si="0"/>
        <v>N A</v>
      </c>
      <c r="R44" s="56" t="str">
        <f t="shared" si="1"/>
        <v>N A</v>
      </c>
      <c r="S44" s="56" t="str">
        <f t="shared" si="2"/>
        <v>N A</v>
      </c>
    </row>
    <row r="45" spans="14:19" ht="24" thickTop="1" thickBot="1">
      <c r="N45" s="4">
        <f t="shared" si="3"/>
        <v>38</v>
      </c>
      <c r="O45" s="56" t="str">
        <f t="shared" si="4"/>
        <v>N A</v>
      </c>
      <c r="P45" s="56" t="str">
        <f t="shared" si="5"/>
        <v>N A</v>
      </c>
      <c r="Q45" s="56" t="str">
        <f t="shared" si="0"/>
        <v>N A</v>
      </c>
      <c r="R45" s="56" t="str">
        <f t="shared" si="1"/>
        <v>N A</v>
      </c>
      <c r="S45" s="56" t="str">
        <f t="shared" si="2"/>
        <v>N A</v>
      </c>
    </row>
    <row r="46" spans="14:19" ht="24" thickTop="1" thickBot="1">
      <c r="N46" s="4">
        <f t="shared" si="3"/>
        <v>39</v>
      </c>
      <c r="O46" s="56" t="str">
        <f t="shared" si="4"/>
        <v>N A</v>
      </c>
      <c r="P46" s="56" t="str">
        <f t="shared" si="5"/>
        <v>N A</v>
      </c>
      <c r="Q46" s="56" t="str">
        <f t="shared" si="0"/>
        <v>N A</v>
      </c>
      <c r="R46" s="56" t="str">
        <f t="shared" si="1"/>
        <v>N A</v>
      </c>
      <c r="S46" s="56" t="str">
        <f t="shared" si="2"/>
        <v>N A</v>
      </c>
    </row>
    <row r="47" spans="14:19" ht="24" thickTop="1" thickBot="1">
      <c r="N47" s="4">
        <f t="shared" si="3"/>
        <v>40</v>
      </c>
      <c r="O47" s="56" t="str">
        <f t="shared" si="4"/>
        <v>N A</v>
      </c>
      <c r="P47" s="56" t="str">
        <f t="shared" si="5"/>
        <v>N A</v>
      </c>
      <c r="Q47" s="56" t="str">
        <f t="shared" si="0"/>
        <v>N A</v>
      </c>
      <c r="R47" s="56" t="str">
        <f t="shared" si="1"/>
        <v>N A</v>
      </c>
      <c r="S47" s="56" t="str">
        <f t="shared" si="2"/>
        <v>N A</v>
      </c>
    </row>
    <row r="48" spans="14:19" ht="24" thickTop="1" thickBot="1">
      <c r="N48" s="4">
        <f t="shared" si="3"/>
        <v>41</v>
      </c>
      <c r="O48" s="56" t="str">
        <f t="shared" si="4"/>
        <v>N A</v>
      </c>
      <c r="P48" s="56" t="str">
        <f t="shared" si="5"/>
        <v>N A</v>
      </c>
      <c r="Q48" s="56" t="str">
        <f t="shared" si="0"/>
        <v>N A</v>
      </c>
      <c r="R48" s="56" t="str">
        <f t="shared" si="1"/>
        <v>N A</v>
      </c>
      <c r="S48" s="56" t="str">
        <f t="shared" si="2"/>
        <v>N A</v>
      </c>
    </row>
    <row r="49" spans="14:19" ht="24" thickTop="1" thickBot="1">
      <c r="N49" s="4">
        <f t="shared" si="3"/>
        <v>42</v>
      </c>
      <c r="O49" s="56" t="str">
        <f t="shared" si="4"/>
        <v>N A</v>
      </c>
      <c r="P49" s="56" t="str">
        <f t="shared" si="5"/>
        <v>N A</v>
      </c>
      <c r="Q49" s="56" t="str">
        <f t="shared" si="0"/>
        <v>N A</v>
      </c>
      <c r="R49" s="56" t="str">
        <f t="shared" si="1"/>
        <v>N A</v>
      </c>
      <c r="S49" s="56" t="str">
        <f t="shared" si="2"/>
        <v>N A</v>
      </c>
    </row>
    <row r="50" spans="14:19" ht="24" thickTop="1" thickBot="1">
      <c r="N50" s="4">
        <f t="shared" si="3"/>
        <v>43</v>
      </c>
      <c r="O50" s="56" t="str">
        <f t="shared" si="4"/>
        <v>N A</v>
      </c>
      <c r="P50" s="56" t="str">
        <f t="shared" si="5"/>
        <v>N A</v>
      </c>
      <c r="Q50" s="56" t="str">
        <f t="shared" si="0"/>
        <v>N A</v>
      </c>
      <c r="R50" s="56" t="str">
        <f t="shared" si="1"/>
        <v>N A</v>
      </c>
      <c r="S50" s="56" t="str">
        <f t="shared" si="2"/>
        <v>N A</v>
      </c>
    </row>
    <row r="51" spans="14:19" ht="24" thickTop="1" thickBot="1">
      <c r="N51" s="4">
        <f t="shared" si="3"/>
        <v>44</v>
      </c>
      <c r="O51" s="56" t="str">
        <f t="shared" si="4"/>
        <v>N A</v>
      </c>
      <c r="P51" s="56" t="str">
        <f t="shared" si="5"/>
        <v>N A</v>
      </c>
      <c r="Q51" s="56" t="str">
        <f t="shared" si="0"/>
        <v>N A</v>
      </c>
      <c r="R51" s="56" t="str">
        <f t="shared" si="1"/>
        <v>N A</v>
      </c>
      <c r="S51" s="56" t="str">
        <f t="shared" si="2"/>
        <v>N A</v>
      </c>
    </row>
    <row r="52" spans="14:19" ht="24" thickTop="1" thickBot="1">
      <c r="N52" s="4">
        <f t="shared" si="3"/>
        <v>45</v>
      </c>
      <c r="O52" s="56" t="str">
        <f t="shared" si="4"/>
        <v>N A</v>
      </c>
      <c r="P52" s="56" t="str">
        <f t="shared" si="5"/>
        <v>N A</v>
      </c>
      <c r="Q52" s="56" t="str">
        <f t="shared" si="0"/>
        <v>N A</v>
      </c>
      <c r="R52" s="56" t="str">
        <f t="shared" si="1"/>
        <v>N A</v>
      </c>
      <c r="S52" s="56" t="str">
        <f t="shared" si="2"/>
        <v>N A</v>
      </c>
    </row>
    <row r="53" spans="14:19" ht="24" thickTop="1" thickBot="1">
      <c r="N53" s="4">
        <f t="shared" si="3"/>
        <v>46</v>
      </c>
      <c r="O53" s="56" t="str">
        <f t="shared" si="4"/>
        <v>N A</v>
      </c>
      <c r="P53" s="56" t="str">
        <f t="shared" si="5"/>
        <v>N A</v>
      </c>
      <c r="Q53" s="56" t="str">
        <f t="shared" si="0"/>
        <v>N A</v>
      </c>
      <c r="R53" s="56" t="str">
        <f t="shared" si="1"/>
        <v>N A</v>
      </c>
      <c r="S53" s="56" t="str">
        <f t="shared" si="2"/>
        <v>N A</v>
      </c>
    </row>
    <row r="54" spans="14:19" ht="24" thickTop="1" thickBot="1">
      <c r="N54" s="4">
        <f t="shared" si="3"/>
        <v>47</v>
      </c>
      <c r="O54" s="56" t="str">
        <f t="shared" si="4"/>
        <v>N A</v>
      </c>
      <c r="P54" s="56" t="str">
        <f t="shared" si="5"/>
        <v>N A</v>
      </c>
      <c r="Q54" s="56" t="str">
        <f t="shared" si="0"/>
        <v>N A</v>
      </c>
      <c r="R54" s="56" t="str">
        <f t="shared" si="1"/>
        <v>N A</v>
      </c>
      <c r="S54" s="56" t="str">
        <f t="shared" si="2"/>
        <v>N A</v>
      </c>
    </row>
    <row r="55" spans="14:19" ht="24" thickTop="1" thickBot="1">
      <c r="N55" s="4">
        <f t="shared" si="3"/>
        <v>48</v>
      </c>
      <c r="O55" s="56" t="str">
        <f t="shared" si="4"/>
        <v>N A</v>
      </c>
      <c r="P55" s="56" t="str">
        <f t="shared" si="5"/>
        <v>N A</v>
      </c>
      <c r="Q55" s="56" t="str">
        <f t="shared" si="0"/>
        <v>N A</v>
      </c>
      <c r="R55" s="56" t="str">
        <f t="shared" si="1"/>
        <v>N A</v>
      </c>
      <c r="S55" s="56" t="str">
        <f t="shared" si="2"/>
        <v>N A</v>
      </c>
    </row>
    <row r="56" spans="14:19" ht="24" thickTop="1" thickBot="1">
      <c r="N56" s="4">
        <f t="shared" si="3"/>
        <v>49</v>
      </c>
      <c r="O56" s="56" t="str">
        <f t="shared" si="4"/>
        <v>N A</v>
      </c>
      <c r="P56" s="56" t="str">
        <f t="shared" si="5"/>
        <v>N A</v>
      </c>
      <c r="Q56" s="56" t="str">
        <f t="shared" si="0"/>
        <v>N A</v>
      </c>
      <c r="R56" s="56" t="str">
        <f t="shared" si="1"/>
        <v>N A</v>
      </c>
      <c r="S56" s="56" t="str">
        <f t="shared" si="2"/>
        <v>N A</v>
      </c>
    </row>
    <row r="57" spans="14:19" ht="24" thickTop="1" thickBot="1">
      <c r="N57" s="4">
        <f t="shared" si="3"/>
        <v>50</v>
      </c>
      <c r="O57" s="56" t="str">
        <f t="shared" si="4"/>
        <v>N A</v>
      </c>
      <c r="P57" s="56" t="str">
        <f t="shared" si="5"/>
        <v>N A</v>
      </c>
      <c r="Q57" s="56" t="str">
        <f t="shared" si="0"/>
        <v>N A</v>
      </c>
      <c r="R57" s="56" t="str">
        <f t="shared" si="1"/>
        <v>N A</v>
      </c>
      <c r="S57" s="56" t="str">
        <f t="shared" si="2"/>
        <v>N A</v>
      </c>
    </row>
    <row r="58" spans="14:19" ht="24" thickTop="1" thickBot="1">
      <c r="N58" s="4">
        <f t="shared" si="3"/>
        <v>51</v>
      </c>
      <c r="O58" s="56" t="str">
        <f t="shared" si="4"/>
        <v>N A</v>
      </c>
      <c r="P58" s="56" t="str">
        <f t="shared" si="5"/>
        <v>N A</v>
      </c>
      <c r="Q58" s="56" t="str">
        <f t="shared" si="0"/>
        <v>N A</v>
      </c>
      <c r="R58" s="56" t="str">
        <f t="shared" si="1"/>
        <v>N A</v>
      </c>
      <c r="S58" s="56" t="str">
        <f t="shared" si="2"/>
        <v>N A</v>
      </c>
    </row>
    <row r="59" spans="14:19" ht="24" thickTop="1" thickBot="1">
      <c r="N59" s="4">
        <f t="shared" si="3"/>
        <v>52</v>
      </c>
      <c r="O59" s="56" t="str">
        <f t="shared" si="4"/>
        <v>N A</v>
      </c>
      <c r="P59" s="56" t="str">
        <f t="shared" si="5"/>
        <v>N A</v>
      </c>
      <c r="Q59" s="56" t="str">
        <f t="shared" si="0"/>
        <v>N A</v>
      </c>
      <c r="R59" s="56" t="str">
        <f t="shared" si="1"/>
        <v>N A</v>
      </c>
      <c r="S59" s="56" t="str">
        <f t="shared" si="2"/>
        <v>N A</v>
      </c>
    </row>
    <row r="60" spans="14:19" ht="24" thickTop="1" thickBot="1">
      <c r="N60" s="4">
        <f t="shared" si="3"/>
        <v>53</v>
      </c>
      <c r="O60" s="56" t="str">
        <f t="shared" si="4"/>
        <v>N A</v>
      </c>
      <c r="P60" s="56" t="str">
        <f t="shared" si="5"/>
        <v>N A</v>
      </c>
      <c r="Q60" s="56" t="str">
        <f t="shared" si="0"/>
        <v>N A</v>
      </c>
      <c r="R60" s="56" t="str">
        <f t="shared" si="1"/>
        <v>N A</v>
      </c>
      <c r="S60" s="56" t="str">
        <f t="shared" si="2"/>
        <v>N A</v>
      </c>
    </row>
    <row r="61" spans="14:19" ht="24" thickTop="1" thickBot="1">
      <c r="N61" s="4">
        <f t="shared" si="3"/>
        <v>54</v>
      </c>
      <c r="O61" s="56" t="str">
        <f t="shared" si="4"/>
        <v>N A</v>
      </c>
      <c r="P61" s="56" t="str">
        <f t="shared" si="5"/>
        <v>N A</v>
      </c>
      <c r="Q61" s="56" t="str">
        <f t="shared" si="0"/>
        <v>N A</v>
      </c>
      <c r="R61" s="56" t="str">
        <f t="shared" si="1"/>
        <v>N A</v>
      </c>
      <c r="S61" s="56" t="str">
        <f t="shared" si="2"/>
        <v>N A</v>
      </c>
    </row>
    <row r="62" spans="14:19" ht="24" thickTop="1" thickBot="1">
      <c r="N62" s="4">
        <f t="shared" si="3"/>
        <v>55</v>
      </c>
      <c r="O62" s="56" t="str">
        <f t="shared" si="4"/>
        <v>N A</v>
      </c>
      <c r="P62" s="56" t="str">
        <f t="shared" si="5"/>
        <v>N A</v>
      </c>
      <c r="Q62" s="56" t="str">
        <f t="shared" si="0"/>
        <v>N A</v>
      </c>
      <c r="R62" s="56" t="str">
        <f t="shared" si="1"/>
        <v>N A</v>
      </c>
      <c r="S62" s="56" t="str">
        <f t="shared" si="2"/>
        <v>N A</v>
      </c>
    </row>
    <row r="63" spans="14:19" ht="23.25" thickTop="1"/>
  </sheetData>
  <sheetProtection algorithmName="SHA-512" hashValue="Cc9i9SyabxhS2Jf0JaKw3N0HMl7reqz3txktGRgfUOjXvOZcSZzjdan0kHFqIn2Flc78tnGn0rt7halMtLqkRQ==" saltValue="CzBaz4nUSC76inIqYkYVJA==" spinCount="100000" sheet="1" objects="1" scenarios="1"/>
  <mergeCells count="13">
    <mergeCell ref="N3:S6"/>
    <mergeCell ref="E2:I2"/>
    <mergeCell ref="D10:H10"/>
    <mergeCell ref="I10:M10"/>
    <mergeCell ref="D22:I22"/>
    <mergeCell ref="D24:E24"/>
    <mergeCell ref="D25:E25"/>
    <mergeCell ref="D26:E26"/>
    <mergeCell ref="D27:E27"/>
    <mergeCell ref="F24:L24"/>
    <mergeCell ref="F25:L25"/>
    <mergeCell ref="F26:L26"/>
    <mergeCell ref="F27:L27"/>
  </mergeCells>
  <hyperlinks>
    <hyperlink ref="I10:M10" r:id="rId1" display="https://www.youtube.com/channel/UChBT5TlUeG68PKvJSg6MkqQ" xr:uid="{240578FA-0292-E049-B02D-0FE991783209}"/>
    <hyperlink ref="F24:L24" r:id="rId2" display="http://www.instagram.com/moneypurseadv" xr:uid="{B17FAE67-8B33-FA4B-B836-CF107352B67B}"/>
    <hyperlink ref="F25:L25" r:id="rId3" display="http://www.twitter.com/moneypurseadv" xr:uid="{0A2DE5F1-3419-064B-A78C-99E04FF68D67}"/>
    <hyperlink ref="F26:L26" r:id="rId4" display="http://www.facebook.com/moneypurseadv" xr:uid="{15CF1004-5B0B-324D-A3C3-8F47548E2EF4}"/>
    <hyperlink ref="F27" r:id="rId5" xr:uid="{0BADD733-5B15-304F-9C60-BCEF1E9D344A}"/>
    <hyperlink ref="I10" r:id="rId6" xr:uid="{0347283D-B6E6-174F-A2FD-D67FC90C786B}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C5CC-3BF8-2345-8B64-3B2C71194A7C}">
  <dimension ref="A1:O91"/>
  <sheetViews>
    <sheetView workbookViewId="0">
      <selection activeCell="B17" sqref="B17"/>
    </sheetView>
  </sheetViews>
  <sheetFormatPr defaultColWidth="10.8515625" defaultRowHeight="15"/>
  <cols>
    <col min="1" max="1" width="64.859375" style="2" customWidth="1"/>
    <col min="2" max="2" width="69.17578125" style="2" customWidth="1"/>
    <col min="3" max="10" width="10.8515625" style="2"/>
    <col min="11" max="11" width="20.71484375" style="2" customWidth="1"/>
    <col min="12" max="12" width="46.98046875" style="2" customWidth="1"/>
    <col min="13" max="13" width="59.3125" style="2" customWidth="1"/>
    <col min="14" max="14" width="51.54296875" style="2" customWidth="1"/>
    <col min="15" max="15" width="44.8828125" style="2" customWidth="1"/>
    <col min="16" max="16384" width="10.8515625" style="2"/>
  </cols>
  <sheetData>
    <row r="1" spans="1:15">
      <c r="A1" s="85" t="s">
        <v>61</v>
      </c>
    </row>
    <row r="2" spans="1:15">
      <c r="A2" s="85"/>
    </row>
    <row r="8" spans="1:15" ht="15.75" thickBot="1"/>
    <row r="9" spans="1:15" ht="16.5" thickTop="1" thickBot="1">
      <c r="L9" s="91" t="s">
        <v>45</v>
      </c>
      <c r="M9" s="83"/>
    </row>
    <row r="10" spans="1:15" ht="16.5" thickTop="1" thickBot="1">
      <c r="L10" s="91"/>
      <c r="M10" s="84"/>
    </row>
    <row r="11" spans="1:15" ht="15.75" thickTop="1">
      <c r="A11" s="87" t="s">
        <v>62</v>
      </c>
      <c r="B11" s="89" t="s">
        <v>49</v>
      </c>
      <c r="L11" s="80" t="s">
        <v>44</v>
      </c>
      <c r="M11" s="77"/>
    </row>
    <row r="12" spans="1:15" ht="15.75" thickBot="1">
      <c r="A12" s="88"/>
      <c r="B12" s="90"/>
      <c r="L12" s="81"/>
      <c r="M12" s="78"/>
    </row>
    <row r="13" spans="1:15" ht="16.5" thickTop="1" thickBot="1">
      <c r="L13" s="82"/>
      <c r="M13" s="79"/>
    </row>
    <row r="14" spans="1:15" ht="34.5" thickTop="1" thickBot="1">
      <c r="A14" s="13" t="s">
        <v>30</v>
      </c>
      <c r="B14" s="14">
        <f>'Retirement Goal Planning'!B20</f>
        <v>0</v>
      </c>
      <c r="K14" s="16" t="s">
        <v>33</v>
      </c>
      <c r="L14" s="16" t="s">
        <v>43</v>
      </c>
      <c r="M14" s="16" t="s">
        <v>46</v>
      </c>
      <c r="N14" s="16" t="s">
        <v>35</v>
      </c>
      <c r="O14" s="16" t="s">
        <v>36</v>
      </c>
    </row>
    <row r="15" spans="1:15" ht="34.5" thickTop="1" thickBot="1">
      <c r="A15" s="13" t="s">
        <v>40</v>
      </c>
      <c r="B15" s="15">
        <f>('Retirement Goal Planning'!B8-'Retirement Goal Planning'!B7)*12</f>
        <v>0</v>
      </c>
      <c r="K15" s="16">
        <f>'Retirement Goal Planning'!B7</f>
        <v>0</v>
      </c>
      <c r="L15" s="57">
        <f>IF(K15&gt;'Retirement Goal Planning'!B8,"N A",0)</f>
        <v>0</v>
      </c>
      <c r="M15" s="57">
        <f>IF(K15&gt;'Retirement Goal Planning'!$B$8,"N A",M9*12)</f>
        <v>0</v>
      </c>
      <c r="N15" s="57">
        <f>IF(K15&gt;'Retirement Goal Planning'!$B$8,"N A",(L15+M15)*$B$16)</f>
        <v>0</v>
      </c>
      <c r="O15" s="57">
        <f>IF(K15&gt;'Retirement Goal Planning'!$B$8,"N A",L15+M15+N15)</f>
        <v>0</v>
      </c>
    </row>
    <row r="16" spans="1:15" ht="34.5" thickTop="1" thickBot="1">
      <c r="A16" s="13" t="s">
        <v>42</v>
      </c>
      <c r="B16" s="51"/>
      <c r="C16" s="12" t="e">
        <f>NOMINAL(B16,12)/12</f>
        <v>#NUM!</v>
      </c>
      <c r="K16" s="16">
        <f>K15+1</f>
        <v>1</v>
      </c>
      <c r="L16" s="57" t="str">
        <f>IF(K16&gt;'Retirement Goal Planning'!$B$8,"N A",O15)</f>
        <v>N A</v>
      </c>
      <c r="M16" s="57" t="str">
        <f>IF(K16&gt;'Retirement Goal Planning'!$B$8,"N A",M15*(1+$M$11))</f>
        <v>N A</v>
      </c>
      <c r="N16" s="57" t="str">
        <f>IF(K16&gt;'Retirement Goal Planning'!$B$8,"N A",(L16+M16)*$B$16)</f>
        <v>N A</v>
      </c>
      <c r="O16" s="57" t="str">
        <f>IF(K16&gt;'Retirement Goal Planning'!$B$8,"N A",L16+M16+N16)</f>
        <v>N A</v>
      </c>
    </row>
    <row r="17" spans="1:15" ht="34.5" thickTop="1" thickBot="1">
      <c r="A17" s="13" t="s">
        <v>41</v>
      </c>
      <c r="B17" s="58" t="e">
        <f>PMT(C16,B15,0,-B14,1)</f>
        <v>#NUM!</v>
      </c>
      <c r="K17" s="16">
        <f t="shared" ref="K17:K80" si="0">K16+1</f>
        <v>2</v>
      </c>
      <c r="L17" s="57" t="str">
        <f>IF(K17&gt;'Retirement Goal Planning'!$B$8,"N A",O16)</f>
        <v>N A</v>
      </c>
      <c r="M17" s="57" t="str">
        <f>IF(K17&gt;'Retirement Goal Planning'!$B$8,"N A",M16*(1+$M$11))</f>
        <v>N A</v>
      </c>
      <c r="N17" s="57" t="str">
        <f>IF(K17&gt;'Retirement Goal Planning'!$B$8,"N A",(L17+M17)*$B$16)</f>
        <v>N A</v>
      </c>
      <c r="O17" s="57" t="str">
        <f>IF(K17&gt;'Retirement Goal Planning'!$B$8,"N A",L17+M17+N17)</f>
        <v>N A</v>
      </c>
    </row>
    <row r="18" spans="1:15" ht="27.75" thickTop="1" thickBot="1">
      <c r="K18" s="16">
        <f t="shared" si="0"/>
        <v>3</v>
      </c>
      <c r="L18" s="57" t="str">
        <f>IF(K18&gt;'Retirement Goal Planning'!$B$8,"N A",O17)</f>
        <v>N A</v>
      </c>
      <c r="M18" s="57" t="str">
        <f>IF(K18&gt;'Retirement Goal Planning'!$B$8,"N A",M17*(1+$M$11))</f>
        <v>N A</v>
      </c>
      <c r="N18" s="57" t="str">
        <f>IF(K18&gt;'Retirement Goal Planning'!$B$8,"N A",(L18+M18)*$B$16)</f>
        <v>N A</v>
      </c>
      <c r="O18" s="57" t="str">
        <f>IF(K18&gt;'Retirement Goal Planning'!$B$8,"N A",L18+M18+N18)</f>
        <v>N A</v>
      </c>
    </row>
    <row r="19" spans="1:15" ht="27.75" thickTop="1" thickBot="1">
      <c r="A19" s="86" t="s">
        <v>78</v>
      </c>
      <c r="B19" s="86"/>
      <c r="K19" s="16">
        <f t="shared" si="0"/>
        <v>4</v>
      </c>
      <c r="L19" s="57" t="str">
        <f>IF(K19&gt;'Retirement Goal Planning'!$B$8,"N A",O18)</f>
        <v>N A</v>
      </c>
      <c r="M19" s="57" t="str">
        <f>IF(K19&gt;'Retirement Goal Planning'!$B$8,"N A",M18*(1+$M$11))</f>
        <v>N A</v>
      </c>
      <c r="N19" s="57" t="str">
        <f>IF(K19&gt;'Retirement Goal Planning'!$B$8,"N A",(L19+M19)*$B$16)</f>
        <v>N A</v>
      </c>
      <c r="O19" s="57" t="str">
        <f>IF(K19&gt;'Retirement Goal Planning'!$B$8,"N A",L19+M19+N19)</f>
        <v>N A</v>
      </c>
    </row>
    <row r="20" spans="1:15" ht="27.75" thickTop="1" thickBot="1">
      <c r="A20" s="86"/>
      <c r="B20" s="86"/>
      <c r="K20" s="16">
        <f t="shared" si="0"/>
        <v>5</v>
      </c>
      <c r="L20" s="57" t="str">
        <f>IF(K20&gt;'Retirement Goal Planning'!$B$8,"N A",O19)</f>
        <v>N A</v>
      </c>
      <c r="M20" s="57" t="str">
        <f>IF(K20&gt;'Retirement Goal Planning'!$B$8,"N A",M19*(1+$M$11))</f>
        <v>N A</v>
      </c>
      <c r="N20" s="57" t="str">
        <f>IF(K20&gt;'Retirement Goal Planning'!$B$8,"N A",(L20+M20)*$B$16)</f>
        <v>N A</v>
      </c>
      <c r="O20" s="57" t="str">
        <f>IF(K20&gt;'Retirement Goal Planning'!$B$8,"N A",L20+M20+N20)</f>
        <v>N A</v>
      </c>
    </row>
    <row r="21" spans="1:15" ht="27.75" thickTop="1" thickBot="1">
      <c r="K21" s="16">
        <f t="shared" si="0"/>
        <v>6</v>
      </c>
      <c r="L21" s="57" t="str">
        <f>IF(K21&gt;'Retirement Goal Planning'!$B$8,"N A",O20)</f>
        <v>N A</v>
      </c>
      <c r="M21" s="57" t="str">
        <f>IF(K21&gt;'Retirement Goal Planning'!$B$8,"N A",M20*(1+$M$11))</f>
        <v>N A</v>
      </c>
      <c r="N21" s="57" t="str">
        <f>IF(K21&gt;'Retirement Goal Planning'!$B$8,"N A",(L21+M21)*$B$16)</f>
        <v>N A</v>
      </c>
      <c r="O21" s="57" t="str">
        <f>IF(K21&gt;'Retirement Goal Planning'!$B$8,"N A",L21+M21+N21)</f>
        <v>N A</v>
      </c>
    </row>
    <row r="22" spans="1:15" ht="34.5" thickTop="1" thickBot="1">
      <c r="A22" s="17" t="s">
        <v>63</v>
      </c>
      <c r="B22" s="52" t="s">
        <v>67</v>
      </c>
      <c r="K22" s="16">
        <f t="shared" si="0"/>
        <v>7</v>
      </c>
      <c r="L22" s="57" t="str">
        <f>IF(K22&gt;'Retirement Goal Planning'!$B$8,"N A",O21)</f>
        <v>N A</v>
      </c>
      <c r="M22" s="57" t="str">
        <f>IF(K22&gt;'Retirement Goal Planning'!$B$8,"N A",M21*(1+$M$11))</f>
        <v>N A</v>
      </c>
      <c r="N22" s="57" t="str">
        <f>IF(K22&gt;'Retirement Goal Planning'!$B$8,"N A",(L22+M22)*$B$16)</f>
        <v>N A</v>
      </c>
      <c r="O22" s="57" t="str">
        <f>IF(K22&gt;'Retirement Goal Planning'!$B$8,"N A",L22+M22+N22)</f>
        <v>N A</v>
      </c>
    </row>
    <row r="23" spans="1:15" ht="34.5" thickTop="1" thickBot="1">
      <c r="A23" s="17" t="s">
        <v>64</v>
      </c>
      <c r="B23" s="52" t="s">
        <v>66</v>
      </c>
      <c r="K23" s="16">
        <f t="shared" si="0"/>
        <v>8</v>
      </c>
      <c r="L23" s="57" t="str">
        <f>IF(K23&gt;'Retirement Goal Planning'!$B$8,"N A",O22)</f>
        <v>N A</v>
      </c>
      <c r="M23" s="57" t="str">
        <f>IF(K23&gt;'Retirement Goal Planning'!$B$8,"N A",M22*(1+$M$11))</f>
        <v>N A</v>
      </c>
      <c r="N23" s="57" t="str">
        <f>IF(K23&gt;'Retirement Goal Planning'!$B$8,"N A",(L23+M23)*$B$16)</f>
        <v>N A</v>
      </c>
      <c r="O23" s="57" t="str">
        <f>IF(K23&gt;'Retirement Goal Planning'!$B$8,"N A",L23+M23+N23)</f>
        <v>N A</v>
      </c>
    </row>
    <row r="24" spans="1:15" ht="34.5" thickTop="1" thickBot="1">
      <c r="A24" s="17" t="s">
        <v>65</v>
      </c>
      <c r="B24" s="53" t="s">
        <v>68</v>
      </c>
      <c r="K24" s="16">
        <f t="shared" si="0"/>
        <v>9</v>
      </c>
      <c r="L24" s="57" t="str">
        <f>IF(K24&gt;'Retirement Goal Planning'!$B$8,"N A",O23)</f>
        <v>N A</v>
      </c>
      <c r="M24" s="57" t="str">
        <f>IF(K24&gt;'Retirement Goal Planning'!$B$8,"N A",M23*(1+$M$11))</f>
        <v>N A</v>
      </c>
      <c r="N24" s="57" t="str">
        <f>IF(K24&gt;'Retirement Goal Planning'!$B$8,"N A",(L24+M24)*$B$16)</f>
        <v>N A</v>
      </c>
      <c r="O24" s="57" t="str">
        <f>IF(K24&gt;'Retirement Goal Planning'!$B$8,"N A",L24+M24+N24)</f>
        <v>N A</v>
      </c>
    </row>
    <row r="25" spans="1:15" ht="27.75" thickTop="1" thickBot="1">
      <c r="K25" s="16">
        <f t="shared" si="0"/>
        <v>10</v>
      </c>
      <c r="L25" s="57" t="str">
        <f>IF(K25&gt;'Retirement Goal Planning'!$B$8,"N A",O24)</f>
        <v>N A</v>
      </c>
      <c r="M25" s="57" t="str">
        <f>IF(K25&gt;'Retirement Goal Planning'!$B$8,"N A",M24*(1+$M$11))</f>
        <v>N A</v>
      </c>
      <c r="N25" s="57" t="str">
        <f>IF(K25&gt;'Retirement Goal Planning'!$B$8,"N A",(L25+M25)*$B$16)</f>
        <v>N A</v>
      </c>
      <c r="O25" s="57" t="str">
        <f>IF(K25&gt;'Retirement Goal Planning'!$B$8,"N A",L25+M25+N25)</f>
        <v>N A</v>
      </c>
    </row>
    <row r="26" spans="1:15" ht="27.75" thickTop="1" thickBot="1">
      <c r="K26" s="16">
        <f t="shared" si="0"/>
        <v>11</v>
      </c>
      <c r="L26" s="57" t="str">
        <f>IF(K26&gt;'Retirement Goal Planning'!$B$8,"N A",O25)</f>
        <v>N A</v>
      </c>
      <c r="M26" s="57" t="str">
        <f>IF(K26&gt;'Retirement Goal Planning'!$B$8,"N A",M25*(1+$M$11))</f>
        <v>N A</v>
      </c>
      <c r="N26" s="57" t="str">
        <f>IF(K26&gt;'Retirement Goal Planning'!$B$8,"N A",(L26+M26)*$B$16)</f>
        <v>N A</v>
      </c>
      <c r="O26" s="57" t="str">
        <f>IF(K26&gt;'Retirement Goal Planning'!$B$8,"N A",L26+M26+N26)</f>
        <v>N A</v>
      </c>
    </row>
    <row r="27" spans="1:15" ht="27.75" thickTop="1" thickBot="1">
      <c r="K27" s="16">
        <f t="shared" si="0"/>
        <v>12</v>
      </c>
      <c r="L27" s="57" t="str">
        <f>IF(K27&gt;'Retirement Goal Planning'!$B$8,"N A",O26)</f>
        <v>N A</v>
      </c>
      <c r="M27" s="57" t="str">
        <f>IF(K27&gt;'Retirement Goal Planning'!$B$8,"N A",M26*(1+$M$11))</f>
        <v>N A</v>
      </c>
      <c r="N27" s="57" t="str">
        <f>IF(K27&gt;'Retirement Goal Planning'!$B$8,"N A",(L27+M27)*$B$16)</f>
        <v>N A</v>
      </c>
      <c r="O27" s="57" t="str">
        <f>IF(K27&gt;'Retirement Goal Planning'!$B$8,"N A",L27+M27+N27)</f>
        <v>N A</v>
      </c>
    </row>
    <row r="28" spans="1:15" ht="27.75" thickTop="1" thickBot="1">
      <c r="K28" s="16">
        <f t="shared" si="0"/>
        <v>13</v>
      </c>
      <c r="L28" s="57" t="str">
        <f>IF(K28&gt;'Retirement Goal Planning'!$B$8,"N A",O27)</f>
        <v>N A</v>
      </c>
      <c r="M28" s="57" t="str">
        <f>IF(K28&gt;'Retirement Goal Planning'!$B$8,"N A",M27*(1+$M$11))</f>
        <v>N A</v>
      </c>
      <c r="N28" s="57" t="str">
        <f>IF(K28&gt;'Retirement Goal Planning'!$B$8,"N A",(L28+M28)*$B$16)</f>
        <v>N A</v>
      </c>
      <c r="O28" s="57" t="str">
        <f>IF(K28&gt;'Retirement Goal Planning'!$B$8,"N A",L28+M28+N28)</f>
        <v>N A</v>
      </c>
    </row>
    <row r="29" spans="1:15" ht="27.75" thickTop="1" thickBot="1">
      <c r="K29" s="16">
        <f t="shared" si="0"/>
        <v>14</v>
      </c>
      <c r="L29" s="57" t="str">
        <f>IF(K29&gt;'Retirement Goal Planning'!$B$8,"N A",O28)</f>
        <v>N A</v>
      </c>
      <c r="M29" s="57" t="str">
        <f>IF(K29&gt;'Retirement Goal Planning'!$B$8,"N A",M28*(1+$M$11))</f>
        <v>N A</v>
      </c>
      <c r="N29" s="57" t="str">
        <f>IF(K29&gt;'Retirement Goal Planning'!$B$8,"N A",(L29+M29)*$B$16)</f>
        <v>N A</v>
      </c>
      <c r="O29" s="57" t="str">
        <f>IF(K29&gt;'Retirement Goal Planning'!$B$8,"N A",L29+M29+N29)</f>
        <v>N A</v>
      </c>
    </row>
    <row r="30" spans="1:15" ht="27.75" thickTop="1" thickBot="1">
      <c r="K30" s="16">
        <f t="shared" si="0"/>
        <v>15</v>
      </c>
      <c r="L30" s="57" t="str">
        <f>IF(K30&gt;'Retirement Goal Planning'!$B$8,"N A",O29)</f>
        <v>N A</v>
      </c>
      <c r="M30" s="57" t="str">
        <f>IF(K30&gt;'Retirement Goal Planning'!$B$8,"N A",M29*(1+$M$11))</f>
        <v>N A</v>
      </c>
      <c r="N30" s="57" t="str">
        <f>IF(K30&gt;'Retirement Goal Planning'!$B$8,"N A",(L30+M30)*$B$16)</f>
        <v>N A</v>
      </c>
      <c r="O30" s="57" t="str">
        <f>IF(K30&gt;'Retirement Goal Planning'!$B$8,"N A",L30+M30+N30)</f>
        <v>N A</v>
      </c>
    </row>
    <row r="31" spans="1:15" ht="27.75" thickTop="1" thickBot="1">
      <c r="K31" s="16">
        <f t="shared" si="0"/>
        <v>16</v>
      </c>
      <c r="L31" s="57" t="str">
        <f>IF(K31&gt;'Retirement Goal Planning'!$B$8,"N A",O30)</f>
        <v>N A</v>
      </c>
      <c r="M31" s="57" t="str">
        <f>IF(K31&gt;'Retirement Goal Planning'!$B$8,"N A",M30*(1+$M$11))</f>
        <v>N A</v>
      </c>
      <c r="N31" s="57" t="str">
        <f>IF(K31&gt;'Retirement Goal Planning'!$B$8,"N A",(L31+M31)*$B$16)</f>
        <v>N A</v>
      </c>
      <c r="O31" s="57" t="str">
        <f>IF(K31&gt;'Retirement Goal Planning'!$B$8,"N A",L31+M31+N31)</f>
        <v>N A</v>
      </c>
    </row>
    <row r="32" spans="1:15" ht="27.75" thickTop="1" thickBot="1">
      <c r="K32" s="16">
        <f t="shared" si="0"/>
        <v>17</v>
      </c>
      <c r="L32" s="57" t="str">
        <f>IF(K32&gt;'Retirement Goal Planning'!$B$8,"N A",O31)</f>
        <v>N A</v>
      </c>
      <c r="M32" s="57" t="str">
        <f>IF(K32&gt;'Retirement Goal Planning'!$B$8,"N A",M31*(1+$M$11))</f>
        <v>N A</v>
      </c>
      <c r="N32" s="57" t="str">
        <f>IF(K32&gt;'Retirement Goal Planning'!$B$8,"N A",(L32+M32)*$B$16)</f>
        <v>N A</v>
      </c>
      <c r="O32" s="57" t="str">
        <f>IF(K32&gt;'Retirement Goal Planning'!$B$8,"N A",L32+M32+N32)</f>
        <v>N A</v>
      </c>
    </row>
    <row r="33" spans="11:15" ht="27.75" thickTop="1" thickBot="1">
      <c r="K33" s="16">
        <f t="shared" si="0"/>
        <v>18</v>
      </c>
      <c r="L33" s="57" t="str">
        <f>IF(K33&gt;'Retirement Goal Planning'!$B$8,"N A",O32)</f>
        <v>N A</v>
      </c>
      <c r="M33" s="57" t="str">
        <f>IF(K33&gt;'Retirement Goal Planning'!$B$8,"N A",M32*(1+$M$11))</f>
        <v>N A</v>
      </c>
      <c r="N33" s="57" t="str">
        <f>IF(K33&gt;'Retirement Goal Planning'!$B$8,"N A",(L33+M33)*$B$16)</f>
        <v>N A</v>
      </c>
      <c r="O33" s="57" t="str">
        <f>IF(K33&gt;'Retirement Goal Planning'!$B$8,"N A",L33+M33+N33)</f>
        <v>N A</v>
      </c>
    </row>
    <row r="34" spans="11:15" ht="27.75" thickTop="1" thickBot="1">
      <c r="K34" s="16">
        <f t="shared" si="0"/>
        <v>19</v>
      </c>
      <c r="L34" s="57" t="str">
        <f>IF(K34&gt;'Retirement Goal Planning'!$B$8,"N A",O33)</f>
        <v>N A</v>
      </c>
      <c r="M34" s="57" t="str">
        <f>IF(K34&gt;'Retirement Goal Planning'!$B$8,"N A",M33*(1+$M$11))</f>
        <v>N A</v>
      </c>
      <c r="N34" s="57" t="str">
        <f>IF(K34&gt;'Retirement Goal Planning'!$B$8,"N A",(L34+M34)*$B$16)</f>
        <v>N A</v>
      </c>
      <c r="O34" s="57" t="str">
        <f>IF(K34&gt;'Retirement Goal Planning'!$B$8,"N A",L34+M34+N34)</f>
        <v>N A</v>
      </c>
    </row>
    <row r="35" spans="11:15" ht="27.75" thickTop="1" thickBot="1">
      <c r="K35" s="16">
        <f t="shared" si="0"/>
        <v>20</v>
      </c>
      <c r="L35" s="57" t="str">
        <f>IF(K35&gt;'Retirement Goal Planning'!$B$8,"N A",O34)</f>
        <v>N A</v>
      </c>
      <c r="M35" s="57" t="str">
        <f>IF(K35&gt;'Retirement Goal Planning'!$B$8,"N A",M34*(1+$M$11))</f>
        <v>N A</v>
      </c>
      <c r="N35" s="57" t="str">
        <f>IF(K35&gt;'Retirement Goal Planning'!$B$8,"N A",(L35+M35)*$B$16)</f>
        <v>N A</v>
      </c>
      <c r="O35" s="57" t="str">
        <f>IF(K35&gt;'Retirement Goal Planning'!$B$8,"N A",L35+M35+N35)</f>
        <v>N A</v>
      </c>
    </row>
    <row r="36" spans="11:15" ht="27.75" thickTop="1" thickBot="1">
      <c r="K36" s="16">
        <f t="shared" si="0"/>
        <v>21</v>
      </c>
      <c r="L36" s="57" t="str">
        <f>IF(K36&gt;'Retirement Goal Planning'!$B$8,"N A",O35)</f>
        <v>N A</v>
      </c>
      <c r="M36" s="57" t="str">
        <f>IF(K36&gt;'Retirement Goal Planning'!$B$8,"N A",M35*(1+$M$11))</f>
        <v>N A</v>
      </c>
      <c r="N36" s="57" t="str">
        <f>IF(K36&gt;'Retirement Goal Planning'!$B$8,"N A",(L36+M36)*$B$16)</f>
        <v>N A</v>
      </c>
      <c r="O36" s="57" t="str">
        <f>IF(K36&gt;'Retirement Goal Planning'!$B$8,"N A",L36+M36+N36)</f>
        <v>N A</v>
      </c>
    </row>
    <row r="37" spans="11:15" ht="27.75" thickTop="1" thickBot="1">
      <c r="K37" s="16">
        <f t="shared" si="0"/>
        <v>22</v>
      </c>
      <c r="L37" s="57" t="str">
        <f>IF(K37&gt;'Retirement Goal Planning'!$B$8,"N A",O36)</f>
        <v>N A</v>
      </c>
      <c r="M37" s="57" t="str">
        <f>IF(K37&gt;'Retirement Goal Planning'!$B$8,"N A",M36*(1+$M$11))</f>
        <v>N A</v>
      </c>
      <c r="N37" s="57" t="str">
        <f>IF(K37&gt;'Retirement Goal Planning'!$B$8,"N A",(L37+M37)*$B$16)</f>
        <v>N A</v>
      </c>
      <c r="O37" s="57" t="str">
        <f>IF(K37&gt;'Retirement Goal Planning'!$B$8,"N A",L37+M37+N37)</f>
        <v>N A</v>
      </c>
    </row>
    <row r="38" spans="11:15" ht="27.75" thickTop="1" thickBot="1">
      <c r="K38" s="16">
        <f t="shared" si="0"/>
        <v>23</v>
      </c>
      <c r="L38" s="57" t="str">
        <f>IF(K38&gt;'Retirement Goal Planning'!$B$8,"N A",O37)</f>
        <v>N A</v>
      </c>
      <c r="M38" s="57" t="str">
        <f>IF(K38&gt;'Retirement Goal Planning'!$B$8,"N A",M37*(1+$M$11))</f>
        <v>N A</v>
      </c>
      <c r="N38" s="57" t="str">
        <f>IF(K38&gt;'Retirement Goal Planning'!$B$8,"N A",(L38+M38)*$B$16)</f>
        <v>N A</v>
      </c>
      <c r="O38" s="57" t="str">
        <f>IF(K38&gt;'Retirement Goal Planning'!$B$8,"N A",L38+M38+N38)</f>
        <v>N A</v>
      </c>
    </row>
    <row r="39" spans="11:15" ht="27.75" thickTop="1" thickBot="1">
      <c r="K39" s="16">
        <f t="shared" si="0"/>
        <v>24</v>
      </c>
      <c r="L39" s="57" t="str">
        <f>IF(K39&gt;'Retirement Goal Planning'!$B$8,"N A",O38)</f>
        <v>N A</v>
      </c>
      <c r="M39" s="57" t="str">
        <f>IF(K39&gt;'Retirement Goal Planning'!$B$8,"N A",M38*(1+$M$11))</f>
        <v>N A</v>
      </c>
      <c r="N39" s="57" t="str">
        <f>IF(K39&gt;'Retirement Goal Planning'!$B$8,"N A",(L39+M39)*$B$16)</f>
        <v>N A</v>
      </c>
      <c r="O39" s="57" t="str">
        <f>IF(K39&gt;'Retirement Goal Planning'!$B$8,"N A",L39+M39+N39)</f>
        <v>N A</v>
      </c>
    </row>
    <row r="40" spans="11:15" ht="27.75" thickTop="1" thickBot="1">
      <c r="K40" s="16">
        <f t="shared" si="0"/>
        <v>25</v>
      </c>
      <c r="L40" s="57" t="str">
        <f>IF(K40&gt;'Retirement Goal Planning'!$B$8,"N A",O39)</f>
        <v>N A</v>
      </c>
      <c r="M40" s="57" t="str">
        <f>IF(K40&gt;'Retirement Goal Planning'!$B$8,"N A",M39*(1+$M$11))</f>
        <v>N A</v>
      </c>
      <c r="N40" s="57" t="str">
        <f>IF(K40&gt;'Retirement Goal Planning'!$B$8,"N A",(L40+M40)*$B$16)</f>
        <v>N A</v>
      </c>
      <c r="O40" s="57" t="str">
        <f>IF(K40&gt;'Retirement Goal Planning'!$B$8,"N A",L40+M40+N40)</f>
        <v>N A</v>
      </c>
    </row>
    <row r="41" spans="11:15" ht="27.75" thickTop="1" thickBot="1">
      <c r="K41" s="16">
        <f t="shared" si="0"/>
        <v>26</v>
      </c>
      <c r="L41" s="57" t="str">
        <f>IF(K41&gt;'Retirement Goal Planning'!$B$8,"N A",O40)</f>
        <v>N A</v>
      </c>
      <c r="M41" s="57" t="str">
        <f>IF(K41&gt;'Retirement Goal Planning'!$B$8,"N A",M40*(1+$M$11))</f>
        <v>N A</v>
      </c>
      <c r="N41" s="57" t="str">
        <f>IF(K41&gt;'Retirement Goal Planning'!$B$8,"N A",(L41+M41)*$B$16)</f>
        <v>N A</v>
      </c>
      <c r="O41" s="57" t="str">
        <f>IF(K41&gt;'Retirement Goal Planning'!$B$8,"N A",L41+M41+N41)</f>
        <v>N A</v>
      </c>
    </row>
    <row r="42" spans="11:15" ht="27.75" thickTop="1" thickBot="1">
      <c r="K42" s="16">
        <f t="shared" si="0"/>
        <v>27</v>
      </c>
      <c r="L42" s="57" t="str">
        <f>IF(K42&gt;'Retirement Goal Planning'!$B$8,"N A",O41)</f>
        <v>N A</v>
      </c>
      <c r="M42" s="57" t="str">
        <f>IF(K42&gt;'Retirement Goal Planning'!$B$8,"N A",M41*(1+$M$11))</f>
        <v>N A</v>
      </c>
      <c r="N42" s="57" t="str">
        <f>IF(K42&gt;'Retirement Goal Planning'!$B$8,"N A",(L42+M42)*$B$16)</f>
        <v>N A</v>
      </c>
      <c r="O42" s="57" t="str">
        <f>IF(K42&gt;'Retirement Goal Planning'!$B$8,"N A",L42+M42+N42)</f>
        <v>N A</v>
      </c>
    </row>
    <row r="43" spans="11:15" ht="27.75" thickTop="1" thickBot="1">
      <c r="K43" s="16">
        <f t="shared" si="0"/>
        <v>28</v>
      </c>
      <c r="L43" s="57" t="str">
        <f>IF(K43&gt;'Retirement Goal Planning'!$B$8,"N A",O42)</f>
        <v>N A</v>
      </c>
      <c r="M43" s="57" t="str">
        <f>IF(K43&gt;'Retirement Goal Planning'!$B$8,"N A",M42*(1+$M$11))</f>
        <v>N A</v>
      </c>
      <c r="N43" s="57" t="str">
        <f>IF(K43&gt;'Retirement Goal Planning'!$B$8,"N A",(L43+M43)*$B$16)</f>
        <v>N A</v>
      </c>
      <c r="O43" s="57" t="str">
        <f>IF(K43&gt;'Retirement Goal Planning'!$B$8,"N A",L43+M43+N43)</f>
        <v>N A</v>
      </c>
    </row>
    <row r="44" spans="11:15" ht="27.75" thickTop="1" thickBot="1">
      <c r="K44" s="16">
        <f t="shared" si="0"/>
        <v>29</v>
      </c>
      <c r="L44" s="57" t="str">
        <f>IF(K44&gt;'Retirement Goal Planning'!$B$8,"N A",O43)</f>
        <v>N A</v>
      </c>
      <c r="M44" s="57" t="str">
        <f>IF(K44&gt;'Retirement Goal Planning'!$B$8,"N A",M43*(1+$M$11))</f>
        <v>N A</v>
      </c>
      <c r="N44" s="57" t="str">
        <f>IF(K44&gt;'Retirement Goal Planning'!$B$8,"N A",(L44+M44)*$B$16)</f>
        <v>N A</v>
      </c>
      <c r="O44" s="57" t="str">
        <f>IF(K44&gt;'Retirement Goal Planning'!$B$8,"N A",L44+M44+N44)</f>
        <v>N A</v>
      </c>
    </row>
    <row r="45" spans="11:15" ht="27.75" thickTop="1" thickBot="1">
      <c r="K45" s="16">
        <f t="shared" si="0"/>
        <v>30</v>
      </c>
      <c r="L45" s="57" t="str">
        <f>IF(K45&gt;'Retirement Goal Planning'!$B$8,"N A",O44)</f>
        <v>N A</v>
      </c>
      <c r="M45" s="57" t="str">
        <f>IF(K45&gt;'Retirement Goal Planning'!$B$8,"N A",M44*(1+$M$11))</f>
        <v>N A</v>
      </c>
      <c r="N45" s="57" t="str">
        <f>IF(K45&gt;'Retirement Goal Planning'!$B$8,"N A",(L45+M45)*$B$16)</f>
        <v>N A</v>
      </c>
      <c r="O45" s="57" t="str">
        <f>IF(K45&gt;'Retirement Goal Planning'!$B$8,"N A",L45+M45+N45)</f>
        <v>N A</v>
      </c>
    </row>
    <row r="46" spans="11:15" ht="27.75" thickTop="1" thickBot="1">
      <c r="K46" s="16">
        <f t="shared" si="0"/>
        <v>31</v>
      </c>
      <c r="L46" s="57" t="str">
        <f>IF(K46&gt;'Retirement Goal Planning'!$B$8,"N A",O45)</f>
        <v>N A</v>
      </c>
      <c r="M46" s="57" t="str">
        <f>IF(K46&gt;'Retirement Goal Planning'!$B$8,"N A",M45*(1+$M$11))</f>
        <v>N A</v>
      </c>
      <c r="N46" s="57" t="str">
        <f>IF(K46&gt;'Retirement Goal Planning'!$B$8,"N A",(L46+M46)*$B$16)</f>
        <v>N A</v>
      </c>
      <c r="O46" s="57" t="str">
        <f>IF(K46&gt;'Retirement Goal Planning'!$B$8,"N A",L46+M46+N46)</f>
        <v>N A</v>
      </c>
    </row>
    <row r="47" spans="11:15" ht="27.75" thickTop="1" thickBot="1">
      <c r="K47" s="16">
        <f t="shared" si="0"/>
        <v>32</v>
      </c>
      <c r="L47" s="57" t="str">
        <f>IF(K47&gt;'Retirement Goal Planning'!$B$8,"N A",O46)</f>
        <v>N A</v>
      </c>
      <c r="M47" s="57" t="str">
        <f>IF(K47&gt;'Retirement Goal Planning'!$B$8,"N A",M46*(1+$M$11))</f>
        <v>N A</v>
      </c>
      <c r="N47" s="57" t="str">
        <f>IF(K47&gt;'Retirement Goal Planning'!$B$8,"N A",(L47+M47)*$B$16)</f>
        <v>N A</v>
      </c>
      <c r="O47" s="57" t="str">
        <f>IF(K47&gt;'Retirement Goal Planning'!$B$8,"N A",L47+M47+N47)</f>
        <v>N A</v>
      </c>
    </row>
    <row r="48" spans="11:15" ht="27.75" thickTop="1" thickBot="1">
      <c r="K48" s="16">
        <f t="shared" si="0"/>
        <v>33</v>
      </c>
      <c r="L48" s="57" t="str">
        <f>IF(K48&gt;'Retirement Goal Planning'!$B$8,"N A",O47)</f>
        <v>N A</v>
      </c>
      <c r="M48" s="57" t="str">
        <f>IF(K48&gt;'Retirement Goal Planning'!$B$8,"N A",M47*(1+$M$11))</f>
        <v>N A</v>
      </c>
      <c r="N48" s="57" t="str">
        <f>IF(K48&gt;'Retirement Goal Planning'!$B$8,"N A",(L48+M48)*$B$16)</f>
        <v>N A</v>
      </c>
      <c r="O48" s="57" t="str">
        <f>IF(K48&gt;'Retirement Goal Planning'!$B$8,"N A",L48+M48+N48)</f>
        <v>N A</v>
      </c>
    </row>
    <row r="49" spans="11:15" ht="27.75" thickTop="1" thickBot="1">
      <c r="K49" s="16">
        <f t="shared" si="0"/>
        <v>34</v>
      </c>
      <c r="L49" s="57" t="str">
        <f>IF(K49&gt;'Retirement Goal Planning'!$B$8,"N A",O48)</f>
        <v>N A</v>
      </c>
      <c r="M49" s="57" t="str">
        <f>IF(K49&gt;'Retirement Goal Planning'!$B$8,"N A",M48*(1+$M$11))</f>
        <v>N A</v>
      </c>
      <c r="N49" s="57" t="str">
        <f>IF(K49&gt;'Retirement Goal Planning'!$B$8,"N A",(L49+M49)*$B$16)</f>
        <v>N A</v>
      </c>
      <c r="O49" s="57" t="str">
        <f>IF(K49&gt;'Retirement Goal Planning'!$B$8,"N A",L49+M49+N49)</f>
        <v>N A</v>
      </c>
    </row>
    <row r="50" spans="11:15" ht="27.75" thickTop="1" thickBot="1">
      <c r="K50" s="16">
        <f t="shared" si="0"/>
        <v>35</v>
      </c>
      <c r="L50" s="57" t="str">
        <f>IF(K50&gt;'Retirement Goal Planning'!$B$8,"N A",O49)</f>
        <v>N A</v>
      </c>
      <c r="M50" s="57" t="str">
        <f>IF(K50&gt;'Retirement Goal Planning'!$B$8,"N A",M49*(1+$M$11))</f>
        <v>N A</v>
      </c>
      <c r="N50" s="57" t="str">
        <f>IF(K50&gt;'Retirement Goal Planning'!$B$8,"N A",(L50+M50)*$B$16)</f>
        <v>N A</v>
      </c>
      <c r="O50" s="57" t="str">
        <f>IF(K50&gt;'Retirement Goal Planning'!$B$8,"N A",L50+M50+N50)</f>
        <v>N A</v>
      </c>
    </row>
    <row r="51" spans="11:15" ht="27.75" thickTop="1" thickBot="1">
      <c r="K51" s="16">
        <f t="shared" si="0"/>
        <v>36</v>
      </c>
      <c r="L51" s="57" t="str">
        <f>IF(K51&gt;'Retirement Goal Planning'!$B$8,"N A",O50)</f>
        <v>N A</v>
      </c>
      <c r="M51" s="57" t="str">
        <f>IF(K51&gt;'Retirement Goal Planning'!$B$8,"N A",M50*(1+$M$11))</f>
        <v>N A</v>
      </c>
      <c r="N51" s="57" t="str">
        <f>IF(K51&gt;'Retirement Goal Planning'!$B$8,"N A",(L51+M51)*$B$16)</f>
        <v>N A</v>
      </c>
      <c r="O51" s="57" t="str">
        <f>IF(K51&gt;'Retirement Goal Planning'!$B$8,"N A",L51+M51+N51)</f>
        <v>N A</v>
      </c>
    </row>
    <row r="52" spans="11:15" ht="27.75" thickTop="1" thickBot="1">
      <c r="K52" s="16">
        <f t="shared" si="0"/>
        <v>37</v>
      </c>
      <c r="L52" s="57" t="str">
        <f>IF(K52&gt;'Retirement Goal Planning'!$B$8,"N A",O51)</f>
        <v>N A</v>
      </c>
      <c r="M52" s="57" t="str">
        <f>IF(K52&gt;'Retirement Goal Planning'!$B$8,"N A",M51*(1+$M$11))</f>
        <v>N A</v>
      </c>
      <c r="N52" s="57" t="str">
        <f>IF(K52&gt;'Retirement Goal Planning'!$B$8,"N A",(L52+M52)*$B$16)</f>
        <v>N A</v>
      </c>
      <c r="O52" s="57" t="str">
        <f>IF(K52&gt;'Retirement Goal Planning'!$B$8,"N A",L52+M52+N52)</f>
        <v>N A</v>
      </c>
    </row>
    <row r="53" spans="11:15" ht="27.75" thickTop="1" thickBot="1">
      <c r="K53" s="16">
        <f t="shared" si="0"/>
        <v>38</v>
      </c>
      <c r="L53" s="57" t="str">
        <f>IF(K53&gt;'Retirement Goal Planning'!$B$8,"N A",O52)</f>
        <v>N A</v>
      </c>
      <c r="M53" s="57" t="str">
        <f>IF(K53&gt;'Retirement Goal Planning'!$B$8,"N A",M52*(1+$M$11))</f>
        <v>N A</v>
      </c>
      <c r="N53" s="57" t="str">
        <f>IF(K53&gt;'Retirement Goal Planning'!$B$8,"N A",(L53+M53)*$B$16)</f>
        <v>N A</v>
      </c>
      <c r="O53" s="57" t="str">
        <f>IF(K53&gt;'Retirement Goal Planning'!$B$8,"N A",L53+M53+N53)</f>
        <v>N A</v>
      </c>
    </row>
    <row r="54" spans="11:15" ht="27.75" thickTop="1" thickBot="1">
      <c r="K54" s="16">
        <f t="shared" si="0"/>
        <v>39</v>
      </c>
      <c r="L54" s="57" t="str">
        <f>IF(K54&gt;'Retirement Goal Planning'!$B$8,"N A",O53)</f>
        <v>N A</v>
      </c>
      <c r="M54" s="57" t="str">
        <f>IF(K54&gt;'Retirement Goal Planning'!$B$8,"N A",M53*(1+$M$11))</f>
        <v>N A</v>
      </c>
      <c r="N54" s="57" t="str">
        <f>IF(K54&gt;'Retirement Goal Planning'!$B$8,"N A",(L54+M54)*$B$16)</f>
        <v>N A</v>
      </c>
      <c r="O54" s="57" t="str">
        <f>IF(K54&gt;'Retirement Goal Planning'!$B$8,"N A",L54+M54+N54)</f>
        <v>N A</v>
      </c>
    </row>
    <row r="55" spans="11:15" ht="27.75" thickTop="1" thickBot="1">
      <c r="K55" s="16">
        <f t="shared" si="0"/>
        <v>40</v>
      </c>
      <c r="L55" s="57" t="str">
        <f>IF(K55&gt;'Retirement Goal Planning'!$B$8,"N A",O54)</f>
        <v>N A</v>
      </c>
      <c r="M55" s="57" t="str">
        <f>IF(K55&gt;'Retirement Goal Planning'!$B$8,"N A",M54*(1+$M$11))</f>
        <v>N A</v>
      </c>
      <c r="N55" s="57" t="str">
        <f>IF(K55&gt;'Retirement Goal Planning'!$B$8,"N A",(L55+M55)*$B$16)</f>
        <v>N A</v>
      </c>
      <c r="O55" s="57" t="str">
        <f>IF(K55&gt;'Retirement Goal Planning'!$B$8,"N A",L55+M55+N55)</f>
        <v>N A</v>
      </c>
    </row>
    <row r="56" spans="11:15" ht="27.75" thickTop="1" thickBot="1">
      <c r="K56" s="16">
        <f t="shared" si="0"/>
        <v>41</v>
      </c>
      <c r="L56" s="57" t="str">
        <f>IF(K56&gt;'Retirement Goal Planning'!$B$8,"N A",O55)</f>
        <v>N A</v>
      </c>
      <c r="M56" s="57" t="str">
        <f>IF(K56&gt;'Retirement Goal Planning'!$B$8,"N A",M55*(1+$M$11))</f>
        <v>N A</v>
      </c>
      <c r="N56" s="57" t="str">
        <f>IF(K56&gt;'Retirement Goal Planning'!$B$8,"N A",(L56+M56)*$B$16)</f>
        <v>N A</v>
      </c>
      <c r="O56" s="57" t="str">
        <f>IF(K56&gt;'Retirement Goal Planning'!$B$8,"N A",L56+M56+N56)</f>
        <v>N A</v>
      </c>
    </row>
    <row r="57" spans="11:15" ht="27.75" thickTop="1" thickBot="1">
      <c r="K57" s="16">
        <f t="shared" si="0"/>
        <v>42</v>
      </c>
      <c r="L57" s="57" t="str">
        <f>IF(K57&gt;'Retirement Goal Planning'!$B$8,"N A",O56)</f>
        <v>N A</v>
      </c>
      <c r="M57" s="57" t="str">
        <f>IF(K57&gt;'Retirement Goal Planning'!$B$8,"N A",M56*(1+$M$11))</f>
        <v>N A</v>
      </c>
      <c r="N57" s="57" t="str">
        <f>IF(K57&gt;'Retirement Goal Planning'!$B$8,"N A",(L57+M57)*$B$16)</f>
        <v>N A</v>
      </c>
      <c r="O57" s="57" t="str">
        <f>IF(K57&gt;'Retirement Goal Planning'!$B$8,"N A",L57+M57+N57)</f>
        <v>N A</v>
      </c>
    </row>
    <row r="58" spans="11:15" ht="27.75" thickTop="1" thickBot="1">
      <c r="K58" s="16">
        <f t="shared" si="0"/>
        <v>43</v>
      </c>
      <c r="L58" s="57" t="str">
        <f>IF(K58&gt;'Retirement Goal Planning'!$B$8,"N A",O57)</f>
        <v>N A</v>
      </c>
      <c r="M58" s="57" t="str">
        <f>IF(K58&gt;'Retirement Goal Planning'!$B$8,"N A",M57*(1+$M$11))</f>
        <v>N A</v>
      </c>
      <c r="N58" s="57" t="str">
        <f>IF(K58&gt;'Retirement Goal Planning'!$B$8,"N A",(L58+M58)*$B$16)</f>
        <v>N A</v>
      </c>
      <c r="O58" s="57" t="str">
        <f>IF(K58&gt;'Retirement Goal Planning'!$B$8,"N A",L58+M58+N58)</f>
        <v>N A</v>
      </c>
    </row>
    <row r="59" spans="11:15" ht="27.75" thickTop="1" thickBot="1">
      <c r="K59" s="16">
        <f t="shared" si="0"/>
        <v>44</v>
      </c>
      <c r="L59" s="57" t="str">
        <f>IF(K59&gt;'Retirement Goal Planning'!$B$8,"N A",O58)</f>
        <v>N A</v>
      </c>
      <c r="M59" s="57" t="str">
        <f>IF(K59&gt;'Retirement Goal Planning'!$B$8,"N A",M58*(1+$M$11))</f>
        <v>N A</v>
      </c>
      <c r="N59" s="57" t="str">
        <f>IF(K59&gt;'Retirement Goal Planning'!$B$8,"N A",(L59+M59)*$B$16)</f>
        <v>N A</v>
      </c>
      <c r="O59" s="57" t="str">
        <f>IF(K59&gt;'Retirement Goal Planning'!$B$8,"N A",L59+M59+N59)</f>
        <v>N A</v>
      </c>
    </row>
    <row r="60" spans="11:15" ht="27.75" thickTop="1" thickBot="1">
      <c r="K60" s="16">
        <f t="shared" si="0"/>
        <v>45</v>
      </c>
      <c r="L60" s="57" t="str">
        <f>IF(K60&gt;'Retirement Goal Planning'!$B$8,"N A",O59)</f>
        <v>N A</v>
      </c>
      <c r="M60" s="57" t="str">
        <f>IF(K60&gt;'Retirement Goal Planning'!$B$8,"N A",M59*(1+$M$11))</f>
        <v>N A</v>
      </c>
      <c r="N60" s="57" t="str">
        <f>IF(K60&gt;'Retirement Goal Planning'!$B$8,"N A",(L60+M60)*$B$16)</f>
        <v>N A</v>
      </c>
      <c r="O60" s="57" t="str">
        <f>IF(K60&gt;'Retirement Goal Planning'!$B$8,"N A",L60+M60+N60)</f>
        <v>N A</v>
      </c>
    </row>
    <row r="61" spans="11:15" ht="27.75" thickTop="1" thickBot="1">
      <c r="K61" s="16">
        <f t="shared" si="0"/>
        <v>46</v>
      </c>
      <c r="L61" s="57" t="str">
        <f>IF(K61&gt;'Retirement Goal Planning'!$B$8,"N A",O60)</f>
        <v>N A</v>
      </c>
      <c r="M61" s="57" t="str">
        <f>IF(K61&gt;'Retirement Goal Planning'!$B$8,"N A",M60*(1+$M$11))</f>
        <v>N A</v>
      </c>
      <c r="N61" s="57" t="str">
        <f>IF(K61&gt;'Retirement Goal Planning'!$B$8,"N A",(L61+M61)*$B$16)</f>
        <v>N A</v>
      </c>
      <c r="O61" s="57" t="str">
        <f>IF(K61&gt;'Retirement Goal Planning'!$B$8,"N A",L61+M61+N61)</f>
        <v>N A</v>
      </c>
    </row>
    <row r="62" spans="11:15" ht="27.75" thickTop="1" thickBot="1">
      <c r="K62" s="16">
        <f t="shared" si="0"/>
        <v>47</v>
      </c>
      <c r="L62" s="57" t="str">
        <f>IF(K62&gt;'Retirement Goal Planning'!$B$8,"N A",O61)</f>
        <v>N A</v>
      </c>
      <c r="M62" s="57" t="str">
        <f>IF(K62&gt;'Retirement Goal Planning'!$B$8,"N A",M61*(1+$M$11))</f>
        <v>N A</v>
      </c>
      <c r="N62" s="57" t="str">
        <f>IF(K62&gt;'Retirement Goal Planning'!$B$8,"N A",(L62+M62)*$B$16)</f>
        <v>N A</v>
      </c>
      <c r="O62" s="57" t="str">
        <f>IF(K62&gt;'Retirement Goal Planning'!$B$8,"N A",L62+M62+N62)</f>
        <v>N A</v>
      </c>
    </row>
    <row r="63" spans="11:15" ht="27.75" thickTop="1" thickBot="1">
      <c r="K63" s="16">
        <f t="shared" si="0"/>
        <v>48</v>
      </c>
      <c r="L63" s="57" t="str">
        <f>IF(K63&gt;'Retirement Goal Planning'!$B$8,"N A",O62)</f>
        <v>N A</v>
      </c>
      <c r="M63" s="57" t="str">
        <f>IF(K63&gt;'Retirement Goal Planning'!$B$8,"N A",M62*(1+$M$11))</f>
        <v>N A</v>
      </c>
      <c r="N63" s="57" t="str">
        <f>IF(K63&gt;'Retirement Goal Planning'!$B$8,"N A",(L63+M63)*$B$16)</f>
        <v>N A</v>
      </c>
      <c r="O63" s="57" t="str">
        <f>IF(K63&gt;'Retirement Goal Planning'!$B$8,"N A",L63+M63+N63)</f>
        <v>N A</v>
      </c>
    </row>
    <row r="64" spans="11:15" ht="27.75" thickTop="1" thickBot="1">
      <c r="K64" s="16">
        <f t="shared" si="0"/>
        <v>49</v>
      </c>
      <c r="L64" s="57" t="str">
        <f>IF(K64&gt;'Retirement Goal Planning'!$B$8,"N A",O63)</f>
        <v>N A</v>
      </c>
      <c r="M64" s="57" t="str">
        <f>IF(K64&gt;'Retirement Goal Planning'!$B$8,"N A",M63*(1+$M$11))</f>
        <v>N A</v>
      </c>
      <c r="N64" s="57" t="str">
        <f>IF(K64&gt;'Retirement Goal Planning'!$B$8,"N A",(L64+M64)*$B$16)</f>
        <v>N A</v>
      </c>
      <c r="O64" s="57" t="str">
        <f>IF(K64&gt;'Retirement Goal Planning'!$B$8,"N A",L64+M64+N64)</f>
        <v>N A</v>
      </c>
    </row>
    <row r="65" spans="11:15" ht="27.75" thickTop="1" thickBot="1">
      <c r="K65" s="16">
        <f t="shared" si="0"/>
        <v>50</v>
      </c>
      <c r="L65" s="57" t="str">
        <f>IF(K65&gt;'Retirement Goal Planning'!$B$8,"N A",O64)</f>
        <v>N A</v>
      </c>
      <c r="M65" s="57" t="str">
        <f>IF(K65&gt;'Retirement Goal Planning'!$B$8,"N A",M64*(1+$M$11))</f>
        <v>N A</v>
      </c>
      <c r="N65" s="57" t="str">
        <f>IF(K65&gt;'Retirement Goal Planning'!$B$8,"N A",(L65+M65)*$B$16)</f>
        <v>N A</v>
      </c>
      <c r="O65" s="57" t="str">
        <f>IF(K65&gt;'Retirement Goal Planning'!$B$8,"N A",L65+M65+N65)</f>
        <v>N A</v>
      </c>
    </row>
    <row r="66" spans="11:15" ht="27.75" thickTop="1" thickBot="1">
      <c r="K66" s="16">
        <f t="shared" si="0"/>
        <v>51</v>
      </c>
      <c r="L66" s="57" t="str">
        <f>IF(K66&gt;'Retirement Goal Planning'!$B$8,"N A",O65)</f>
        <v>N A</v>
      </c>
      <c r="M66" s="57" t="str">
        <f>IF(K66&gt;'Retirement Goal Planning'!$B$8,"N A",M65*(1+$M$11))</f>
        <v>N A</v>
      </c>
      <c r="N66" s="57" t="str">
        <f>IF(K66&gt;'Retirement Goal Planning'!$B$8,"N A",(L66+M66)*$B$16)</f>
        <v>N A</v>
      </c>
      <c r="O66" s="57" t="str">
        <f>IF(K66&gt;'Retirement Goal Planning'!$B$8,"N A",L66+M66+N66)</f>
        <v>N A</v>
      </c>
    </row>
    <row r="67" spans="11:15" ht="27.75" thickTop="1" thickBot="1">
      <c r="K67" s="16">
        <f t="shared" si="0"/>
        <v>52</v>
      </c>
      <c r="L67" s="57" t="str">
        <f>IF(K67&gt;'Retirement Goal Planning'!$B$8,"N A",O66)</f>
        <v>N A</v>
      </c>
      <c r="M67" s="57" t="str">
        <f>IF(K67&gt;'Retirement Goal Planning'!$B$8,"N A",M66*(1+$M$11))</f>
        <v>N A</v>
      </c>
      <c r="N67" s="57" t="str">
        <f>IF(K67&gt;'Retirement Goal Planning'!$B$8,"N A",(L67+M67)*$B$16)</f>
        <v>N A</v>
      </c>
      <c r="O67" s="57" t="str">
        <f>IF(K67&gt;'Retirement Goal Planning'!$B$8,"N A",L67+M67+N67)</f>
        <v>N A</v>
      </c>
    </row>
    <row r="68" spans="11:15" ht="27.75" thickTop="1" thickBot="1">
      <c r="K68" s="16">
        <f t="shared" si="0"/>
        <v>53</v>
      </c>
      <c r="L68" s="57" t="str">
        <f>IF(K68&gt;'Retirement Goal Planning'!$B$8,"N A",O67)</f>
        <v>N A</v>
      </c>
      <c r="M68" s="57" t="str">
        <f>IF(K68&gt;'Retirement Goal Planning'!$B$8,"N A",M67*(1+$M$11))</f>
        <v>N A</v>
      </c>
      <c r="N68" s="57" t="str">
        <f>IF(K68&gt;'Retirement Goal Planning'!$B$8,"N A",(L68+M68)*$B$16)</f>
        <v>N A</v>
      </c>
      <c r="O68" s="57" t="str">
        <f>IF(K68&gt;'Retirement Goal Planning'!$B$8,"N A",L68+M68+N68)</f>
        <v>N A</v>
      </c>
    </row>
    <row r="69" spans="11:15" ht="27.75" thickTop="1" thickBot="1">
      <c r="K69" s="16">
        <f t="shared" si="0"/>
        <v>54</v>
      </c>
      <c r="L69" s="57" t="str">
        <f>IF(K69&gt;'Retirement Goal Planning'!$B$8,"N A",O68)</f>
        <v>N A</v>
      </c>
      <c r="M69" s="57" t="str">
        <f>IF(K69&gt;'Retirement Goal Planning'!$B$8,"N A",M68*(1+$M$11))</f>
        <v>N A</v>
      </c>
      <c r="N69" s="57" t="str">
        <f>IF(K69&gt;'Retirement Goal Planning'!$B$8,"N A",(L69+M69)*$B$16)</f>
        <v>N A</v>
      </c>
      <c r="O69" s="57" t="str">
        <f>IF(K69&gt;'Retirement Goal Planning'!$B$8,"N A",L69+M69+N69)</f>
        <v>N A</v>
      </c>
    </row>
    <row r="70" spans="11:15" ht="27.75" thickTop="1" thickBot="1">
      <c r="K70" s="16">
        <f t="shared" si="0"/>
        <v>55</v>
      </c>
      <c r="L70" s="57" t="str">
        <f>IF(K70&gt;'Retirement Goal Planning'!$B$8,"N A",O69)</f>
        <v>N A</v>
      </c>
      <c r="M70" s="57" t="str">
        <f>IF(K70&gt;'Retirement Goal Planning'!$B$8,"N A",M69*(1+$M$11))</f>
        <v>N A</v>
      </c>
      <c r="N70" s="57" t="str">
        <f>IF(K70&gt;'Retirement Goal Planning'!$B$8,"N A",(L70+M70)*$B$16)</f>
        <v>N A</v>
      </c>
      <c r="O70" s="57" t="str">
        <f>IF(K70&gt;'Retirement Goal Planning'!$B$8,"N A",L70+M70+N70)</f>
        <v>N A</v>
      </c>
    </row>
    <row r="71" spans="11:15" ht="27.75" thickTop="1" thickBot="1">
      <c r="K71" s="16">
        <f t="shared" si="0"/>
        <v>56</v>
      </c>
      <c r="L71" s="57" t="str">
        <f>IF(K71&gt;'Retirement Goal Planning'!$B$8,"N A",O70)</f>
        <v>N A</v>
      </c>
      <c r="M71" s="57" t="str">
        <f>IF(K71&gt;'Retirement Goal Planning'!$B$8,"N A",M70*(1+$M$11))</f>
        <v>N A</v>
      </c>
      <c r="N71" s="57" t="str">
        <f>IF(K71&gt;'Retirement Goal Planning'!$B$8,"N A",(L71+M71)*$B$16)</f>
        <v>N A</v>
      </c>
      <c r="O71" s="57" t="str">
        <f>IF(K71&gt;'Retirement Goal Planning'!$B$8,"N A",L71+M71+N71)</f>
        <v>N A</v>
      </c>
    </row>
    <row r="72" spans="11:15" ht="27.75" thickTop="1" thickBot="1">
      <c r="K72" s="16">
        <f t="shared" si="0"/>
        <v>57</v>
      </c>
      <c r="L72" s="57" t="str">
        <f>IF(K72&gt;'Retirement Goal Planning'!$B$8,"N A",O71)</f>
        <v>N A</v>
      </c>
      <c r="M72" s="57" t="str">
        <f>IF(K72&gt;'Retirement Goal Planning'!$B$8,"N A",M71*(1+$M$11))</f>
        <v>N A</v>
      </c>
      <c r="N72" s="57" t="str">
        <f>IF(K72&gt;'Retirement Goal Planning'!$B$8,"N A",(L72+M72)*$B$16)</f>
        <v>N A</v>
      </c>
      <c r="O72" s="57" t="str">
        <f>IF(K72&gt;'Retirement Goal Planning'!$B$8,"N A",L72+M72+N72)</f>
        <v>N A</v>
      </c>
    </row>
    <row r="73" spans="11:15" ht="27.75" thickTop="1" thickBot="1">
      <c r="K73" s="16">
        <f t="shared" si="0"/>
        <v>58</v>
      </c>
      <c r="L73" s="57" t="str">
        <f>IF(K73&gt;'Retirement Goal Planning'!$B$8,"N A",O72)</f>
        <v>N A</v>
      </c>
      <c r="M73" s="57" t="str">
        <f>IF(K73&gt;'Retirement Goal Planning'!$B$8,"N A",M72*(1+$M$11))</f>
        <v>N A</v>
      </c>
      <c r="N73" s="57" t="str">
        <f>IF(K73&gt;'Retirement Goal Planning'!$B$8,"N A",(L73+M73)*$B$16)</f>
        <v>N A</v>
      </c>
      <c r="O73" s="57" t="str">
        <f>IF(K73&gt;'Retirement Goal Planning'!$B$8,"N A",L73+M73+N73)</f>
        <v>N A</v>
      </c>
    </row>
    <row r="74" spans="11:15" ht="27.75" thickTop="1" thickBot="1">
      <c r="K74" s="16">
        <f t="shared" si="0"/>
        <v>59</v>
      </c>
      <c r="L74" s="57" t="str">
        <f>IF(K74&gt;'Retirement Goal Planning'!$B$8,"N A",O73)</f>
        <v>N A</v>
      </c>
      <c r="M74" s="57" t="str">
        <f>IF(K74&gt;'Retirement Goal Planning'!$B$8,"N A",M73*(1+$M$11))</f>
        <v>N A</v>
      </c>
      <c r="N74" s="57" t="str">
        <f>IF(K74&gt;'Retirement Goal Planning'!$B$8,"N A",(L74+M74)*$B$16)</f>
        <v>N A</v>
      </c>
      <c r="O74" s="57" t="str">
        <f>IF(K74&gt;'Retirement Goal Planning'!$B$8,"N A",L74+M74+N74)</f>
        <v>N A</v>
      </c>
    </row>
    <row r="75" spans="11:15" ht="27.75" thickTop="1" thickBot="1">
      <c r="K75" s="16">
        <f t="shared" si="0"/>
        <v>60</v>
      </c>
      <c r="L75" s="57" t="str">
        <f>IF(K75&gt;'Retirement Goal Planning'!$B$8,"N A",O74)</f>
        <v>N A</v>
      </c>
      <c r="M75" s="57" t="str">
        <f>IF(K75&gt;'Retirement Goal Planning'!$B$8,"N A",M74*(1+$M$11))</f>
        <v>N A</v>
      </c>
      <c r="N75" s="57" t="str">
        <f>IF(K75&gt;'Retirement Goal Planning'!$B$8,"N A",(L75+M75)*$B$16)</f>
        <v>N A</v>
      </c>
      <c r="O75" s="57" t="str">
        <f>IF(K75&gt;'Retirement Goal Planning'!$B$8,"N A",L75+M75+N75)</f>
        <v>N A</v>
      </c>
    </row>
    <row r="76" spans="11:15" ht="27.75" thickTop="1" thickBot="1">
      <c r="K76" s="16">
        <f t="shared" si="0"/>
        <v>61</v>
      </c>
      <c r="L76" s="57" t="str">
        <f>IF(K76&gt;'Retirement Goal Planning'!$B$8,"N A",O75)</f>
        <v>N A</v>
      </c>
      <c r="M76" s="57" t="str">
        <f>IF(K76&gt;'Retirement Goal Planning'!$B$8,"N A",M75*(1+$M$11))</f>
        <v>N A</v>
      </c>
      <c r="N76" s="57" t="str">
        <f>IF(K76&gt;'Retirement Goal Planning'!$B$8,"N A",(L76+M76)*$B$16)</f>
        <v>N A</v>
      </c>
      <c r="O76" s="57" t="str">
        <f>IF(K76&gt;'Retirement Goal Planning'!$B$8,"N A",L76+M76+N76)</f>
        <v>N A</v>
      </c>
    </row>
    <row r="77" spans="11:15" ht="27.75" thickTop="1" thickBot="1">
      <c r="K77" s="16">
        <f t="shared" si="0"/>
        <v>62</v>
      </c>
      <c r="L77" s="57" t="str">
        <f>IF(K77&gt;'Retirement Goal Planning'!$B$8,"N A",O76)</f>
        <v>N A</v>
      </c>
      <c r="M77" s="57" t="str">
        <f>IF(K77&gt;'Retirement Goal Planning'!$B$8,"N A",M76*(1+$M$11))</f>
        <v>N A</v>
      </c>
      <c r="N77" s="57" t="str">
        <f>IF(K77&gt;'Retirement Goal Planning'!$B$8,"N A",(L77+M77)*$B$16)</f>
        <v>N A</v>
      </c>
      <c r="O77" s="57" t="str">
        <f>IF(K77&gt;'Retirement Goal Planning'!$B$8,"N A",L77+M77+N77)</f>
        <v>N A</v>
      </c>
    </row>
    <row r="78" spans="11:15" ht="27.75" thickTop="1" thickBot="1">
      <c r="K78" s="16">
        <f t="shared" si="0"/>
        <v>63</v>
      </c>
      <c r="L78" s="57" t="str">
        <f>IF(K78&gt;'Retirement Goal Planning'!$B$8,"N A",O77)</f>
        <v>N A</v>
      </c>
      <c r="M78" s="57" t="str">
        <f>IF(K78&gt;'Retirement Goal Planning'!$B$8,"N A",M77*(1+$M$11))</f>
        <v>N A</v>
      </c>
      <c r="N78" s="57" t="str">
        <f>IF(K78&gt;'Retirement Goal Planning'!$B$8,"N A",(L78+M78)*$B$16)</f>
        <v>N A</v>
      </c>
      <c r="O78" s="57" t="str">
        <f>IF(K78&gt;'Retirement Goal Planning'!$B$8,"N A",L78+M78+N78)</f>
        <v>N A</v>
      </c>
    </row>
    <row r="79" spans="11:15" ht="27.75" thickTop="1" thickBot="1">
      <c r="K79" s="16">
        <f t="shared" si="0"/>
        <v>64</v>
      </c>
      <c r="L79" s="57" t="str">
        <f>IF(K79&gt;'Retirement Goal Planning'!$B$8,"N A",O78)</f>
        <v>N A</v>
      </c>
      <c r="M79" s="57" t="str">
        <f>IF(K79&gt;'Retirement Goal Planning'!$B$8,"N A",M78*(1+$M$11))</f>
        <v>N A</v>
      </c>
      <c r="N79" s="57" t="str">
        <f>IF(K79&gt;'Retirement Goal Planning'!$B$8,"N A",(L79+M79)*$B$16)</f>
        <v>N A</v>
      </c>
      <c r="O79" s="57" t="str">
        <f>IF(K79&gt;'Retirement Goal Planning'!$B$8,"N A",L79+M79+N79)</f>
        <v>N A</v>
      </c>
    </row>
    <row r="80" spans="11:15" ht="27.75" thickTop="1" thickBot="1">
      <c r="K80" s="16">
        <f t="shared" si="0"/>
        <v>65</v>
      </c>
      <c r="L80" s="57" t="str">
        <f>IF(K80&gt;'Retirement Goal Planning'!$B$8,"N A",O79)</f>
        <v>N A</v>
      </c>
      <c r="M80" s="57" t="str">
        <f>IF(K80&gt;'Retirement Goal Planning'!$B$8,"N A",M79*(1+$M$11))</f>
        <v>N A</v>
      </c>
      <c r="N80" s="57" t="str">
        <f>IF(K80&gt;'Retirement Goal Planning'!$B$8,"N A",(L80+M80)*$B$16)</f>
        <v>N A</v>
      </c>
      <c r="O80" s="57" t="str">
        <f>IF(K80&gt;'Retirement Goal Planning'!$B$8,"N A",L80+M80+N80)</f>
        <v>N A</v>
      </c>
    </row>
    <row r="81" spans="11:15" ht="27.75" thickTop="1" thickBot="1">
      <c r="K81" s="16">
        <f t="shared" ref="K81:K84" si="1">K80+1</f>
        <v>66</v>
      </c>
      <c r="L81" s="57" t="str">
        <f>IF(K81&gt;'Retirement Goal Planning'!$B$8,"N A",O80)</f>
        <v>N A</v>
      </c>
      <c r="M81" s="57" t="str">
        <f>IF(K81&gt;'Retirement Goal Planning'!$B$8,"N A",M80*(1+$M$11))</f>
        <v>N A</v>
      </c>
      <c r="N81" s="57" t="str">
        <f>IF(K81&gt;'Retirement Goal Planning'!$B$8,"N A",(L81+M81)*$B$16)</f>
        <v>N A</v>
      </c>
      <c r="O81" s="57" t="str">
        <f>IF(K81&gt;'Retirement Goal Planning'!$B$8,"N A",L81+M81+N81)</f>
        <v>N A</v>
      </c>
    </row>
    <row r="82" spans="11:15" ht="27.75" thickTop="1" thickBot="1">
      <c r="K82" s="16">
        <f t="shared" si="1"/>
        <v>67</v>
      </c>
      <c r="L82" s="57" t="str">
        <f>IF(K82&gt;'Retirement Goal Planning'!$B$8,"N A",O81)</f>
        <v>N A</v>
      </c>
      <c r="M82" s="57" t="str">
        <f>IF(K82&gt;'Retirement Goal Planning'!$B$8,"N A",M81*(1+$M$11))</f>
        <v>N A</v>
      </c>
      <c r="N82" s="57" t="str">
        <f>IF(K82&gt;'Retirement Goal Planning'!$B$8,"N A",(L82+M82)*$B$16)</f>
        <v>N A</v>
      </c>
      <c r="O82" s="57" t="str">
        <f>IF(K82&gt;'Retirement Goal Planning'!$B$8,"N A",L82+M82+N82)</f>
        <v>N A</v>
      </c>
    </row>
    <row r="83" spans="11:15" ht="27.75" thickTop="1" thickBot="1">
      <c r="K83" s="16">
        <f t="shared" si="1"/>
        <v>68</v>
      </c>
      <c r="L83" s="57" t="str">
        <f>IF(K83&gt;'Retirement Goal Planning'!$B$8,"N A",O82)</f>
        <v>N A</v>
      </c>
      <c r="M83" s="57" t="str">
        <f>IF(K83&gt;'Retirement Goal Planning'!$B$8,"N A",M82*(1+$M$11))</f>
        <v>N A</v>
      </c>
      <c r="N83" s="57" t="str">
        <f>IF(K83&gt;'Retirement Goal Planning'!$B$8,"N A",(L83+M83)*$B$16)</f>
        <v>N A</v>
      </c>
      <c r="O83" s="57" t="str">
        <f>IF(K83&gt;'Retirement Goal Planning'!$B$8,"N A",L83+M83+N83)</f>
        <v>N A</v>
      </c>
    </row>
    <row r="84" spans="11:15" ht="27.75" thickTop="1" thickBot="1">
      <c r="K84" s="16">
        <f t="shared" si="1"/>
        <v>69</v>
      </c>
      <c r="L84" s="57" t="str">
        <f>IF(K84&gt;'Retirement Goal Planning'!$B$8,"N A",O83)</f>
        <v>N A</v>
      </c>
      <c r="M84" s="57" t="str">
        <f>IF(K84&gt;'Retirement Goal Planning'!$B$8,"N A",M83*(1+$M$11))</f>
        <v>N A</v>
      </c>
      <c r="N84" s="57" t="str">
        <f>IF(K84&gt;'Retirement Goal Planning'!$B$8,"N A",(L84+M84)*$B$16)</f>
        <v>N A</v>
      </c>
      <c r="O84" s="57" t="str">
        <f>IF(K84&gt;'Retirement Goal Planning'!$B$8,"N A",L84+M84+N84)</f>
        <v>N A</v>
      </c>
    </row>
    <row r="85" spans="11:15" ht="27.75" thickTop="1" thickBot="1">
      <c r="K85" s="16">
        <f>K84+1</f>
        <v>70</v>
      </c>
      <c r="L85" s="57" t="str">
        <f>IF(K85&gt;'Retirement Goal Planning'!$B$8,"N A",O84)</f>
        <v>N A</v>
      </c>
      <c r="M85" s="57" t="str">
        <f>IF(K85&gt;'Retirement Goal Planning'!$B$8,"N A",M84*(1+$M$11))</f>
        <v>N A</v>
      </c>
      <c r="N85" s="57" t="str">
        <f>IF(K85&gt;'Retirement Goal Planning'!$B$8,"N A",(L85+M85)*$B$16)</f>
        <v>N A</v>
      </c>
      <c r="O85" s="57" t="str">
        <f>IF(K85&gt;'Retirement Goal Planning'!$B$8,"N A",L85+M85+N85)</f>
        <v>N A</v>
      </c>
    </row>
    <row r="86" spans="11:15" ht="27.75" thickTop="1" thickBot="1">
      <c r="K86" s="16">
        <f t="shared" ref="K86:K89" si="2">K85+1</f>
        <v>71</v>
      </c>
      <c r="L86" s="57" t="str">
        <f>IF(K86&gt;'Retirement Goal Planning'!$B$8,"N A",O85)</f>
        <v>N A</v>
      </c>
      <c r="M86" s="57" t="str">
        <f>IF(K86&gt;'Retirement Goal Planning'!$B$8,"N A",M85*(1+$M$11))</f>
        <v>N A</v>
      </c>
      <c r="N86" s="57" t="str">
        <f>IF(K86&gt;'Retirement Goal Planning'!$B$8,"N A",(L86+M86)*$B$16)</f>
        <v>N A</v>
      </c>
      <c r="O86" s="57" t="str">
        <f>IF(K86&gt;'Retirement Goal Planning'!$B$8,"N A",L86+M86+N86)</f>
        <v>N A</v>
      </c>
    </row>
    <row r="87" spans="11:15" ht="27.75" thickTop="1" thickBot="1">
      <c r="K87" s="16">
        <f t="shared" si="2"/>
        <v>72</v>
      </c>
      <c r="L87" s="57" t="str">
        <f>IF(K87&gt;'Retirement Goal Planning'!$B$8,"N A",O86)</f>
        <v>N A</v>
      </c>
      <c r="M87" s="57" t="str">
        <f>IF(K87&gt;'Retirement Goal Planning'!$B$8,"N A",M86*(1+$M$11))</f>
        <v>N A</v>
      </c>
      <c r="N87" s="57" t="str">
        <f>IF(K87&gt;'Retirement Goal Planning'!$B$8,"N A",(L87+M87)*$B$16)</f>
        <v>N A</v>
      </c>
      <c r="O87" s="57" t="str">
        <f>IF(K87&gt;'Retirement Goal Planning'!$B$8,"N A",L87+M87+N87)</f>
        <v>N A</v>
      </c>
    </row>
    <row r="88" spans="11:15" ht="27.75" thickTop="1" thickBot="1">
      <c r="K88" s="16">
        <f t="shared" si="2"/>
        <v>73</v>
      </c>
      <c r="L88" s="57" t="str">
        <f>IF(K88&gt;'Retirement Goal Planning'!$B$8,"N A",O87)</f>
        <v>N A</v>
      </c>
      <c r="M88" s="57" t="str">
        <f>IF(K88&gt;'Retirement Goal Planning'!$B$8,"N A",M87*(1+$M$11))</f>
        <v>N A</v>
      </c>
      <c r="N88" s="57" t="str">
        <f>IF(K88&gt;'Retirement Goal Planning'!$B$8,"N A",(L88+M88)*$B$16)</f>
        <v>N A</v>
      </c>
      <c r="O88" s="57" t="str">
        <f>IF(K88&gt;'Retirement Goal Planning'!$B$8,"N A",L88+M88+N88)</f>
        <v>N A</v>
      </c>
    </row>
    <row r="89" spans="11:15" ht="27.75" thickTop="1" thickBot="1">
      <c r="K89" s="16">
        <f t="shared" si="2"/>
        <v>74</v>
      </c>
      <c r="L89" s="57" t="str">
        <f>IF(K89&gt;'Retirement Goal Planning'!$B$8,"N A",O88)</f>
        <v>N A</v>
      </c>
      <c r="M89" s="57" t="str">
        <f>IF(K89&gt;'Retirement Goal Planning'!$B$8,"N A",M88*(1+$M$11))</f>
        <v>N A</v>
      </c>
      <c r="N89" s="57" t="str">
        <f>IF(K89&gt;'Retirement Goal Planning'!$B$8,"N A",(L89+M89)*$B$16)</f>
        <v>N A</v>
      </c>
      <c r="O89" s="57" t="str">
        <f>IF(K89&gt;'Retirement Goal Planning'!$B$8,"N A",L89+M89+N89)</f>
        <v>N A</v>
      </c>
    </row>
    <row r="90" spans="11:15" ht="27.75" thickTop="1" thickBot="1">
      <c r="K90" s="16">
        <f>K89+1</f>
        <v>75</v>
      </c>
      <c r="L90" s="57" t="str">
        <f>IF(K90&gt;'Retirement Goal Planning'!$B$8,"N A",O89)</f>
        <v>N A</v>
      </c>
      <c r="M90" s="57" t="str">
        <f>IF(K90&gt;'Retirement Goal Planning'!$B$8,"N A",M89*(1+$M$11))</f>
        <v>N A</v>
      </c>
      <c r="N90" s="57" t="str">
        <f>IF(K90&gt;'Retirement Goal Planning'!$B$8,"N A",(L90+M90)*$B$16)</f>
        <v>N A</v>
      </c>
      <c r="O90" s="57" t="str">
        <f>IF(K90&gt;'Retirement Goal Planning'!$B$8,"N A",L90+M90+N90)</f>
        <v>N A</v>
      </c>
    </row>
    <row r="91" spans="11:15" ht="15.75" thickTop="1"/>
  </sheetData>
  <sheetProtection algorithmName="SHA-512" hashValue="ja8MGeG0tJHhnhum9fa4pQDTGNxKYBJfGMaBI6BdavQVO4KhP3EmWBXgvUs1GfL4zv2PAgDU0GNfLqpk4Fx6gQ==" saltValue="/xXWaCGHAfc1rziCc4mcEg==" spinCount="100000" sheet="1" objects="1" scenarios="1"/>
  <mergeCells count="8">
    <mergeCell ref="M11:M13"/>
    <mergeCell ref="L11:L13"/>
    <mergeCell ref="M9:M10"/>
    <mergeCell ref="A1:A2"/>
    <mergeCell ref="A19:B20"/>
    <mergeCell ref="A11:A12"/>
    <mergeCell ref="B11:B12"/>
    <mergeCell ref="L9:L10"/>
  </mergeCells>
  <hyperlinks>
    <hyperlink ref="B23" r:id="rId1" xr:uid="{206A50E1-37BE-B048-9F13-C5A1F5E10152}"/>
    <hyperlink ref="B22" r:id="rId2" xr:uid="{51771CC9-7C12-7C44-9F42-EE06EB872084}"/>
    <hyperlink ref="B24" r:id="rId3" xr:uid="{4BB4DA31-C588-5B47-81B1-66E7E44679CD}"/>
    <hyperlink ref="B11:B12" r:id="rId4" display="https://www.youtube.com/channel/UChBT5TlUeG68PKvJSg6MkqQ" xr:uid="{41516126-D333-8F47-99C9-C0ACAD2E86D0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Budgeting</vt:lpstr>
      <vt:lpstr>Retirement Goal Planning</vt:lpstr>
      <vt:lpstr>Inv Planning for Retirement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 Purse Financial Services</dc:creator>
  <cp:lastModifiedBy>Money Purse Financial Services</cp:lastModifiedBy>
  <dcterms:created xsi:type="dcterms:W3CDTF">2020-10-12T08:08:42Z</dcterms:created>
  <dcterms:modified xsi:type="dcterms:W3CDTF">2020-10-15T11:34:29Z</dcterms:modified>
</cp:coreProperties>
</file>