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hp\Pictures\"/>
    </mc:Choice>
  </mc:AlternateContent>
  <xr:revisionPtr revIDLastSave="0" documentId="13_ncr:1_{762E7DB0-6B37-44E7-958B-7B7878876711}"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Dashboard" sheetId="5" r:id="rId2"/>
    <sheet name="Insights" sheetId="10" r:id="rId3"/>
    <sheet name="Monthly Sales Trend" sheetId="4" r:id="rId4"/>
    <sheet name="Item Category-Wise Sales " sheetId="7" r:id="rId5"/>
    <sheet name="Customer Type Wise Count" sheetId="8" r:id="rId6"/>
    <sheet name="Payment Method Analysis" sheetId="9" r:id="rId7"/>
  </sheets>
  <definedNames>
    <definedName name="Slicer_Customer_Type">#N/A</definedName>
    <definedName name="Slicer_Item_Category">#N/A</definedName>
    <definedName name="Slicer_Month">#N/A</definedName>
    <definedName name="Slicer_Payment_Metho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<sst xmlns="http://schemas.openxmlformats.org/spreadsheetml/2006/main" count="558" uniqueCount="210">
  <si>
    <t>Date</t>
  </si>
  <si>
    <t>Invoice Number</t>
  </si>
  <si>
    <t>Item Name</t>
  </si>
  <si>
    <t>Item Category</t>
  </si>
  <si>
    <t>Purity</t>
  </si>
  <si>
    <t>Weight (gm)</t>
  </si>
  <si>
    <t>Making Charges (₹)</t>
  </si>
  <si>
    <t>Gold Rate per gm (₹)</t>
  </si>
  <si>
    <t>Total Amount (₹)</t>
  </si>
  <si>
    <t>Customer Name</t>
  </si>
  <si>
    <t>Customer Type</t>
  </si>
  <si>
    <t>Payment Method</t>
  </si>
  <si>
    <t>Stock Status</t>
  </si>
  <si>
    <t>15-12-2024</t>
  </si>
  <si>
    <t>18-12-2024</t>
  </si>
  <si>
    <t>30-01-2025</t>
  </si>
  <si>
    <t>14-01-2025</t>
  </si>
  <si>
    <t>16-02-2025</t>
  </si>
  <si>
    <t>04-03-2025</t>
  </si>
  <si>
    <t>07-02-2025</t>
  </si>
  <si>
    <t>02-12-2024</t>
  </si>
  <si>
    <t>08-12-2024</t>
  </si>
  <si>
    <t>24-03-2025</t>
  </si>
  <si>
    <t>05-02-2025</t>
  </si>
  <si>
    <t>03-03-2025</t>
  </si>
  <si>
    <t>13-01-2025</t>
  </si>
  <si>
    <t>17-02-2025</t>
  </si>
  <si>
    <t>27-03-2025</t>
  </si>
  <si>
    <t>26-03-2025</t>
  </si>
  <si>
    <t>13-03-2025</t>
  </si>
  <si>
    <t>12-03-2025</t>
  </si>
  <si>
    <t>25-01-2025</t>
  </si>
  <si>
    <t>27-02-2025</t>
  </si>
  <si>
    <t>19-12-2024</t>
  </si>
  <si>
    <t>13-12-2024</t>
  </si>
  <si>
    <t>03-01-2025</t>
  </si>
  <si>
    <t>20-02-2025</t>
  </si>
  <si>
    <t>17-03-2025</t>
  </si>
  <si>
    <t>17-12-2024</t>
  </si>
  <si>
    <t>18-03-2025</t>
  </si>
  <si>
    <t>14-03-2025</t>
  </si>
  <si>
    <t>19-01-2025</t>
  </si>
  <si>
    <t>21-02-2025</t>
  </si>
  <si>
    <t>23-01-2025</t>
  </si>
  <si>
    <t>12-02-2025</t>
  </si>
  <si>
    <t>19-02-2025</t>
  </si>
  <si>
    <t>06-12-2024</t>
  </si>
  <si>
    <t>06-03-2025</t>
  </si>
  <si>
    <t>25-03-2025</t>
  </si>
  <si>
    <t>16-12-2024</t>
  </si>
  <si>
    <t>31-01-2025</t>
  </si>
  <si>
    <t>30-03-2025</t>
  </si>
  <si>
    <t>17-01-2025</t>
  </si>
  <si>
    <t>INV1000</t>
  </si>
  <si>
    <t>INV1001</t>
  </si>
  <si>
    <t>INV1002</t>
  </si>
  <si>
    <t>INV1003</t>
  </si>
  <si>
    <t>INV1004</t>
  </si>
  <si>
    <t>INV1005</t>
  </si>
  <si>
    <t>INV1006</t>
  </si>
  <si>
    <t>INV1007</t>
  </si>
  <si>
    <t>INV1008</t>
  </si>
  <si>
    <t>INV1009</t>
  </si>
  <si>
    <t>INV1010</t>
  </si>
  <si>
    <t>INV1011</t>
  </si>
  <si>
    <t>INV1012</t>
  </si>
  <si>
    <t>INV1013</t>
  </si>
  <si>
    <t>INV1014</t>
  </si>
  <si>
    <t>INV1015</t>
  </si>
  <si>
    <t>INV1016</t>
  </si>
  <si>
    <t>INV1017</t>
  </si>
  <si>
    <t>INV1018</t>
  </si>
  <si>
    <t>INV1019</t>
  </si>
  <si>
    <t>INV1020</t>
  </si>
  <si>
    <t>INV1021</t>
  </si>
  <si>
    <t>INV1022</t>
  </si>
  <si>
    <t>INV1023</t>
  </si>
  <si>
    <t>INV1024</t>
  </si>
  <si>
    <t>INV1025</t>
  </si>
  <si>
    <t>INV1026</t>
  </si>
  <si>
    <t>INV1027</t>
  </si>
  <si>
    <t>INV1028</t>
  </si>
  <si>
    <t>INV1029</t>
  </si>
  <si>
    <t>INV1030</t>
  </si>
  <si>
    <t>INV1031</t>
  </si>
  <si>
    <t>INV1032</t>
  </si>
  <si>
    <t>INV1033</t>
  </si>
  <si>
    <t>INV1034</t>
  </si>
  <si>
    <t>INV1035</t>
  </si>
  <si>
    <t>INV1036</t>
  </si>
  <si>
    <t>INV1037</t>
  </si>
  <si>
    <t>INV1038</t>
  </si>
  <si>
    <t>INV1039</t>
  </si>
  <si>
    <t>INV1040</t>
  </si>
  <si>
    <t>INV1041</t>
  </si>
  <si>
    <t>INV1042</t>
  </si>
  <si>
    <t>INV1043</t>
  </si>
  <si>
    <t>INV1044</t>
  </si>
  <si>
    <t>INV1045</t>
  </si>
  <si>
    <t>INV1046</t>
  </si>
  <si>
    <t>INV1047</t>
  </si>
  <si>
    <t>INV1048</t>
  </si>
  <si>
    <t>INV1049</t>
  </si>
  <si>
    <t>22K Gold Earring</t>
  </si>
  <si>
    <t>24K Gold Earring</t>
  </si>
  <si>
    <t>22K Gold Necklace</t>
  </si>
  <si>
    <t>24K Gold Ring</t>
  </si>
  <si>
    <t>22K Gold Bangle</t>
  </si>
  <si>
    <t>24K Gold Bangle</t>
  </si>
  <si>
    <t>24K Gold Bracelet</t>
  </si>
  <si>
    <t>24K Gold Necklace</t>
  </si>
  <si>
    <t>22K Gold Bracelet</t>
  </si>
  <si>
    <t>22K Gold Ring</t>
  </si>
  <si>
    <t>Earring</t>
  </si>
  <si>
    <t>Necklace</t>
  </si>
  <si>
    <t>Ring</t>
  </si>
  <si>
    <t>Bangle</t>
  </si>
  <si>
    <t>Bracelet</t>
  </si>
  <si>
    <t>22K</t>
  </si>
  <si>
    <t>24K</t>
  </si>
  <si>
    <t>Customer1</t>
  </si>
  <si>
    <t>Customer2</t>
  </si>
  <si>
    <t>Customer3</t>
  </si>
  <si>
    <t>Customer4</t>
  </si>
  <si>
    <t>Customer5</t>
  </si>
  <si>
    <t>Customer6</t>
  </si>
  <si>
    <t>Customer7</t>
  </si>
  <si>
    <t>Customer8</t>
  </si>
  <si>
    <t>Customer9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</si>
  <si>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</si>
  <si>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</si>
  <si>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</si>
  <si>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</si>
  <si>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</si>
  <si>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</si>
  <si>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</si>
  <si>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</si>
  <si>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</si>
  <si>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</si>
  <si>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</si>
  <si>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</si>
  <si>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</si>
  <si>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</si>
  <si>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</si>
  <si>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</si>
  <si>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</si>
  <si>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</si>
  <si>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</si>
  <si>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</si>
  <si>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</si>
  <si>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Customer31</t>
  </si>
  <si>
    <t>Customer32</t>
  </si>
  <si>
    <t>Customer33</t>
  </si>
  <si>
    <t>Customer34</t>
  </si>
  <si>
    <t>Customer35</t>
  </si>
  <si>
    <t>Customer36</t>
  </si>
  <si>
    <t>Customer37</t>
  </si>
  <si>
    <t>Customer38</t>
  </si>
  <si>
    <t>Customer39</t>
  </si>
  <si>
    <t>Customer40</t>
  </si>
  <si>
    <t>Customer41</t>
  </si>
  <si>
    <t>Customer42</t>
  </si>
  <si>
    <t>Customer43</t>
  </si>
  <si>
    <t>Customer44</t>
  </si>
  <si>
    <t>Customer45</t>
  </si>
  <si>
    <t>Customer46</t>
  </si>
  <si>
    <t>Customer47</t>
  </si>
  <si>
    <t>Customer48</t>
  </si>
  <si>
    <t>Customer49</t>
  </si>
  <si>
    <t>Customer50</t>
  </si>
  <si>
    <t>New</t>
  </si>
  <si>
    <t>Repeat</t>
  </si>
  <si>
    <t>UPI</t>
  </si>
  <si>
    <t>Card</t>
  </si>
  <si>
    <t>Cash</t>
  </si>
  <si>
    <t>Ramesh</t>
  </si>
  <si>
    <t>Naresh</t>
  </si>
  <si>
    <t>Amit</t>
  </si>
  <si>
    <t>Suresh</t>
  </si>
  <si>
    <t>Sold</t>
  </si>
  <si>
    <t>Sum of Total Amount (₹)</t>
  </si>
  <si>
    <t>Month</t>
  </si>
  <si>
    <t>Year</t>
  </si>
  <si>
    <t>Month-Year</t>
  </si>
  <si>
    <t>Row Labels</t>
  </si>
  <si>
    <t>Dec-2024</t>
  </si>
  <si>
    <t>Feb-2025</t>
  </si>
  <si>
    <t>Jan-2025</t>
  </si>
  <si>
    <t>Mar-2025</t>
  </si>
  <si>
    <t>Count of Invoice Number</t>
  </si>
  <si>
    <t>Gold Jewellery Sales Dashboard</t>
  </si>
  <si>
    <t>Start something like this:</t>
  </si>
  <si>
    <r>
      <t xml:space="preserve">“This is a </t>
    </r>
    <r>
      <rPr>
        <i/>
        <sz val="11"/>
        <color theme="1"/>
        <rFont val="Calibri"/>
        <family val="2"/>
        <scheme val="minor"/>
      </rPr>
      <t>Gold Jewellery Sales Dashboard</t>
    </r>
    <r>
      <rPr>
        <sz val="11"/>
        <color theme="1"/>
        <rFont val="Calibri"/>
        <family val="2"/>
        <scheme val="minor"/>
      </rPr>
      <t xml:space="preserve"> created in Excel to analyze and visualize monthly sales performance. I used Pivot Tables and Charts to build dynamic visuals. Let me walk you through it.”</t>
    </r>
  </si>
  <si>
    <t>➡️ Monthly Sales Trend:</t>
  </si>
  <si>
    <t>Shows total sales month-wise.</t>
  </si>
  <si>
    <t>Includes a linear trendline to see overall growth.</t>
  </si>
  <si>
    <r>
      <t xml:space="preserve">Insight: </t>
    </r>
    <r>
      <rPr>
        <i/>
        <sz val="11"/>
        <color theme="1"/>
        <rFont val="Calibri"/>
        <family val="2"/>
        <scheme val="minor"/>
      </rPr>
      <t>Jan and Mar 2025 performed the best.</t>
    </r>
  </si>
  <si>
    <t>➡️ Item Category-Wise Sales:</t>
  </si>
  <si>
    <t>Pie chart shows which items sell the most.</t>
  </si>
  <si>
    <t>Rings contribute 30% of total sales.</t>
  </si>
  <si>
    <t>➡️ Payment Method Analysis:</t>
  </si>
  <si>
    <t>Shows how customers paid.</t>
  </si>
  <si>
    <t>Card and Cash payments dominate; UPI less used.</t>
  </si>
  <si>
    <t>➡️ Customer Type Wise Count:</t>
  </si>
  <si>
    <t>Helps understand how many are new vs repeat customers.</t>
  </si>
  <si>
    <t>29 new, 21 repeat — good customer base building.</t>
  </si>
  <si>
    <t>Finish with:</t>
  </si>
  <si>
    <t>“This dashboard helps make data-driven decisions — like rewarding top karigars, focusing on high-selling items, and improving customer retention strategies.”</t>
  </si>
  <si>
    <t xml:space="preserve">  Presentation Script (Example)</t>
  </si>
  <si>
    <t>Labour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</si>
</sst>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3.5"/>
      <color theme="1"/>
      <name val="Calibri"/>
      <family val="2"/>
      <scheme val="minor"/>
    </font>
    <font>
      <i/>
      <sz val="11"/>
      <color theme="1"/>
      <name val="Calibri"/>
      <family val="2"/>
      <scheme val="minor"/>
    </font>
    <font>
      <b/>
      <sz val="22"/>
      <color theme="3" tint="-0.499984740745262"/>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4"/>
        <bgColor indexed="64"/>
      </patternFill>
    </fill>
  </fills>
  <borders count="11">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0" fillId="0" borderId="0" xfId="0" pivotButton="1"/>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indent="1"/>
    </xf>
    <xf numFmtId="0" fontId="1" fillId="0" borderId="0" xfId="0" applyFont="1"/>
    <xf numFmtId="0" fontId="3" fillId="0" borderId="0" xfId="0" applyFont="1" applyAlignment="1">
      <alignment horizontal="left" vertical="center" indent="1"/>
    </xf>
    <xf numFmtId="0" fontId="0" fillId="0" borderId="0" xfId="0" applyAlignment="1">
      <alignment horizontal="left" vertical="top"/>
    </xf>
    <xf numFmtId="0" fontId="0" fillId="0" borderId="0" xfId="0" applyAlignment="1">
      <alignment horizontal="left" vertical="top" indent="1"/>
    </xf>
    <xf numFmtId="0" fontId="0" fillId="2" borderId="0" xfId="0" applyFill="1"/>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2" fillId="0" borderId="0" xfId="0" applyFont="1" applyAlignment="1">
      <alignment horizontal="center" vertical="center"/>
    </xf>
  </cellXfs>
  <cellStyles count="1">
    <cellStyle name="Normal" xfId="0" builtinId="0"/>
  </cellStyles>
  <dxfs count="9">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[Gold_Jewellery_Sales_Dashboard.xlsx]Monthly Sales Trend!PivotTable1</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Monthly Sales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'Monthly Sales Trend'!$A$4:$A$7</c:f>
              <c:strCache>
                <c:ptCount val="4"/>
                <c:pt idx="0">
                  <c:v>Dec-2024</c:v>
                </c:pt>
                <c:pt idx="1">
                  <c:v>Feb-2025</c:v>
                </c:pt>
                <c:pt idx="2">
                  <c:v>Jan-2025</c:v>
                </c:pt>
                <c:pt idx="3">
                  <c:v>Mar-2025</c:v>
                </c:pt>
              </c:strCache>
            </c:strRef>
          </c:cat>
          <c:val>
            <c:numRef>
              <c:f>'Monthly Sales Trend'!$B$4:$B$7</c:f>
              <c:numCache>
                <c:formatCode>General</c:formatCode>
                <c:ptCount val="4"/>
                <c:pt idx="0">
                  <c:v>1959752.36</c:v>
                </c:pt>
                <c:pt idx="1">
                  <c:v>1494447.5</c:v>
                </c:pt>
                <c:pt idx="2">
                  <c:v>2336582.37</c:v>
                </c:pt>
                <c:pt idx="3">
                  <c:v>2073850.4799999997</c:v>
                </c:pt>
              </c:numCache>
            </c:numRef>
          </c:val>
          <c:extLst>
            <c:ext xmlns:c16="http://schemas.microsoft.com/office/drawing/2014/chart" uri="{C3380CC4-5D6E-409C-BE32-E72D297353CC}">
              <c16:uniqueId val="{00000004-DBAB-48F2-9828-9E543FBDA8A5}"/>
            </c:ext>
          </c:extLst>
        </c:ser>
        <c:dLbls>
          <c:showLegendKey val="0"/>
          <c:showVal val="0"/>
          <c:showCatName val="0"/>
          <c:showSerName val="0"/>
          <c:showPercent val="0"/>
          <c:showBubbleSize val="0"/>
        </c:dLbls>
        <c:gapWidth val="100"/>
        <c:overlap val="-24"/>
        <c:axId val="2140451408"/>
        <c:axId val="2140454288"/>
      </c:barChart>
      <c:catAx>
        <c:axId val="2140451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54288"/>
        <c:crosses val="autoZero"/>
        <c:auto val="1"/>
        <c:lblAlgn val="ctr"/>
        <c:lblOffset val="100"/>
        <c:noMultiLvlLbl val="0"/>
      </c:catAx>
      <c:valAx>
        <c:axId val="214045428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045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[Gold_Jewellery_Sales_Dashboard.xlsx]Item Category-Wise Sales !PivotTable3</c:name>
    <c:fmtId val="4"/>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solidFill>
                  <a:schemeClr val="bg2"/>
                </a:solidFill>
              </a:rPr>
              <a:t>Item Category-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1.6666666666666666E-2"/>
              <c:y val="1.988862370723942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1.1111111111111112E-2"/>
              <c:y val="3.977724741447892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1.0185067526415994E-16"/>
              <c:y val="-3.182179793158313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777777777777776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944444444444442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1.6666666666666666E-2"/>
              <c:y val="1.988862370723942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1.1111111111111112E-2"/>
              <c:y val="3.977724741447892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1.0185067526415994E-16"/>
              <c:y val="-3.182179793158313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2.7777777777777776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1.944444444444442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6666666666666666E-2"/>
              <c:y val="1.988862370723942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3.977724741447892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003300330031794E-3"/>
              <c:y val="-7.2717123046186387E-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76E-2"/>
              <c:y val="-1.591089896579156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944444444444442E-2"/>
              <c:y val="-1.591089896579156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'Item Category-Wise Sales '!$B$3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2D-41E5-80E1-B4FBF82522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2D-41E5-80E1-B4FBF82522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C2D-41E5-80E1-B4FBF82522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C2D-41E5-80E1-B4FBF825223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C2D-41E5-80E1-B4FBF8252236}"/>
              </c:ext>
            </c:extLst>
          </c:dPt>
          <c:dLbls>
            <c:dLbl>
              <c:idx val="0"/>
              <c:layout>
                <c:manualLayout>
                  <c:x val="-1.6666666666666666E-2"/>
                  <c:y val="1.98886237072394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2D-41E5-80E1-B4FBF8252236}"/>
                </c:ext>
              </c:extLst>
            </c:dLbl>
            <c:dLbl>
              <c:idx val="1"/>
              <c:layout>
                <c:manualLayout>
                  <c:x val="-1.1111111111111112E-2"/>
                  <c:y val="3.97772474144789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2D-41E5-80E1-B4FBF8252236}"/>
                </c:ext>
              </c:extLst>
            </c:dLbl>
            <c:dLbl>
              <c:idx val="2"/>
              <c:layout>
                <c:manualLayout>
                  <c:x val="3.3003300330031794E-3"/>
                  <c:y val="-7.2717123046186387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2D-41E5-80E1-B4FBF8252236}"/>
                </c:ext>
              </c:extLst>
            </c:dLbl>
            <c:dLbl>
              <c:idx val="3"/>
              <c:layout>
                <c:manualLayout>
                  <c:x val="2.7777777777777776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C2D-41E5-80E1-B4FBF8252236}"/>
                </c:ext>
              </c:extLst>
            </c:dLbl>
            <c:dLbl>
              <c:idx val="4"/>
              <c:layout>
                <c:manualLayout>
                  <c:x val="1.944444444444442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C2D-41E5-80E1-B4FBF8252236}"/>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'Item Category-Wise Sales '!$A$4:$A$8</c:f>
              <c:strCache>
                <c:ptCount val="5"/>
                <c:pt idx="0">
                  <c:v>Bangle</c:v>
                </c:pt>
                <c:pt idx="1">
                  <c:v>Bracelet</c:v>
                </c:pt>
                <c:pt idx="2">
                  <c:v>Earring</c:v>
                </c:pt>
                <c:pt idx="3">
                  <c:v>Necklace</c:v>
                </c:pt>
                <c:pt idx="4">
                  <c:v>Ring</c:v>
                </c:pt>
              </c:strCache>
            </c:strRef>
          </c:cat>
          <c:val>
            <c:numRef>
              <c:f>'Item Category-Wise Sales '!$B$4:$B$8</c:f>
              <c:numCache>
                <c:formatCode>General</c:formatCode>
                <c:ptCount val="5"/>
                <c:pt idx="0">
                  <c:v>1332146.81</c:v>
                </c:pt>
                <c:pt idx="1">
                  <c:v>1393570.21</c:v>
                </c:pt>
                <c:pt idx="2">
                  <c:v>1396511.02</c:v>
                </c:pt>
                <c:pt idx="3">
                  <c:v>1397098.54</c:v>
                </c:pt>
                <c:pt idx="4">
                  <c:v>2345306.1300000004</c:v>
                </c:pt>
              </c:numCache>
            </c:numRef>
          </c:val>
          <c:extLst>
            <c:ext xmlns:c16="http://schemas.microsoft.com/office/drawing/2014/chart" uri="{C3380CC4-5D6E-409C-BE32-E72D297353CC}">
              <c16:uniqueId val="{0000000D-A8A5-4BB1-AD10-1DA5B3809E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no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[Gold_Jewellery_Sales_Dashboard.xlsx]Customer Type Wise Count!PivotTable4</c:name>
    <c:fmtId val="4"/>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solidFill>
                  <a:schemeClr val="bg2"/>
                </a:solidFill>
              </a:rPr>
              <a:t>Customer Type Wise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Type Wise Count'!$B$3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Type Wise Count'!$A$4:$A$5</c:f>
              <c:strCache>
                <c:ptCount val="2"/>
                <c:pt idx="0">
                  <c:v>New</c:v>
                </c:pt>
                <c:pt idx="1">
                  <c:v>Repeat</c:v>
                </c:pt>
              </c:strCache>
            </c:strRef>
          </c:cat>
          <c:val>
            <c:numRef>
              <c:f>'Customer Type Wise Count'!$B$4:$B$5</c:f>
              <c:numCache>
                <c:formatCode>General</c:formatCode>
                <c:ptCount val="2"/>
                <c:pt idx="0">
                  <c:v>29</c:v>
                </c:pt>
                <c:pt idx="1">
                  <c:v>21</c:v>
                </c:pt>
              </c:numCache>
            </c:numRef>
          </c:val>
          <c:extLst>
            <c:ext xmlns:c16="http://schemas.microsoft.com/office/drawing/2014/chart" uri="{C3380CC4-5D6E-409C-BE32-E72D297353CC}">
              <c16:uniqueId val="{00000003-F965-4900-A192-4B1E48158323}"/>
            </c:ext>
          </c:extLst>
        </c:ser>
        <c:dLbls>
          <c:dLblPos val="outEnd"/>
          <c:showLegendKey val="0"/>
          <c:showVal val="1"/>
          <c:showCatName val="0"/>
          <c:showSerName val="0"/>
          <c:showPercent val="0"/>
          <c:showBubbleSize val="0"/>
        </c:dLbls>
        <c:gapWidth val="115"/>
        <c:overlap val="-20"/>
        <c:axId val="162874384"/>
        <c:axId val="162879664"/>
      </c:barChart>
      <c:catAx>
        <c:axId val="162874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62879664"/>
        <c:crosses val="autoZero"/>
        <c:auto val="1"/>
        <c:lblAlgn val="ctr"/>
        <c:lblOffset val="100"/>
        <c:noMultiLvlLbl val="0"/>
      </c:catAx>
      <c:valAx>
        <c:axId val="162879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8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[Gold_Jewellery_Sales_Dashboard.xlsx]Payment Method Analysis!PivotTable5</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Payment Method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Method Analysis'!$B$3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'Payment Method Analysis'!$A$4:$A$6</c:f>
              <c:strCache>
                <c:ptCount val="3"/>
                <c:pt idx="0">
                  <c:v>Card</c:v>
                </c:pt>
                <c:pt idx="1">
                  <c:v>Cash</c:v>
                </c:pt>
                <c:pt idx="2">
                  <c:v>UPI</c:v>
                </c:pt>
              </c:strCache>
            </c:strRef>
          </c:cat>
          <c:val>
            <c:numRef>
              <c:f>'Payment Method Analysis'!$B$4:$B$6</c:f>
              <c:numCache>
                <c:formatCode>General</c:formatCode>
                <c:ptCount val="3"/>
                <c:pt idx="0">
                  <c:v>3179471.55</c:v>
                </c:pt>
                <c:pt idx="1">
                  <c:v>3108841.1600000006</c:v>
                </c:pt>
                <c:pt idx="2">
                  <c:v>1576319.9999999998</c:v>
                </c:pt>
              </c:numCache>
            </c:numRef>
          </c:val>
          <c:extLst>
            <c:ext xmlns:c16="http://schemas.microsoft.com/office/drawing/2014/chart" uri="{C3380CC4-5D6E-409C-BE32-E72D297353CC}">
              <c16:uniqueId val="{00000003-C45E-49EA-8321-9B843DECD7CA}"/>
            </c:ext>
          </c:extLst>
        </c:ser>
        <c:dLbls>
          <c:showLegendKey val="0"/>
          <c:showVal val="0"/>
          <c:showCatName val="0"/>
          <c:showSerName val="0"/>
          <c:showPercent val="0"/>
          <c:showBubbleSize val="0"/>
        </c:dLbls>
        <c:gapWidth val="115"/>
        <c:overlap val="-20"/>
        <c:axId val="177690816"/>
        <c:axId val="177691776"/>
      </c:barChart>
      <c:catAx>
        <c:axId val="1776908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691776"/>
        <c:crosses val="autoZero"/>
        <c:auto val="1"/>
        <c:lblAlgn val="ctr"/>
        <c:lblOffset val="100"/>
        <c:noMultiLvlLbl val="0"/>
      </c:catAx>
      <c:valAx>
        <c:axId val="177691776"/>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9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[Gold_Jewellery_Sales_Dashboard.xlsx]Monthly 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Trend'!$B$3</c:f>
              <c:strCache>
                <c:ptCount val="1"/>
                <c:pt idx="0">
                  <c:v>Total</c:v>
                </c:pt>
              </c:strCache>
            </c:strRef>
          </c:tx>
          <c:spPr>
            <a:solidFill>
              <a:schemeClr val="accent1"/>
            </a:solidFill>
            <a:ln>
              <a:noFill/>
            </a:ln>
            <a:effectLst/>
          </c:spPr>
          <c:invertIfNegative val="0"/>
          <c:cat>
            <c:strRef>
              <c:f>'Monthly Sales Trend'!$A$4:$A$7</c:f>
              <c:strCache>
                <c:ptCount val="4"/>
                <c:pt idx="0">
                  <c:v>Dec-2024</c:v>
                </c:pt>
                <c:pt idx="1">
                  <c:v>Feb-2025</c:v>
                </c:pt>
                <c:pt idx="2">
                  <c:v>Jan-2025</c:v>
                </c:pt>
                <c:pt idx="3">
                  <c:v>Mar-2025</c:v>
                </c:pt>
              </c:strCache>
            </c:strRef>
          </c:cat>
          <c:val>
            <c:numRef>
              <c:f>'Monthly Sales Trend'!$B$4:$B$7</c:f>
              <c:numCache>
                <c:formatCode>General</c:formatCode>
                <c:ptCount val="4"/>
                <c:pt idx="0">
                  <c:v>1959752.36</c:v>
                </c:pt>
                <c:pt idx="1">
                  <c:v>1494447.5</c:v>
                </c:pt>
                <c:pt idx="2">
                  <c:v>2336582.37</c:v>
                </c:pt>
                <c:pt idx="3">
                  <c:v>2073850.4799999997</c:v>
                </c:pt>
              </c:numCache>
            </c:numRef>
          </c:val>
          <c:extLst>
            <c:ext xmlns:c16="http://schemas.microsoft.com/office/drawing/2014/chart" uri="{C3380CC4-5D6E-409C-BE32-E72D297353CC}">
              <c16:uniqueId val="{00000003-3B95-4927-804D-8E101D538DA2}"/>
            </c:ext>
          </c:extLst>
        </c:ser>
        <c:dLbls>
          <c:showLegendKey val="0"/>
          <c:showVal val="0"/>
          <c:showCatName val="0"/>
          <c:showSerName val="0"/>
          <c:showPercent val="0"/>
          <c:showBubbleSize val="0"/>
        </c:dLbls>
        <c:gapWidth val="219"/>
        <c:overlap val="-27"/>
        <c:axId val="2140451408"/>
        <c:axId val="2140454288"/>
      </c:barChart>
      <c:catAx>
        <c:axId val="214045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54288"/>
        <c:crosses val="autoZero"/>
        <c:auto val="1"/>
        <c:lblAlgn val="ctr"/>
        <c:lblOffset val="100"/>
        <c:noMultiLvlLbl val="0"/>
      </c:catAx>
      <c:valAx>
        <c:axId val="214045428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[Gold_Jewellery_Sales_Dashboard.xlsx]Item Category-Wise Sales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Category-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6666666666666666E-2"/>
              <c:y val="1.988862370723942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1111111111111112E-2"/>
              <c:y val="3.977724741447892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0185067526415994E-16"/>
              <c:y val="-3.182179793158313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2.7777777777777776E-2"/>
              <c:y val="-1.59108989657915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944444444444442E-2"/>
              <c:y val="-1.59108989657915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'Item Category-Wise 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95-4404-ADB5-8FDCE21B9C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95-4404-ADB5-8FDCE21B9C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95-4404-ADB5-8FDCE21B9C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95-4404-ADB5-8FDCE21B9C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95-4404-ADB5-8FDCE21B9CBE}"/>
              </c:ext>
            </c:extLst>
          </c:dPt>
          <c:dLbls>
            <c:dLbl>
              <c:idx val="0"/>
              <c:layout>
                <c:manualLayout>
                  <c:x val="-1.6666666666666666E-2"/>
                  <c:y val="1.98886237072394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95-4404-ADB5-8FDCE21B9CBE}"/>
                </c:ext>
              </c:extLst>
            </c:dLbl>
            <c:dLbl>
              <c:idx val="1"/>
              <c:layout>
                <c:manualLayout>
                  <c:x val="-1.1111111111111112E-2"/>
                  <c:y val="3.97772474144789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95-4404-ADB5-8FDCE21B9CBE}"/>
                </c:ext>
              </c:extLst>
            </c:dLbl>
            <c:dLbl>
              <c:idx val="2"/>
              <c:layout>
                <c:manualLayout>
                  <c:x val="-1.0185067526415994E-16"/>
                  <c:y val="-3.18217979315831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795-4404-ADB5-8FDCE21B9CBE}"/>
                </c:ext>
              </c:extLst>
            </c:dLbl>
            <c:dLbl>
              <c:idx val="3"/>
              <c:layout>
                <c:manualLayout>
                  <c:x val="2.7777777777777776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795-4404-ADB5-8FDCE21B9CBE}"/>
                </c:ext>
              </c:extLst>
            </c:dLbl>
            <c:dLbl>
              <c:idx val="4"/>
              <c:layout>
                <c:manualLayout>
                  <c:x val="1.944444444444442E-2"/>
                  <c:y val="-1.59108989657915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795-4404-ADB5-8FDCE21B9CB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'Item Category-Wise Sales '!$A$4:$A$8</c:f>
              <c:strCache>
                <c:ptCount val="5"/>
                <c:pt idx="0">
                  <c:v>Bangle</c:v>
                </c:pt>
                <c:pt idx="1">
                  <c:v>Bracelet</c:v>
                </c:pt>
                <c:pt idx="2">
                  <c:v>Earring</c:v>
                </c:pt>
                <c:pt idx="3">
                  <c:v>Necklace</c:v>
                </c:pt>
                <c:pt idx="4">
                  <c:v>Ring</c:v>
                </c:pt>
              </c:strCache>
            </c:strRef>
          </c:cat>
          <c:val>
            <c:numRef>
              <c:f>'Item Category-Wise Sales '!$B$4:$B$8</c:f>
              <c:numCache>
                <c:formatCode>General</c:formatCode>
                <c:ptCount val="5"/>
                <c:pt idx="0">
                  <c:v>1332146.81</c:v>
                </c:pt>
                <c:pt idx="1">
                  <c:v>1393570.21</c:v>
                </c:pt>
                <c:pt idx="2">
                  <c:v>1396511.02</c:v>
                </c:pt>
                <c:pt idx="3">
                  <c:v>1397098.54</c:v>
                </c:pt>
                <c:pt idx="4">
                  <c:v>2345306.1300000004</c:v>
                </c:pt>
              </c:numCache>
            </c:numRef>
          </c:val>
          <c:extLst>
            <c:ext xmlns:c16="http://schemas.microsoft.com/office/drawing/2014/chart" uri="{C3380CC4-5D6E-409C-BE32-E72D297353CC}">
              <c16:uniqueId val="{0000000D-2BD9-43E0-B6C9-6F52212022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[Gold_Jewellery_Sales_Dashboard.xlsx]Customer Type Wise Count!PivotTable4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 Wise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 Wise Count'!$B$3</c:f>
              <c:strCache>
                <c:ptCount val="1"/>
                <c:pt idx="0">
                  <c:v>Total</c:v>
                </c:pt>
              </c:strCache>
            </c:strRef>
          </c:tx>
          <c:spPr>
            <a:solidFill>
              <a:schemeClr val="accent1"/>
            </a:solidFill>
            <a:ln>
              <a:noFill/>
            </a:ln>
            <a:effectLst/>
          </c:spPr>
          <c:invertIfNegative val="0"/>
          <c:cat>
            <c:strRef>
              <c:f>'Customer Type Wise Count'!$A$4:$A$5</c:f>
              <c:strCache>
                <c:ptCount val="2"/>
                <c:pt idx="0">
                  <c:v>New</c:v>
                </c:pt>
                <c:pt idx="1">
                  <c:v>Repeat</c:v>
                </c:pt>
              </c:strCache>
            </c:strRef>
          </c:cat>
          <c:val>
            <c:numRef>
              <c:f>'Customer Type Wise Count'!$B$4:$B$5</c:f>
              <c:numCache>
                <c:formatCode>General</c:formatCode>
                <c:ptCount val="2"/>
                <c:pt idx="0">
                  <c:v>29</c:v>
                </c:pt>
                <c:pt idx="1">
                  <c:v>21</c:v>
                </c:pt>
              </c:numCache>
            </c:numRef>
          </c:val>
          <c:extLst>
            <c:ext xmlns:c16="http://schemas.microsoft.com/office/drawing/2014/chart" uri="{C3380CC4-5D6E-409C-BE32-E72D297353CC}">
              <c16:uniqueId val="{00000002-F8CE-4D67-880D-C00742848C12}"/>
            </c:ext>
          </c:extLst>
        </c:ser>
        <c:dLbls>
          <c:showLegendKey val="0"/>
          <c:showVal val="0"/>
          <c:showCatName val="0"/>
          <c:showSerName val="0"/>
          <c:showPercent val="0"/>
          <c:showBubbleSize val="0"/>
        </c:dLbls>
        <c:gapWidth val="219"/>
        <c:overlap val="-27"/>
        <c:axId val="162874384"/>
        <c:axId val="162879664"/>
      </c:barChart>
      <c:catAx>
        <c:axId val="16287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79664"/>
        <c:crosses val="autoZero"/>
        <c:auto val="1"/>
        <c:lblAlgn val="ctr"/>
        <c:lblOffset val="100"/>
        <c:noMultiLvlLbl val="0"/>
      </c:catAx>
      <c:valAx>
        <c:axId val="1628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7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[Gold_Jewellery_Sales_Dashboard.xlsx]Payment Method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 Analysis'!$B$3</c:f>
              <c:strCache>
                <c:ptCount val="1"/>
                <c:pt idx="0">
                  <c:v>Total</c:v>
                </c:pt>
              </c:strCache>
            </c:strRef>
          </c:tx>
          <c:spPr>
            <a:solidFill>
              <a:schemeClr val="accent1"/>
            </a:solidFill>
            <a:ln>
              <a:noFill/>
            </a:ln>
            <a:effectLst/>
          </c:spPr>
          <c:invertIfNegative val="0"/>
          <c:cat>
            <c:strRef>
              <c:f>'Payment Method Analysis'!$A$4:$A$6</c:f>
              <c:strCache>
                <c:ptCount val="3"/>
                <c:pt idx="0">
                  <c:v>Card</c:v>
                </c:pt>
                <c:pt idx="1">
                  <c:v>Cash</c:v>
                </c:pt>
                <c:pt idx="2">
                  <c:v>UPI</c:v>
                </c:pt>
              </c:strCache>
            </c:strRef>
          </c:cat>
          <c:val>
            <c:numRef>
              <c:f>'Payment Method Analysis'!$B$4:$B$6</c:f>
              <c:numCache>
                <c:formatCode>General</c:formatCode>
                <c:ptCount val="3"/>
                <c:pt idx="0">
                  <c:v>3179471.55</c:v>
                </c:pt>
                <c:pt idx="1">
                  <c:v>3108841.1600000006</c:v>
                </c:pt>
                <c:pt idx="2">
                  <c:v>1576319.9999999998</c:v>
                </c:pt>
              </c:numCache>
            </c:numRef>
          </c:val>
          <c:extLst>
            <c:ext xmlns:c16="http://schemas.microsoft.com/office/drawing/2014/chart" uri="{C3380CC4-5D6E-409C-BE32-E72D297353CC}">
              <c16:uniqueId val="{00000002-3B42-4F40-B857-0617B474F838}"/>
            </c:ext>
          </c:extLst>
        </c:ser>
        <c:dLbls>
          <c:showLegendKey val="0"/>
          <c:showVal val="0"/>
          <c:showCatName val="0"/>
          <c:showSerName val="0"/>
          <c:showPercent val="0"/>
          <c:showBubbleSize val="0"/>
        </c:dLbls>
        <c:gapWidth val="219"/>
        <c:overlap val="-27"/>
        <c:axId val="177690816"/>
        <c:axId val="177691776"/>
      </c:barChart>
      <c:catAx>
        <c:axId val="1776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91776"/>
        <c:crosses val="autoZero"/>
        <c:auto val="1"/>
        <c:lblAlgn val="ctr"/>
        <c:lblOffset val="100"/>
        <c:noMultiLvlLbl val="0"/>
      </c:catAx>
      <c:valAx>
        <c:axId val="17769177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9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358140</xdr:colOff>
      <xdr:row>3</xdr:row>
      <xdr:rowOff>38100</xdr:rowOff>
    </xdr:from>
    <xdr:to>
      <xdr:col>12</xdr:col>
      <xdr:colOff>541020</xdr:colOff>
      <xdr:row>14</xdr:row>
      <xdr:rowOff>30480</xdr:rowOff>
    </xdr:to>
    <xdr:graphicFrame macro="">
      <xdr:nvGraphicFramePr>
        <xdr:cNvPr id="2" name="Chart 1">
          <a:extLst>
            <a:ext uri="{FF2B5EF4-FFF2-40B4-BE49-F238E27FC236}">
              <a16:creationId xmlns:a16="http://schemas.microsoft.com/office/drawing/2014/main" id="{E15CB2DA-E22A-4B78-B271-349C79D53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14</xdr:row>
      <xdr:rowOff>99060</xdr:rowOff>
    </xdr:from>
    <xdr:to>
      <xdr:col>12</xdr:col>
      <xdr:colOff>556260</xdr:colOff>
      <xdr:row>25</xdr:row>
      <xdr:rowOff>129540</xdr:rowOff>
    </xdr:to>
    <xdr:graphicFrame macro="">
      <xdr:nvGraphicFramePr>
        <xdr:cNvPr id="4" name="Chart 3">
          <a:extLst>
            <a:ext uri="{FF2B5EF4-FFF2-40B4-BE49-F238E27FC236}">
              <a16:creationId xmlns:a16="http://schemas.microsoft.com/office/drawing/2014/main" id="{C011ACE6-7F67-4A6B-8E77-9276B0CD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601980</xdr:colOff>
      <xdr:row>3</xdr:row>
      <xdr:rowOff>38100</xdr:rowOff>
    </xdr:from>
    <xdr:to>
      <xdr:col>19</xdr:col>
      <xdr:colOff>312420</xdr:colOff>
      <xdr:row>14</xdr:row>
      <xdr:rowOff>38100</xdr:rowOff>
    </xdr:to>
    <xdr:graphicFrame macro="">
      <xdr:nvGraphicFramePr>
        <xdr:cNvPr id="5" name="Chart 4">
          <a:extLst>
            <a:ext uri="{FF2B5EF4-FFF2-40B4-BE49-F238E27FC236}">
              <a16:creationId xmlns:a16="http://schemas.microsoft.com/office/drawing/2014/main" id="{7983EB3B-5BFF-4DE9-B928-0B2B429ED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601980</xdr:colOff>
      <xdr:row>14</xdr:row>
      <xdr:rowOff>99060</xdr:rowOff>
    </xdr:from>
    <xdr:to>
      <xdr:col>19</xdr:col>
      <xdr:colOff>327660</xdr:colOff>
      <xdr:row>25</xdr:row>
      <xdr:rowOff>114300</xdr:rowOff>
    </xdr:to>
    <xdr:graphicFrame macro="">
      <xdr:nvGraphicFramePr>
        <xdr:cNvPr id="6" name="Chart 5">
          <a:extLst>
            <a:ext uri="{FF2B5EF4-FFF2-40B4-BE49-F238E27FC236}">
              <a16:creationId xmlns:a16="http://schemas.microsoft.com/office/drawing/2014/main" id="{1BC67DFA-2F65-455B-A02C-6626609D2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68580</xdr:colOff>
      <xdr:row>3</xdr:row>
      <xdr:rowOff>76200</xdr:rowOff>
    </xdr:from>
    <xdr:to>
      <xdr:col>3</xdr:col>
      <xdr:colOff>68580</xdr:colOff>
      <xdr:row>11</xdr:row>
      <xdr:rowOff>121920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DBD3A9F6-2E14-AFE8-875E-E7011C12EE8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80" y="632460"/>
              <a:ext cx="182880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83821</xdr:rowOff>
    </xdr:from>
    <xdr:to>
      <xdr:col>3</xdr:col>
      <xdr:colOff>76200</xdr:colOff>
      <xdr:row>22</xdr:row>
      <xdr:rowOff>22861</xdr:rowOff>
    </xdr:to>
    <mc:AlternateContent xmlns:mc="http://schemas.openxmlformats.org/markup-compatibility/2006" xmlns:a14="http://schemas.microsoft.com/office/drawing/2010/main">
      <mc:Choice Requires="a14">
        <xdr:graphicFrame macro="">
          <xdr:nvGraphicFramePr>
            <xdr:cNvPr id="8" name="Item Category">
              <a:extLst>
                <a:ext uri="{FF2B5EF4-FFF2-40B4-BE49-F238E27FC236}">
                  <a16:creationId xmlns:a16="http://schemas.microsoft.com/office/drawing/2014/main" id="{0CE6A926-5762-A118-673C-8A903F5D8B11}"/>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mlns="">
        <xdr:sp macro="" textlink="">
          <xdr:nvSpPr>
            <xdr:cNvPr id="0" name=""/>
            <xdr:cNvSpPr>
              <a:spLocks noTextEdit="1"/>
            </xdr:cNvSpPr>
          </xdr:nvSpPr>
          <xdr:spPr>
            <a:xfrm>
              <a:off x="76200" y="2286001"/>
              <a:ext cx="18288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205740</xdr:colOff>
      <xdr:row>3</xdr:row>
      <xdr:rowOff>99061</xdr:rowOff>
    </xdr:from>
    <xdr:to>
      <xdr:col>6</xdr:col>
      <xdr:colOff>160020</xdr:colOff>
      <xdr:row>9</xdr:row>
      <xdr:rowOff>7621</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DCCFF946-AF15-56FF-156A-FECEBBA9717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034540" y="655321"/>
              <a:ext cx="178308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205740</xdr:colOff>
      <xdr:row>10</xdr:row>
      <xdr:rowOff>68580</xdr:rowOff>
    </xdr:from>
    <xdr:to>
      <xdr:col>6</xdr:col>
      <xdr:colOff>144780</xdr:colOff>
      <xdr:row>17</xdr:row>
      <xdr:rowOff>15239</xdr:rowOff>
    </xdr:to>
    <mc:AlternateContent xmlns:mc="http://schemas.openxmlformats.org/markup-compatibility/2006" xmlns:a14="http://schemas.microsoft.com/office/drawing/2010/main">
      <mc:Choice Requires="a14">
        <xdr:graphicFrame macro="">
          <xdr:nvGraphicFramePr>
            <xdr:cNvPr id="10" name="Payment Method">
              <a:extLst>
                <a:ext uri="{FF2B5EF4-FFF2-40B4-BE49-F238E27FC236}">
                  <a16:creationId xmlns:a16="http://schemas.microsoft.com/office/drawing/2014/main" id="{E740DAE6-96C3-FF57-A37F-49F8E6ED726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034540" y="1905000"/>
              <a:ext cx="176784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5</xdr:row>
      <xdr:rowOff>83820</xdr:rowOff>
    </xdr:from>
    <xdr:to>
      <xdr:col>10</xdr:col>
      <xdr:colOff>449580</xdr:colOff>
      <xdr:row>20</xdr:row>
      <xdr:rowOff>83820</xdr:rowOff>
    </xdr:to>
    <xdr:graphicFrame macro="">
      <xdr:nvGraphicFramePr>
        <xdr:cNvPr id="2" name="Chart 1">
          <a:extLst>
            <a:ext uri="{FF2B5EF4-FFF2-40B4-BE49-F238E27FC236}">
              <a16:creationId xmlns:a16="http://schemas.microsoft.com/office/drawing/2014/main" id="{E1D13A99-2991-B8AC-41B8-207DBC770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563880</xdr:colOff>
      <xdr:row>3</xdr:row>
      <xdr:rowOff>0</xdr:rowOff>
    </xdr:from>
    <xdr:to>
      <xdr:col>10</xdr:col>
      <xdr:colOff>259080</xdr:colOff>
      <xdr:row>20</xdr:row>
      <xdr:rowOff>83820</xdr:rowOff>
    </xdr:to>
    <xdr:graphicFrame macro="">
      <xdr:nvGraphicFramePr>
        <xdr:cNvPr id="2" name="Chart 1">
          <a:extLst>
            <a:ext uri="{FF2B5EF4-FFF2-40B4-BE49-F238E27FC236}">
              <a16:creationId xmlns:a16="http://schemas.microsoft.com/office/drawing/2014/main" id="{F473268D-CAED-D624-70E0-57045A2BF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5</xdr:row>
      <xdr:rowOff>83820</xdr:rowOff>
    </xdr:from>
    <xdr:to>
      <xdr:col>10</xdr:col>
      <xdr:colOff>228600</xdr:colOff>
      <xdr:row>20</xdr:row>
      <xdr:rowOff>83820</xdr:rowOff>
    </xdr:to>
    <xdr:graphicFrame macro="">
      <xdr:nvGraphicFramePr>
        <xdr:cNvPr id="2" name="Chart 1">
          <a:extLst>
            <a:ext uri="{FF2B5EF4-FFF2-40B4-BE49-F238E27FC236}">
              <a16:creationId xmlns:a16="http://schemas.microsoft.com/office/drawing/2014/main" id="{5E90D039-87E2-0814-1DBA-3EA8C902B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5</xdr:row>
      <xdr:rowOff>83820</xdr:rowOff>
    </xdr:from>
    <xdr:to>
      <xdr:col>10</xdr:col>
      <xdr:colOff>259080</xdr:colOff>
      <xdr:row>20</xdr:row>
      <xdr:rowOff>83820</xdr:rowOff>
    </xdr:to>
    <xdr:graphicFrame macro="">
      <xdr:nvGraphicFramePr>
        <xdr:cNvPr id="2" name="Chart 1">
          <a:extLst>
            <a:ext uri="{FF2B5EF4-FFF2-40B4-BE49-F238E27FC236}">
              <a16:creationId xmlns:a16="http://schemas.microsoft.com/office/drawing/2014/main" id="{71203232-8CDE-F601-A9D7-0241B8587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3.383552893516" createdVersion="8" refreshedVersion="8" minRefreshableVersion="3" recordCount="50" xr:uid="{4B947E2A-E81D-4985-A50B-662ECA0647E7}">
  <cacheSource type="worksheet">
    <worksheetSource name="Table1"/>
  </cacheSource>
  <cacheFields count="17">
    <cacheField name="Date" numFmtId="0">
      <sharedItems/>
    </cacheField>
    <cacheField name="Month" numFmtId="0">
      <sharedItems count="4">
        <s v="Dec"/>
        <s v="Jan"/>
        <s v="Feb"/>
        <s v="Mar"/>
      </sharedItems>
    </cacheField>
    <cacheField name="Year" numFmtId="0">
      <sharedItems containsSemiMixedTypes="0" containsString="0" containsNumber="1" containsInteger="1" minValue="2024" maxValue="2025"/>
    </cacheField>
    <cacheField name="Month-Year" numFmtId="0">
      <sharedItems count="4">
        <s v="Dec-2024"/>
        <s v="Jan-2025"/>
        <s v="Feb-2025"/>
        <s v="Mar-2025"/>
      </sharedItems>
    </cacheField>
    <cacheField name="Invoice Number" numFmtId="0">
      <sharedItems/>
    </cacheField>
    <cacheField name="Item Name" numFmtId="0">
      <sharedItems/>
    </cacheField>
    <cacheField name="Item Category" numFmtId="0">
      <sharedItems count="5">
        <s v="Earring"/>
        <s v="Necklace"/>
        <s v="Ring"/>
        <s v="Bangle"/>
        <s v="Bracelet"/>
      </sharedItems>
    </cacheField>
    <cacheField name="Purity" numFmtId="0">
      <sharedItems/>
    </cacheField>
    <cacheField name="Weight (gm)" numFmtId="0">
      <sharedItems containsSemiMixedTypes="0" containsString="0" containsNumber="1" minValue="2.08" maxValue="48.66"/>
    </cacheField>
    <cacheField name="Making Charges (₹)" numFmtId="0">
      <sharedItems containsSemiMixedTypes="0" containsString="0" containsNumber="1" minValue="303.76" maxValue="8714.08"/>
    </cacheField>
    <cacheField name="Gold Rate per gm (₹)" numFmtId="0">
      <sharedItems containsSemiMixedTypes="0" containsString="0" containsNumber="1" containsInteger="1" minValue="5900" maxValue="6100"/>
    </cacheField>
    <cacheField name="Total Amount (₹)" numFmtId="0">
      <sharedItems containsSemiMixedTypes="0" containsString="0" containsNumber="1" minValue="12991.76" maxValue="303274.40000000002"/>
    </cacheField>
    <cacheField name="Customer Name" numFmtId="0">
      <sharedItems/>
    </cacheField>
    <cacheField name="Customer Type" numFmtId="0">
      <sharedItems count="2">
        <s v="New"/>
        <s v="Repeat"/>
      </sharedItems>
    </cacheField>
    <cacheField name="Payment Method" numFmtId="0">
      <sharedItems count="3">
        <s v="UPI"/>
        <s v="Card"/>
        <s v="Cash"/>
      </sharedItems>
    </cacheField>
    <cacheField name="Labour Name" numFmtId="0">
      <sharedItems/>
    </cacheField>
    <cacheField name="Stock Status" numFmtId="0">
      <sharedItems/>
    </cacheField>
  </cacheFields>
  <extLst>
    <ext xmlns:x14="http://schemas.microsoft.com/office/spreadsheetml/2009/9/main" uri="{725AE2AE-9491-48be-B2B4-4EB974FC3084}">
      <x14:pivotCacheDefinition pivotCacheId="1958071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15-12-2024"/>
    <x v="0"/>
    <n v="2024"/>
    <x v="0"/>
    <s v="INV1000"/>
    <s v="22K Gold Earring"/>
    <x v="0"/>
    <s v="22K"/>
    <n v="17.39"/>
    <n v="2338.83"/>
    <n v="5900"/>
    <n v="104939.83"/>
    <s v="Customer1"/>
    <x v="0"/>
    <x v="0"/>
    <s v="Ramesh"/>
    <s v="Sold"/>
  </r>
  <r>
    <s v="18-12-2024"/>
    <x v="0"/>
    <n v="2024"/>
    <x v="0"/>
    <s v="INV1001"/>
    <s v="24K Gold Earring"/>
    <x v="0"/>
    <s v="24K"/>
    <n v="2.84"/>
    <n v="545.42999999999995"/>
    <n v="6100"/>
    <n v="17869.43"/>
    <s v="Customer2"/>
    <x v="0"/>
    <x v="1"/>
    <s v="Ramesh"/>
    <s v="Sold"/>
  </r>
  <r>
    <s v="30-01-2025"/>
    <x v="1"/>
    <n v="2025"/>
    <x v="1"/>
    <s v="INV1002"/>
    <s v="22K Gold Necklace"/>
    <x v="1"/>
    <s v="22K"/>
    <n v="44.95"/>
    <n v="5979.37"/>
    <n v="5900"/>
    <n v="271184.37"/>
    <s v="Customer3"/>
    <x v="1"/>
    <x v="0"/>
    <s v="Naresh"/>
    <s v="Sold"/>
  </r>
  <r>
    <s v="14-01-2025"/>
    <x v="1"/>
    <n v="2025"/>
    <x v="1"/>
    <s v="INV1003"/>
    <s v="24K Gold Ring"/>
    <x v="2"/>
    <s v="24K"/>
    <n v="43.9"/>
    <n v="7626.12"/>
    <n v="6100"/>
    <n v="275416.12"/>
    <s v="Customer4"/>
    <x v="1"/>
    <x v="1"/>
    <s v="Amit"/>
    <s v="Sold"/>
  </r>
  <r>
    <s v="16-02-2025"/>
    <x v="2"/>
    <n v="2025"/>
    <x v="2"/>
    <s v="INV1004"/>
    <s v="22K Gold Bangle"/>
    <x v="3"/>
    <s v="22K"/>
    <n v="39.53"/>
    <n v="6613"/>
    <n v="5900"/>
    <n v="239840"/>
    <s v="Customer5"/>
    <x v="1"/>
    <x v="0"/>
    <s v="Ramesh"/>
    <s v="Sold"/>
  </r>
  <r>
    <s v="04-03-2025"/>
    <x v="3"/>
    <n v="2025"/>
    <x v="3"/>
    <s v="INV1005"/>
    <s v="24K Gold Bangle"/>
    <x v="3"/>
    <s v="24K"/>
    <n v="10.46"/>
    <n v="1745.93"/>
    <n v="6100"/>
    <n v="65551.929999999993"/>
    <s v="Customer6"/>
    <x v="1"/>
    <x v="1"/>
    <s v="Amit"/>
    <s v="Sold"/>
  </r>
  <r>
    <s v="07-02-2025"/>
    <x v="2"/>
    <n v="2025"/>
    <x v="2"/>
    <s v="INV1006"/>
    <s v="24K Gold Bracelet"/>
    <x v="4"/>
    <s v="24K"/>
    <n v="10.78"/>
    <n v="1527.15"/>
    <n v="6100"/>
    <n v="67285.149999999994"/>
    <s v="Customer7"/>
    <x v="1"/>
    <x v="2"/>
    <s v="Amit"/>
    <s v="Sold"/>
  </r>
  <r>
    <s v="02-12-2024"/>
    <x v="0"/>
    <n v="2024"/>
    <x v="0"/>
    <s v="INV1007"/>
    <s v="24K Gold Bangle"/>
    <x v="3"/>
    <s v="24K"/>
    <n v="36.1"/>
    <n v="3919.82"/>
    <n v="6100"/>
    <n v="224129.82"/>
    <s v="Customer8"/>
    <x v="1"/>
    <x v="2"/>
    <s v="Naresh"/>
    <s v="Sold"/>
  </r>
  <r>
    <s v="08-12-2024"/>
    <x v="0"/>
    <n v="2024"/>
    <x v="0"/>
    <s v="INV1008"/>
    <s v="22K Gold Earring"/>
    <x v="0"/>
    <s v="22K"/>
    <n v="5.15"/>
    <n v="967.73"/>
    <n v="5900"/>
    <n v="31352.73"/>
    <s v="Customer9"/>
    <x v="0"/>
    <x v="2"/>
    <s v="Amit"/>
    <s v="Sold"/>
  </r>
  <r>
    <s v="24-03-2025"/>
    <x v="3"/>
    <n v="2025"/>
    <x v="3"/>
    <s v="INV1009"/>
    <s v="24K Gold Bracelet"/>
    <x v="4"/>
    <s v="24K"/>
    <n v="27.82"/>
    <n v="2871.96"/>
    <n v="6100"/>
    <n v="172573.96"/>
    <s v="Customer10"/>
    <x v="0"/>
    <x v="0"/>
    <s v="Naresh"/>
    <s v="Sold"/>
  </r>
  <r>
    <s v="05-02-2025"/>
    <x v="2"/>
    <n v="2025"/>
    <x v="2"/>
    <s v="INV1010"/>
    <s v="24K Gold Necklace"/>
    <x v="1"/>
    <s v="24K"/>
    <n v="47.95"/>
    <n v="8163.83"/>
    <n v="6100"/>
    <n v="300658.83"/>
    <s v="Customer11"/>
    <x v="1"/>
    <x v="2"/>
    <s v="Amit"/>
    <s v="Sold"/>
  </r>
  <r>
    <s v="03-03-2025"/>
    <x v="3"/>
    <n v="2025"/>
    <x v="3"/>
    <s v="INV1011"/>
    <s v="24K Gold Ring"/>
    <x v="2"/>
    <s v="24K"/>
    <n v="18.12"/>
    <n v="3148.88"/>
    <n v="6100"/>
    <n v="113680.88"/>
    <s v="Customer12"/>
    <x v="1"/>
    <x v="2"/>
    <s v="Naresh"/>
    <s v="Sold"/>
  </r>
  <r>
    <s v="13-01-2025"/>
    <x v="1"/>
    <n v="2025"/>
    <x v="1"/>
    <s v="INV1012"/>
    <s v="22K Gold Bracelet"/>
    <x v="4"/>
    <s v="22K"/>
    <n v="45.38"/>
    <n v="8714.08"/>
    <n v="5900"/>
    <n v="276456.08"/>
    <s v="Customer13"/>
    <x v="1"/>
    <x v="1"/>
    <s v="Amit"/>
    <s v="Sold"/>
  </r>
  <r>
    <s v="17-02-2025"/>
    <x v="2"/>
    <n v="2025"/>
    <x v="2"/>
    <s v="INV1013"/>
    <s v="24K Gold Earring"/>
    <x v="0"/>
    <s v="24K"/>
    <n v="48.66"/>
    <n v="6448.4"/>
    <n v="6100"/>
    <n v="303274.40000000002"/>
    <s v="Customer14"/>
    <x v="0"/>
    <x v="2"/>
    <s v="Amit"/>
    <s v="Sold"/>
  </r>
  <r>
    <s v="27-03-2025"/>
    <x v="3"/>
    <n v="2025"/>
    <x v="3"/>
    <s v="INV1014"/>
    <s v="24K Gold Necklace"/>
    <x v="1"/>
    <s v="24K"/>
    <n v="21.34"/>
    <n v="4134.96"/>
    <n v="6100"/>
    <n v="134308.96"/>
    <s v="Customer15"/>
    <x v="0"/>
    <x v="1"/>
    <s v="Naresh"/>
    <s v="Sold"/>
  </r>
  <r>
    <s v="26-03-2025"/>
    <x v="3"/>
    <n v="2025"/>
    <x v="3"/>
    <s v="INV1015"/>
    <s v="22K Gold Ring"/>
    <x v="2"/>
    <s v="22K"/>
    <n v="4.49"/>
    <n v="667.25"/>
    <n v="5900"/>
    <n v="27158.25"/>
    <s v="Customer16"/>
    <x v="0"/>
    <x v="0"/>
    <s v="Suresh"/>
    <s v="Sold"/>
  </r>
  <r>
    <s v="13-03-2025"/>
    <x v="3"/>
    <n v="2025"/>
    <x v="3"/>
    <s v="INV1016"/>
    <s v="24K Gold Bangle"/>
    <x v="3"/>
    <s v="24K"/>
    <n v="8.23"/>
    <n v="1628.34"/>
    <n v="6100"/>
    <n v="51831.34"/>
    <s v="Customer17"/>
    <x v="0"/>
    <x v="1"/>
    <s v="Suresh"/>
    <s v="Sold"/>
  </r>
  <r>
    <s v="12-03-2025"/>
    <x v="3"/>
    <n v="2025"/>
    <x v="3"/>
    <s v="INV1017"/>
    <s v="22K Gold Earring"/>
    <x v="0"/>
    <s v="22K"/>
    <n v="27.51"/>
    <n v="3546.99"/>
    <n v="5900"/>
    <n v="165855.99"/>
    <s v="Customer18"/>
    <x v="1"/>
    <x v="1"/>
    <s v="Suresh"/>
    <s v="Sold"/>
  </r>
  <r>
    <s v="25-01-2025"/>
    <x v="1"/>
    <n v="2025"/>
    <x v="1"/>
    <s v="INV1018"/>
    <s v="24K Gold Bracelet"/>
    <x v="4"/>
    <s v="24K"/>
    <n v="42.35"/>
    <n v="6259.29"/>
    <n v="6100"/>
    <n v="264594.28999999998"/>
    <s v="Customer19"/>
    <x v="0"/>
    <x v="1"/>
    <s v="Ramesh"/>
    <s v="Sold"/>
  </r>
  <r>
    <s v="27-02-2025"/>
    <x v="2"/>
    <n v="2025"/>
    <x v="2"/>
    <s v="INV1019"/>
    <s v="24K Gold Ring"/>
    <x v="2"/>
    <s v="24K"/>
    <n v="2.33"/>
    <n v="412.44"/>
    <n v="6100"/>
    <n v="14625.44"/>
    <s v="Customer20"/>
    <x v="1"/>
    <x v="0"/>
    <s v="Naresh"/>
    <s v="Sold"/>
  </r>
  <r>
    <s v="19-12-2024"/>
    <x v="0"/>
    <n v="2024"/>
    <x v="0"/>
    <s v="INV1020"/>
    <s v="24K Gold Bracelet"/>
    <x v="4"/>
    <s v="24K"/>
    <n v="28.13"/>
    <n v="4789.22"/>
    <n v="6100"/>
    <n v="176382.22"/>
    <s v="Customer21"/>
    <x v="0"/>
    <x v="0"/>
    <s v="Suresh"/>
    <s v="Sold"/>
  </r>
  <r>
    <s v="13-12-2024"/>
    <x v="0"/>
    <n v="2024"/>
    <x v="0"/>
    <s v="INV1021"/>
    <s v="24K Gold Earring"/>
    <x v="0"/>
    <s v="24K"/>
    <n v="25.91"/>
    <n v="3052.49"/>
    <n v="6100"/>
    <n v="161103.49"/>
    <s v="Customer22"/>
    <x v="1"/>
    <x v="1"/>
    <s v="Suresh"/>
    <s v="Sold"/>
  </r>
  <r>
    <s v="25-01-2025"/>
    <x v="1"/>
    <n v="2025"/>
    <x v="1"/>
    <s v="INV1022"/>
    <s v="22K Gold Bangle"/>
    <x v="3"/>
    <s v="22K"/>
    <n v="37.450000000000003"/>
    <n v="6509.22"/>
    <n v="5900"/>
    <n v="227464.22"/>
    <s v="Customer23"/>
    <x v="0"/>
    <x v="2"/>
    <s v="Naresh"/>
    <s v="Sold"/>
  </r>
  <r>
    <s v="03-01-2025"/>
    <x v="1"/>
    <n v="2025"/>
    <x v="1"/>
    <s v="INV1023"/>
    <s v="24K Gold Necklace"/>
    <x v="1"/>
    <s v="24K"/>
    <n v="25.42"/>
    <n v="3675.29"/>
    <n v="6100"/>
    <n v="158737.29"/>
    <s v="Customer24"/>
    <x v="0"/>
    <x v="2"/>
    <s v="Naresh"/>
    <s v="Sold"/>
  </r>
  <r>
    <s v="20-02-2025"/>
    <x v="2"/>
    <n v="2025"/>
    <x v="2"/>
    <s v="INV1024"/>
    <s v="22K Gold Ring"/>
    <x v="2"/>
    <s v="22K"/>
    <n v="11.11"/>
    <n v="1709.57"/>
    <n v="5900"/>
    <n v="67258.570000000007"/>
    <s v="Customer25"/>
    <x v="1"/>
    <x v="0"/>
    <s v="Suresh"/>
    <s v="Sold"/>
  </r>
  <r>
    <s v="17-03-2025"/>
    <x v="3"/>
    <n v="2025"/>
    <x v="3"/>
    <s v="INV1025"/>
    <s v="22K Gold Earring"/>
    <x v="0"/>
    <s v="22K"/>
    <n v="16.260000000000002"/>
    <n v="2196.0300000000002"/>
    <n v="5900"/>
    <n v="98130.03"/>
    <s v="Customer26"/>
    <x v="0"/>
    <x v="0"/>
    <s v="Naresh"/>
    <s v="Sold"/>
  </r>
  <r>
    <s v="17-12-2024"/>
    <x v="0"/>
    <n v="2024"/>
    <x v="0"/>
    <s v="INV1026"/>
    <s v="22K Gold Bracelet"/>
    <x v="4"/>
    <s v="22K"/>
    <n v="35.81"/>
    <n v="6514.94"/>
    <n v="5900"/>
    <n v="217793.94"/>
    <s v="Customer27"/>
    <x v="0"/>
    <x v="2"/>
    <s v="Ramesh"/>
    <s v="Sold"/>
  </r>
  <r>
    <s v="13-03-2025"/>
    <x v="3"/>
    <n v="2025"/>
    <x v="3"/>
    <s v="INV1027"/>
    <s v="22K Gold Ring"/>
    <x v="2"/>
    <s v="22K"/>
    <n v="44.08"/>
    <n v="6520.69"/>
    <n v="5900"/>
    <n v="266592.69"/>
    <s v="Customer28"/>
    <x v="1"/>
    <x v="1"/>
    <s v="Amit"/>
    <s v="Sold"/>
  </r>
  <r>
    <s v="30-01-2025"/>
    <x v="1"/>
    <n v="2025"/>
    <x v="1"/>
    <s v="INV1028"/>
    <s v="22K Gold Bangle"/>
    <x v="3"/>
    <s v="22K"/>
    <n v="33.22"/>
    <n v="5006.78"/>
    <n v="5900"/>
    <n v="201004.78"/>
    <s v="Customer29"/>
    <x v="0"/>
    <x v="2"/>
    <s v="Ramesh"/>
    <s v="Sold"/>
  </r>
  <r>
    <s v="18-03-2025"/>
    <x v="3"/>
    <n v="2025"/>
    <x v="3"/>
    <s v="INV1029"/>
    <s v="22K Gold Bracelet"/>
    <x v="4"/>
    <s v="22K"/>
    <n v="12.89"/>
    <n v="2503.1999999999998"/>
    <n v="5900"/>
    <n v="78554.2"/>
    <s v="Customer30"/>
    <x v="0"/>
    <x v="0"/>
    <s v="Suresh"/>
    <s v="Sold"/>
  </r>
  <r>
    <s v="12-03-2025"/>
    <x v="3"/>
    <n v="2025"/>
    <x v="3"/>
    <s v="INV1030"/>
    <s v="22K Gold Earring"/>
    <x v="0"/>
    <s v="22K"/>
    <n v="26.56"/>
    <n v="4890.8999999999996"/>
    <n v="5900"/>
    <n v="161594.9"/>
    <s v="Customer31"/>
    <x v="0"/>
    <x v="0"/>
    <s v="Naresh"/>
    <s v="Sold"/>
  </r>
  <r>
    <s v="14-03-2025"/>
    <x v="3"/>
    <n v="2025"/>
    <x v="3"/>
    <s v="INV1031"/>
    <s v="22K Gold Ring"/>
    <x v="2"/>
    <s v="22K"/>
    <n v="28.13"/>
    <n v="3207.92"/>
    <n v="5900"/>
    <n v="169174.92"/>
    <s v="Customer32"/>
    <x v="0"/>
    <x v="1"/>
    <s v="Naresh"/>
    <s v="Sold"/>
  </r>
  <r>
    <s v="19-01-2025"/>
    <x v="1"/>
    <n v="2025"/>
    <x v="1"/>
    <s v="INV1032"/>
    <s v="22K Gold Ring"/>
    <x v="2"/>
    <s v="22K"/>
    <n v="26.53"/>
    <n v="5297.23"/>
    <n v="5900"/>
    <n v="161824.23000000001"/>
    <s v="Customer33"/>
    <x v="0"/>
    <x v="1"/>
    <s v="Naresh"/>
    <s v="Sold"/>
  </r>
  <r>
    <s v="21-02-2025"/>
    <x v="2"/>
    <n v="2025"/>
    <x v="2"/>
    <s v="INV1033"/>
    <s v="24K Gold Necklace"/>
    <x v="1"/>
    <s v="24K"/>
    <n v="31.84"/>
    <n v="3273.05"/>
    <n v="6100"/>
    <n v="197497.05"/>
    <s v="Customer34"/>
    <x v="1"/>
    <x v="1"/>
    <s v="Amit"/>
    <s v="Sold"/>
  </r>
  <r>
    <s v="17-03-2025"/>
    <x v="3"/>
    <n v="2025"/>
    <x v="3"/>
    <s v="INV1034"/>
    <s v="24K Gold Earring"/>
    <x v="0"/>
    <s v="24K"/>
    <n v="24.79"/>
    <n v="4598.2700000000004"/>
    <n v="6100"/>
    <n v="155817.26999999999"/>
    <s v="Customer35"/>
    <x v="0"/>
    <x v="1"/>
    <s v="Amit"/>
    <s v="Sold"/>
  </r>
  <r>
    <s v="23-01-2025"/>
    <x v="1"/>
    <n v="2025"/>
    <x v="1"/>
    <s v="INV1035"/>
    <s v="24K Gold Bracelet"/>
    <x v="4"/>
    <s v="24K"/>
    <n v="22.36"/>
    <n v="3534.37"/>
    <n v="6100"/>
    <n v="139930.37"/>
    <s v="Customer36"/>
    <x v="1"/>
    <x v="1"/>
    <s v="Naresh"/>
    <s v="Sold"/>
  </r>
  <r>
    <s v="12-02-2025"/>
    <x v="2"/>
    <n v="2025"/>
    <x v="2"/>
    <s v="INV1036"/>
    <s v="24K Gold Ring"/>
    <x v="2"/>
    <s v="24K"/>
    <n v="2.08"/>
    <n v="303.76"/>
    <n v="6100"/>
    <n v="12991.76"/>
    <s v="Customer37"/>
    <x v="0"/>
    <x v="2"/>
    <s v="Suresh"/>
    <s v="Sold"/>
  </r>
  <r>
    <s v="19-02-2025"/>
    <x v="2"/>
    <n v="2025"/>
    <x v="2"/>
    <s v="INV1037"/>
    <s v="24K Gold Ring"/>
    <x v="2"/>
    <s v="24K"/>
    <n v="29.67"/>
    <n v="4224.05"/>
    <n v="6100"/>
    <n v="185211.05"/>
    <s v="Customer38"/>
    <x v="0"/>
    <x v="2"/>
    <s v="Ramesh"/>
    <s v="Sold"/>
  </r>
  <r>
    <s v="06-12-2024"/>
    <x v="0"/>
    <n v="2024"/>
    <x v="0"/>
    <s v="INV1038"/>
    <s v="22K Gold Ring"/>
    <x v="2"/>
    <s v="22K"/>
    <n v="21.22"/>
    <n v="2425.29"/>
    <n v="5900"/>
    <n v="127623.29"/>
    <s v="Customer39"/>
    <x v="0"/>
    <x v="2"/>
    <s v="Ramesh"/>
    <s v="Sold"/>
  </r>
  <r>
    <s v="06-03-2025"/>
    <x v="3"/>
    <n v="2025"/>
    <x v="3"/>
    <s v="INV1039"/>
    <s v="24K Gold Bangle"/>
    <x v="3"/>
    <s v="24K"/>
    <n v="6.26"/>
    <n v="1051.71"/>
    <n v="6100"/>
    <n v="39237.71"/>
    <s v="Customer40"/>
    <x v="0"/>
    <x v="1"/>
    <s v="Suresh"/>
    <s v="Sold"/>
  </r>
  <r>
    <s v="25-03-2025"/>
    <x v="3"/>
    <n v="2025"/>
    <x v="3"/>
    <s v="INV1040"/>
    <s v="22K Gold Bangle"/>
    <x v="3"/>
    <s v="22K"/>
    <n v="29.3"/>
    <n v="4411.76"/>
    <n v="5900"/>
    <n v="177281.76"/>
    <s v="Customer41"/>
    <x v="0"/>
    <x v="2"/>
    <s v="Ramesh"/>
    <s v="Sold"/>
  </r>
  <r>
    <s v="16-12-2024"/>
    <x v="0"/>
    <n v="2024"/>
    <x v="0"/>
    <s v="INV1041"/>
    <s v="22K Gold Ring"/>
    <x v="2"/>
    <s v="22K"/>
    <n v="45.13"/>
    <n v="8396.33"/>
    <n v="5900"/>
    <n v="274663.33"/>
    <s v="Customer42"/>
    <x v="0"/>
    <x v="2"/>
    <s v="Amit"/>
    <s v="Sold"/>
  </r>
  <r>
    <s v="31-01-2025"/>
    <x v="1"/>
    <n v="2025"/>
    <x v="1"/>
    <s v="INV1042"/>
    <s v="22K Gold Earring"/>
    <x v="0"/>
    <s v="22K"/>
    <n v="27.21"/>
    <n v="3539.23"/>
    <n v="5900"/>
    <n v="164078.23000000001"/>
    <s v="Customer43"/>
    <x v="1"/>
    <x v="0"/>
    <s v="Naresh"/>
    <s v="Sold"/>
  </r>
  <r>
    <s v="30-03-2025"/>
    <x v="3"/>
    <n v="2025"/>
    <x v="3"/>
    <s v="INV1043"/>
    <s v="22K Gold Necklace"/>
    <x v="1"/>
    <s v="22K"/>
    <n v="32.549999999999997"/>
    <n v="4460.6899999999996"/>
    <n v="5900"/>
    <n v="196505.69"/>
    <s v="Customer44"/>
    <x v="0"/>
    <x v="1"/>
    <s v="Naresh"/>
    <s v="Sold"/>
  </r>
  <r>
    <s v="15-12-2024"/>
    <x v="0"/>
    <n v="2024"/>
    <x v="0"/>
    <s v="INV1044"/>
    <s v="24K Gold Ring"/>
    <x v="2"/>
    <s v="24K"/>
    <n v="41.56"/>
    <n v="4499.5"/>
    <n v="6100"/>
    <n v="258015.5"/>
    <s v="Customer45"/>
    <x v="0"/>
    <x v="2"/>
    <s v="Amit"/>
    <s v="Sold"/>
  </r>
  <r>
    <s v="13-12-2024"/>
    <x v="0"/>
    <n v="2024"/>
    <x v="0"/>
    <s v="INV1045"/>
    <s v="22K Gold Necklace"/>
    <x v="1"/>
    <s v="22K"/>
    <n v="22.72"/>
    <n v="4158.3500000000004"/>
    <n v="5900"/>
    <n v="138206.35"/>
    <s v="Customer46"/>
    <x v="1"/>
    <x v="1"/>
    <s v="Ramesh"/>
    <s v="Sold"/>
  </r>
  <r>
    <s v="17-01-2025"/>
    <x v="1"/>
    <n v="2025"/>
    <x v="1"/>
    <s v="INV1046"/>
    <s v="24K Gold Earring"/>
    <x v="0"/>
    <s v="24K"/>
    <n v="5.16"/>
    <n v="1018.72"/>
    <n v="6100"/>
    <n v="32494.720000000001"/>
    <s v="Customer47"/>
    <x v="0"/>
    <x v="1"/>
    <s v="Amit"/>
    <s v="Sold"/>
  </r>
  <r>
    <s v="17-02-2025"/>
    <x v="2"/>
    <n v="2025"/>
    <x v="2"/>
    <s v="INV1047"/>
    <s v="22K Gold Bangle"/>
    <x v="3"/>
    <s v="22K"/>
    <n v="17.41"/>
    <n v="3086.25"/>
    <n v="5900"/>
    <n v="105805.25"/>
    <s v="Customer48"/>
    <x v="1"/>
    <x v="1"/>
    <s v="Suresh"/>
    <s v="Sold"/>
  </r>
  <r>
    <s v="08-12-2024"/>
    <x v="0"/>
    <n v="2024"/>
    <x v="0"/>
    <s v="INV1048"/>
    <s v="24K Gold Ring"/>
    <x v="2"/>
    <s v="24K"/>
    <n v="36.36"/>
    <n v="5876.43"/>
    <n v="6100"/>
    <n v="227672.43"/>
    <s v="Customer49"/>
    <x v="1"/>
    <x v="2"/>
    <s v="Naresh"/>
    <s v="Sold"/>
  </r>
  <r>
    <s v="14-01-2025"/>
    <x v="1"/>
    <n v="2025"/>
    <x v="1"/>
    <s v="INV1049"/>
    <s v="22K Gold Ring"/>
    <x v="2"/>
    <s v="22K"/>
    <n v="26.85"/>
    <n v="4982.67"/>
    <n v="5900"/>
    <n v="163397.67000000001"/>
    <s v="Customer50"/>
    <x v="1"/>
    <x v="1"/>
    <s v="Suresh"/>
    <s v="So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242B84-0417-4426-BE4A-BCA14EA59BD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3:B7" firstHeaderRow="1" firstDataRow="1" firstDataCol="1"/>
  <pivotFields count="17">
    <pivotField showAll="0"/>
    <pivotField showAll="0">
      <items count="5">
        <item x="1"/>
        <item x="2"/>
        <item x="3"/>
        <item x="0"/>
        <item t="default"/>
      </items>
    </pivotField>
    <pivotField showAll="0"/>
    <pivotField axis="axisRow" showAll="0">
      <items count="5">
        <item x="0"/>
        <item x="2"/>
        <item x="1"/>
        <item x="3"/>
        <item t="default"/>
      </items>
    </pivotField>
    <pivotField showAll="0"/>
    <pivotField showAll="0"/>
    <pivotField showAll="0">
      <items count="6">
        <item x="3"/>
        <item x="4"/>
        <item x="0"/>
        <item x="1"/>
        <item x="2"/>
        <item t="default"/>
      </items>
    </pivotField>
    <pivotField showAll="0"/>
    <pivotField showAll="0"/>
    <pivotField showAll="0"/>
    <pivotField showAll="0"/>
    <pivotField dataField="1" showAll="0"/>
    <pivotField showAll="0"/>
    <pivotField showAll="0">
      <items count="3">
        <item x="0"/>
        <item x="1"/>
        <item t="default"/>
      </items>
    </pivotField>
    <pivotField showAll="0">
      <items count="4">
        <item x="1"/>
        <item x="2"/>
        <item x="0"/>
        <item t="default"/>
      </items>
    </pivotField>
    <pivotField showAll="0"/>
    <pivotField showAll="0"/>
  </pivotFields>
  <rowFields count="1">
    <field x="3"/>
  </rowFields>
  <rowItems count="4">
    <i>
      <x/>
    </i>
    <i>
      <x v="1"/>
    </i>
    <i>
      <x v="2"/>
    </i>
    <i>
      <x v="3"/>
    </i>
  </rowItems>
  <colItems count="1">
    <i/>
  </colItems>
  <dataFields count="1">
    <dataField name="Sum of Total Amount (₹)"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863A9A-7642-47A1-9C92-B056820B414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3:B8" firstHeaderRow="1" firstDataRow="1" firstDataCol="1"/>
  <pivotFields count="17">
    <pivotField showAll="0"/>
    <pivotField showAll="0">
      <items count="5">
        <item x="1"/>
        <item x="2"/>
        <item x="3"/>
        <item x="0"/>
        <item t="default"/>
      </items>
    </pivotField>
    <pivotField showAll="0"/>
    <pivotField showAll="0"/>
    <pivotField showAll="0"/>
    <pivotField showAll="0"/>
    <pivotField axis="axisRow" showAll="0">
      <items count="6">
        <item x="3"/>
        <item x="4"/>
        <item x="0"/>
        <item x="1"/>
        <item x="2"/>
        <item t="default"/>
      </items>
    </pivotField>
    <pivotField showAll="0"/>
    <pivotField showAll="0"/>
    <pivotField showAll="0"/>
    <pivotField showAll="0"/>
    <pivotField dataField="1" showAll="0"/>
    <pivotField showAll="0"/>
    <pivotField showAll="0">
      <items count="3">
        <item x="0"/>
        <item x="1"/>
        <item t="default"/>
      </items>
    </pivotField>
    <pivotField showAll="0">
      <items count="4">
        <item x="1"/>
        <item x="2"/>
        <item x="0"/>
        <item t="default"/>
      </items>
    </pivotField>
    <pivotField showAll="0"/>
    <pivotField showAll="0"/>
  </pivotFields>
  <rowFields count="1">
    <field x="6"/>
  </rowFields>
  <rowItems count="5">
    <i>
      <x/>
    </i>
    <i>
      <x v="1"/>
    </i>
    <i>
      <x v="2"/>
    </i>
    <i>
      <x v="3"/>
    </i>
    <i>
      <x v="4"/>
    </i>
  </rowItems>
  <colItems count="1">
    <i/>
  </colItems>
  <dataFields count="1">
    <dataField name="Sum of Total Amount (₹)"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571BD-8AF1-42B1-9CF9-F0269368207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7">
  <location ref="A3:B5" firstHeaderRow="1" firstDataRow="1" firstDataCol="1"/>
  <pivotFields count="17">
    <pivotField showAll="0"/>
    <pivotField showAll="0">
      <items count="5">
        <item x="1"/>
        <item x="2"/>
        <item x="3"/>
        <item x="0"/>
        <item t="default"/>
      </items>
    </pivotField>
    <pivotField showAll="0"/>
    <pivotField showAll="0"/>
    <pivotField dataField="1" showAll="0"/>
    <pivotField showAll="0"/>
    <pivotField showAll="0">
      <items count="6">
        <item x="3"/>
        <item x="4"/>
        <item x="0"/>
        <item x="1"/>
        <item x="2"/>
        <item t="default"/>
      </items>
    </pivotField>
    <pivotField showAll="0"/>
    <pivotField showAll="0"/>
    <pivotField showAll="0"/>
    <pivotField showAll="0"/>
    <pivotField showAll="0"/>
    <pivotField showAll="0"/>
    <pivotField axis="axisRow" showAll="0">
      <items count="3">
        <item x="0"/>
        <item x="1"/>
        <item t="default"/>
      </items>
    </pivotField>
    <pivotField showAll="0">
      <items count="4">
        <item x="1"/>
        <item x="2"/>
        <item x="0"/>
        <item t="default"/>
      </items>
    </pivotField>
    <pivotField showAll="0"/>
    <pivotField showAll="0"/>
  </pivotFields>
  <rowFields count="1">
    <field x="13"/>
  </rowFields>
  <rowItems count="2">
    <i>
      <x/>
    </i>
    <i>
      <x v="1"/>
    </i>
  </rowItems>
  <colItems count="1">
    <i/>
  </colItems>
  <dataFields count="1">
    <dataField name="Count of Invoice Number"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4D75C9-1CF3-4542-8052-3A6912A4A1A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3:B6" firstHeaderRow="1" firstDataRow="1" firstDataCol="1"/>
  <pivotFields count="17">
    <pivotField showAll="0"/>
    <pivotField showAll="0">
      <items count="5">
        <item x="1"/>
        <item x="2"/>
        <item x="3"/>
        <item x="0"/>
        <item t="default"/>
      </items>
    </pivotField>
    <pivotField showAll="0"/>
    <pivotField showAll="0"/>
    <pivotField showAll="0"/>
    <pivotField showAll="0"/>
    <pivotField showAll="0">
      <items count="6">
        <item x="3"/>
        <item x="4"/>
        <item x="0"/>
        <item x="1"/>
        <item x="2"/>
        <item t="default"/>
      </items>
    </pivotField>
    <pivotField showAll="0"/>
    <pivotField showAll="0"/>
    <pivotField showAll="0"/>
    <pivotField showAll="0"/>
    <pivotField dataField="1" showAll="0"/>
    <pivotField showAll="0"/>
    <pivotField showAll="0">
      <items count="3">
        <item x="0"/>
        <item x="1"/>
        <item t="default"/>
      </items>
    </pivotField>
    <pivotField axis="axisRow" showAll="0">
      <items count="4">
        <item x="1"/>
        <item x="2"/>
        <item x="0"/>
        <item t="default"/>
      </items>
    </pivotField>
    <pivotField showAll="0"/>
    <pivotField showAll="0"/>
  </pivotFields>
  <rowFields count="1">
    <field x="14"/>
  </rowFields>
  <rowItems count="3">
    <i>
      <x/>
    </i>
    <i>
      <x v="1"/>
    </i>
    <i>
      <x v="2"/>
    </i>
  </rowItems>
  <colItems count="1">
    <i/>
  </colItems>
  <dataFields count="1">
    <dataField name="Sum of Total Amount (₹)"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A4A13F-FA37-4148-A122-820D1F3D2554}" sourceName="Month">
  <pivotTables>
    <pivotTable tabId="4" name="PivotTable1"/>
    <pivotTable tabId="8" name="PivotTable4"/>
    <pivotTable tabId="7" name="PivotTable3"/>
    <pivotTable tabId="9" name="PivotTable5"/>
  </pivotTables>
  <data>
    <tabular pivotCacheId="195807173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2A391D3B-90EE-4ADB-9FB0-51F3E25B9BC1}" sourceName="Item Category">
  <pivotTables>
    <pivotTable tabId="4" name="PivotTable1"/>
    <pivotTable tabId="8" name="PivotTable4"/>
    <pivotTable tabId="7" name="PivotTable3"/>
    <pivotTable tabId="9" name="PivotTable5"/>
  </pivotTables>
  <data>
    <tabular pivotCacheId="1958071731">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21ABD3C-8CBD-42AF-A0E1-84EAEAC9FFBB}" sourceName="Customer Type">
  <pivotTables>
    <pivotTable tabId="4" name="PivotTable1"/>
    <pivotTable tabId="8" name="PivotTable4"/>
    <pivotTable tabId="7" name="PivotTable3"/>
    <pivotTable tabId="9" name="PivotTable5"/>
  </pivotTables>
  <data>
    <tabular pivotCacheId="195807173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5FA9648-3552-45F1-8AA3-AE1DA753B75C}" sourceName="Payment Method">
  <pivotTables>
    <pivotTable tabId="4" name="PivotTable1"/>
    <pivotTable tabId="8" name="PivotTable4"/>
    <pivotTable tabId="7" name="PivotTable3"/>
    <pivotTable tabId="9" name="PivotTable5"/>
  </pivotTables>
  <data>
    <tabular pivotCacheId="19580717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265582F-FD2F-49CB-AD50-8F223A49AE35}" cache="Slicer_Month" caption="Month" style="SlicerStyleDark1" rowHeight="234950"/>
  <slicer name="Item Category" xr10:uid="{A26BEF09-42F3-4D28-8C38-E55B1DE86EA2}" cache="Slicer_Item_Category" caption="Item Category" style="SlicerStyleDark1" rowHeight="234950"/>
  <slicer name="Customer Type" xr10:uid="{86A2400D-C7FD-465D-90C6-CDC4E0A8E97B}" cache="Slicer_Customer_Type" caption="Customer Type" style="SlicerStyleDark1" rowHeight="234950"/>
  <slicer name="Payment Method" xr10:uid="{A02884B2-8AB2-400F-9EC6-F770FF48665F}" cache="Slicer_Payment_Method" caption="Payment Metho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8F8A6D-05BF-42E5-A69E-812CAC44D563}" name="Table1" displayName="Table1" ref="A1:Q51" totalsRowShown="0" headerRowDxfId="8" headerRowBorderDxfId="7" tableBorderDxfId="6">
  <tableColumns count="17">
    <tableColumn id="1" xr3:uid="{9C07B701-6868-461E-8A8C-BD34B7D5F488}" name="Date" dataDxfId="5"/>
    <tableColumn id="15" xr3:uid="{5A1EDE9A-A88F-4FA6-A27B-068BE86430A1}" name="Month" dataDxfId="4">
      <calculatedColumnFormula>TEXT(Table1[[#This Row],[Date]],"mmm")</calculatedColumnFormula>
    </tableColumn>
    <tableColumn id="16" xr3:uid="{7BD6AE91-BFB9-4E04-B427-677F7A0BE523}" name="Year" dataDxfId="3">
      <calculatedColumnFormula>YEAR(A2)</calculatedColumnFormula>
    </tableColumn>
    <tableColumn id="17" xr3:uid="{20E51B36-74C9-437B-B1D2-A13ED1BA7D17}" name="Month-Year" dataDxfId="2">
      <calculatedColumnFormula>TEXT(A2,"mmm-yyyy")</calculatedColumnFormula>
    </tableColumn>
    <tableColumn id="2" xr3:uid="{1A5E8940-9F44-4DD1-BA8F-9A9DA54C8EF2}" name="Invoice Number" dataDxfId="1"/>
    <tableColumn id="3" xr3:uid="{E11D36B6-6347-441D-9F0F-EE383C34555D}" name="Item Name" dataDxfId="0"/>
    <tableColumn id="4" xr3:uid="{72543A95-18EE-415C-85DB-C0C898BA9F32}" name="Item Category"/>
    <tableColumn id="5" xr3:uid="{ABF5B05A-982C-4A03-97BD-2DF2AE5DA61B}" name="Purity"/>
    <tableColumn id="6" xr3:uid="{DC6FF5E4-4B41-4CB3-BA56-26AE8E6D458F}" name="Weight (gm)"/>
    <tableColumn id="7" xr3:uid="{4B0586F7-7DF3-42C9-870C-3FCA12D51621}" name="Making Charges (₹)"/>
    <tableColumn id="8" xr3:uid="{B7DFDA87-5F43-4E6A-AF0E-26087693575F}" name="Gold Rate per gm (₹)"/>
    <tableColumn id="9" xr3:uid="{D5E76C17-C158-47F9-8D65-087A813E3F62}" name="Total Amount (₹)"/>
    <tableColumn id="10" xr3:uid="{C530BECD-E63F-41B4-B257-570F4EB7395C}" name="Customer Name"/>
    <tableColumn id="11" xr3:uid="{1950527C-C072-4EA6-983A-F7F84F70E03D}" name="Customer Type"/>
    <tableColumn id="12" xr3:uid="{1638F220-0C61-436C-BE1B-FB1C9673A530}" name="Payment Method"/>
    <tableColumn id="13" xr3:uid="{6590C4CC-2559-4B92-803A-F31D2ED9DB98}" name="Labour Name"/>
    <tableColumn id="14" xr3:uid="{8FF6CF3F-645A-45E4-A7B4-E563BBB6B22A}" name="Stock Statu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topLeftCell="C1" workbookViewId="0">
      <selection activeCell="U17" sqref="U17"/>
    </sheetView>
  </sheetViews>
  <sheetFormatPr defaultRowHeight="14.4" x14ac:dyDescent="0.3"/>
  <cols>
    <col min="1" max="1" width="10.33203125" style="4" bestFit="1" customWidth="1"/>
    <col min="2" max="4" width="16.33203125" style="4" customWidth="1"/>
    <col min="5" max="6" width="16.21875" style="4" bestFit="1" customWidth="1"/>
    <col min="7" max="7" width="12.88671875" bestFit="1" customWidth="1"/>
    <col min="8" max="8" width="13.33203125" customWidth="1"/>
    <col min="9" max="9" width="19.109375" customWidth="1"/>
    <col min="10" max="10" width="20.109375" customWidth="1"/>
    <col min="11" max="11" width="17.21875" customWidth="1"/>
    <col min="12" max="12" width="16.44140625" customWidth="1"/>
    <col min="13" max="13" width="15.5546875" customWidth="1"/>
    <col min="14" max="14" width="17.6640625" customWidth="1"/>
    <col min="15" max="15" width="15.88671875" bestFit="1" customWidth="1"/>
    <col min="16" max="16" width="12.33203125" bestFit="1" customWidth="1"/>
    <col min="17" max="17" width="11.33203125" bestFit="1" customWidth="1"/>
  </cols>
  <sheetData>
    <row r="1" spans="1:17" x14ac:dyDescent="0.3">
      <c r="A1" s="3" t="s">
        <v>0</v>
      </c>
      <c r="B1" s="3" t="s">
        <v>181</v>
      </c>
      <c r="C1" s="3" t="s">
        <v>182</v>
      </c>
      <c r="D1" s="3" t="s">
        <v>183</v>
      </c>
      <c r="E1" s="3" t="s">
        <v>1</v>
      </c>
      <c r="F1" s="3" t="s">
        <v>2</v>
      </c>
      <c r="G1" s="1" t="s">
        <v>3</v>
      </c>
      <c r="H1" s="1" t="s">
        <v>4</v>
      </c>
      <c r="I1" s="1" t="s">
        <v>5</v>
      </c>
      <c r="J1" s="1" t="s">
        <v>6</v>
      </c>
      <c r="K1" s="1" t="s">
        <v>7</v>
      </c>
      <c r="L1" s="1" t="s">
        <v>8</v>
      </c>
      <c r="M1" s="1" t="s">
        <v>9</v>
      </c>
      <c r="N1" s="1" t="s">
        <v>10</v>
      </c>
      <c r="O1" s="1" t="s">
        <v>11</v>
      </c>
      <c r="P1" s="1" t="s">
        <v>209</v>
      </c>
      <c r="Q1" s="1" t="s">
        <v>12</v>
      </c>
    </row>
    <row r="2" spans="1:17" x14ac:dyDescent="0.3">
      <c r="A2" s="4" t="s">
        <v>13</v>
      </c>
      <c r="B2" s="4" t="str">
        <f>TEXT(Table1[[#This Row],[Date]],"mmm")</f>
        <v>Dec</v>
      </c>
      <c r="C2" s="4">
        <f t="shared" ref="C2:C33" si="0">YEAR(A2)</f>
        <v>2024</v>
      </c>
      <c r="D2" s="4" t="str">
        <f t="shared" ref="D2:D33" si="1">TEXT(A2,"mmm-yyyy")</f>
        <v>Dec-2024</v>
      </c>
      <c r="E2" s="4" t="s">
        <v>53</v>
      </c>
      <c r="F2" s="4" t="s">
        <v>103</v>
      </c>
      <c r="G2" t="s">
        <v>113</v>
      </c>
      <c r="H2" t="s">
        <v>118</v>
      </c>
      <c r="I2">
        <v>17.39</v>
      </c>
      <c r="J2">
        <v>2338.83</v>
      </c>
      <c r="K2">
        <v>5900</v>
      </c>
      <c r="L2">
        <v>104939.83</v>
      </c>
      <c r="M2" t="s">
        <v>120</v>
      </c>
      <c r="N2" t="s">
        <v>170</v>
      </c>
      <c r="O2" t="s">
        <v>172</v>
      </c>
      <c r="P2" t="s">
        <v>175</v>
      </c>
      <c r="Q2" t="s">
        <v>179</v>
      </c>
    </row>
    <row r="3" spans="1:17" x14ac:dyDescent="0.3">
      <c r="A3" s="4" t="s">
        <v>14</v>
      </c>
      <c r="B3" s="4" t="str">
        <f>TEXT(Table1[[#This Row],[Date]],"mmm")</f>
        <v>Dec</v>
      </c>
      <c r="C3" s="4">
        <f t="shared" si="0"/>
        <v>2024</v>
      </c>
      <c r="D3" s="4" t="str">
        <f t="shared" si="1"/>
        <v>Dec-2024</v>
      </c>
      <c r="E3" s="4" t="s">
        <v>54</v>
      </c>
      <c r="F3" s="4" t="s">
        <v>104</v>
      </c>
      <c r="G3" t="s">
        <v>113</v>
      </c>
      <c r="H3" t="s">
        <v>119</v>
      </c>
      <c r="I3">
        <v>2.84</v>
      </c>
      <c r="J3">
        <v>545.42999999999995</v>
      </c>
      <c r="K3">
        <v>6100</v>
      </c>
      <c r="L3">
        <v>17869.43</v>
      </c>
      <c r="M3" t="s">
        <v>121</v>
      </c>
      <c r="N3" t="s">
        <v>170</v>
      </c>
      <c r="O3" t="s">
        <v>173</v>
      </c>
      <c r="P3" t="s">
        <v>175</v>
      </c>
      <c r="Q3" t="s">
        <v>179</v>
      </c>
    </row>
    <row r="4" spans="1:17" x14ac:dyDescent="0.3">
      <c r="A4" s="4" t="s">
        <v>15</v>
      </c>
      <c r="B4" s="4" t="str">
        <f>TEXT(Table1[[#This Row],[Date]],"mmm")</f>
        <v>Jan</v>
      </c>
      <c r="C4" s="4">
        <f t="shared" si="0"/>
        <v>2025</v>
      </c>
      <c r="D4" s="4" t="str">
        <f t="shared" si="1"/>
        <v>Jan-2025</v>
      </c>
      <c r="E4" s="4" t="s">
        <v>55</v>
      </c>
      <c r="F4" s="4" t="s">
        <v>105</v>
      </c>
      <c r="G4" t="s">
        <v>114</v>
      </c>
      <c r="H4" t="s">
        <v>118</v>
      </c>
      <c r="I4">
        <v>44.95</v>
      </c>
      <c r="J4">
        <v>5979.37</v>
      </c>
      <c r="K4">
        <v>5900</v>
      </c>
      <c r="L4">
        <v>271184.37</v>
      </c>
      <c r="M4" t="s">
        <v>122</v>
      </c>
      <c r="N4" t="s">
        <v>171</v>
      </c>
      <c r="O4" t="s">
        <v>172</v>
      </c>
      <c r="P4" t="s">
        <v>176</v>
      </c>
      <c r="Q4" t="s">
        <v>179</v>
      </c>
    </row>
    <row r="5" spans="1:17" x14ac:dyDescent="0.3">
      <c r="A5" s="4" t="s">
        <v>16</v>
      </c>
      <c r="B5" s="4" t="str">
        <f>TEXT(Table1[[#This Row],[Date]],"mmm")</f>
        <v>Jan</v>
      </c>
      <c r="C5" s="4">
        <f t="shared" si="0"/>
        <v>2025</v>
      </c>
      <c r="D5" s="4" t="str">
        <f t="shared" si="1"/>
        <v>Jan-2025</v>
      </c>
      <c r="E5" s="4" t="s">
        <v>56</v>
      </c>
      <c r="F5" s="4" t="s">
        <v>106</v>
      </c>
      <c r="G5" t="s">
        <v>115</v>
      </c>
      <c r="H5" t="s">
        <v>119</v>
      </c>
      <c r="I5">
        <v>43.9</v>
      </c>
      <c r="J5">
        <v>7626.12</v>
      </c>
      <c r="K5">
        <v>6100</v>
      </c>
      <c r="L5">
        <v>275416.12</v>
      </c>
      <c r="M5" t="s">
        <v>123</v>
      </c>
      <c r="N5" t="s">
        <v>171</v>
      </c>
      <c r="O5" t="s">
        <v>173</v>
      </c>
      <c r="P5" t="s">
        <v>177</v>
      </c>
      <c r="Q5" t="s">
        <v>179</v>
      </c>
    </row>
    <row r="6" spans="1:17" x14ac:dyDescent="0.3">
      <c r="A6" s="4" t="s">
        <v>17</v>
      </c>
      <c r="B6" s="4" t="str">
        <f>TEXT(Table1[[#This Row],[Date]],"mmm")</f>
        <v>Feb</v>
      </c>
      <c r="C6" s="4">
        <f t="shared" si="0"/>
        <v>2025</v>
      </c>
      <c r="D6" s="4" t="str">
        <f t="shared" si="1"/>
        <v>Feb-2025</v>
      </c>
      <c r="E6" s="4" t="s">
        <v>57</v>
      </c>
      <c r="F6" s="4" t="s">
        <v>107</v>
      </c>
      <c r="G6" t="s">
        <v>116</v>
      </c>
      <c r="H6" t="s">
        <v>118</v>
      </c>
      <c r="I6">
        <v>39.53</v>
      </c>
      <c r="J6">
        <v>6613</v>
      </c>
      <c r="K6">
        <v>5900</v>
      </c>
      <c r="L6">
        <v>239840</v>
      </c>
      <c r="M6" t="s">
        <v>124</v>
      </c>
      <c r="N6" t="s">
        <v>171</v>
      </c>
      <c r="O6" t="s">
        <v>172</v>
      </c>
      <c r="P6" t="s">
        <v>175</v>
      </c>
      <c r="Q6" t="s">
        <v>179</v>
      </c>
    </row>
    <row r="7" spans="1:17" x14ac:dyDescent="0.3">
      <c r="A7" s="4" t="s">
        <v>18</v>
      </c>
      <c r="B7" s="4" t="str">
        <f>TEXT(Table1[[#This Row],[Date]],"mmm")</f>
        <v>Mar</v>
      </c>
      <c r="C7" s="4">
        <f t="shared" si="0"/>
        <v>2025</v>
      </c>
      <c r="D7" s="4" t="str">
        <f t="shared" si="1"/>
        <v>Mar-2025</v>
      </c>
      <c r="E7" s="4" t="s">
        <v>58</v>
      </c>
      <c r="F7" s="4" t="s">
        <v>108</v>
      </c>
      <c r="G7" t="s">
        <v>116</v>
      </c>
      <c r="H7" t="s">
        <v>119</v>
      </c>
      <c r="I7">
        <v>10.46</v>
      </c>
      <c r="J7">
        <v>1745.93</v>
      </c>
      <c r="K7">
        <v>6100</v>
      </c>
      <c r="L7">
        <v>65551.929999999993</v>
      </c>
      <c r="M7" t="s">
        <v>125</v>
      </c>
      <c r="N7" t="s">
        <v>171</v>
      </c>
      <c r="O7" t="s">
        <v>173</v>
      </c>
      <c r="P7" t="s">
        <v>177</v>
      </c>
      <c r="Q7" t="s">
        <v>179</v>
      </c>
    </row>
    <row r="8" spans="1:17" x14ac:dyDescent="0.3">
      <c r="A8" s="4" t="s">
        <v>19</v>
      </c>
      <c r="B8" s="4" t="str">
        <f>TEXT(Table1[[#This Row],[Date]],"mmm")</f>
        <v>Feb</v>
      </c>
      <c r="C8" s="4">
        <f t="shared" si="0"/>
        <v>2025</v>
      </c>
      <c r="D8" s="4" t="str">
        <f t="shared" si="1"/>
        <v>Feb-2025</v>
      </c>
      <c r="E8" s="4" t="s">
        <v>59</v>
      </c>
      <c r="F8" s="4" t="s">
        <v>109</v>
      </c>
      <c r="G8" t="s">
        <v>117</v>
      </c>
      <c r="H8" t="s">
        <v>119</v>
      </c>
      <c r="I8">
        <v>10.78</v>
      </c>
      <c r="J8">
        <v>1527.15</v>
      </c>
      <c r="K8">
        <v>6100</v>
      </c>
      <c r="L8">
        <v>67285.149999999994</v>
      </c>
      <c r="M8" t="s">
        <v>126</v>
      </c>
      <c r="N8" t="s">
        <v>171</v>
      </c>
      <c r="O8" t="s">
        <v>174</v>
      </c>
      <c r="P8" t="s">
        <v>177</v>
      </c>
      <c r="Q8" t="s">
        <v>179</v>
      </c>
    </row>
    <row r="9" spans="1:17" x14ac:dyDescent="0.3">
      <c r="A9" s="4" t="s">
        <v>20</v>
      </c>
      <c r="B9" s="4" t="str">
        <f>TEXT(Table1[[#This Row],[Date]],"mmm")</f>
        <v>Dec</v>
      </c>
      <c r="C9" s="4">
        <f t="shared" si="0"/>
        <v>2024</v>
      </c>
      <c r="D9" s="4" t="str">
        <f t="shared" si="1"/>
        <v>Dec-2024</v>
      </c>
      <c r="E9" s="4" t="s">
        <v>60</v>
      </c>
      <c r="F9" s="4" t="s">
        <v>108</v>
      </c>
      <c r="G9" t="s">
        <v>116</v>
      </c>
      <c r="H9" t="s">
        <v>119</v>
      </c>
      <c r="I9">
        <v>36.1</v>
      </c>
      <c r="J9">
        <v>3919.82</v>
      </c>
      <c r="K9">
        <v>6100</v>
      </c>
      <c r="L9">
        <v>224129.82</v>
      </c>
      <c r="M9" t="s">
        <v>127</v>
      </c>
      <c r="N9" t="s">
        <v>171</v>
      </c>
      <c r="O9" t="s">
        <v>174</v>
      </c>
      <c r="P9" t="s">
        <v>176</v>
      </c>
      <c r="Q9" t="s">
        <v>179</v>
      </c>
    </row>
    <row r="10" spans="1:17" x14ac:dyDescent="0.3">
      <c r="A10" s="4" t="s">
        <v>21</v>
      </c>
      <c r="B10" s="4" t="str">
        <f>TEXT(Table1[[#This Row],[Date]],"mmm")</f>
        <v>Dec</v>
      </c>
      <c r="C10" s="4">
        <f t="shared" si="0"/>
        <v>2024</v>
      </c>
      <c r="D10" s="4" t="str">
        <f t="shared" si="1"/>
        <v>Dec-2024</v>
      </c>
      <c r="E10" s="4" t="s">
        <v>61</v>
      </c>
      <c r="F10" s="4" t="s">
        <v>103</v>
      </c>
      <c r="G10" t="s">
        <v>113</v>
      </c>
      <c r="H10" t="s">
        <v>118</v>
      </c>
      <c r="I10">
        <v>5.15</v>
      </c>
      <c r="J10">
        <v>967.73</v>
      </c>
      <c r="K10">
        <v>5900</v>
      </c>
      <c r="L10">
        <v>31352.73</v>
      </c>
      <c r="M10" t="s">
        <v>128</v>
      </c>
      <c r="N10" t="s">
        <v>170</v>
      </c>
      <c r="O10" t="s">
        <v>174</v>
      </c>
      <c r="P10" t="s">
        <v>177</v>
      </c>
      <c r="Q10" t="s">
        <v>179</v>
      </c>
    </row>
    <row r="11" spans="1:17" x14ac:dyDescent="0.3">
      <c r="A11" s="4" t="s">
        <v>22</v>
      </c>
      <c r="B11" s="4" t="str">
        <f>TEXT(Table1[[#This Row],[Date]],"mmm")</f>
        <v>Mar</v>
      </c>
      <c r="C11" s="4">
        <f t="shared" si="0"/>
        <v>2025</v>
      </c>
      <c r="D11" s="4" t="str">
        <f t="shared" si="1"/>
        <v>Mar-2025</v>
      </c>
      <c r="E11" s="4" t="s">
        <v>62</v>
      </c>
      <c r="F11" s="4" t="s">
        <v>109</v>
      </c>
      <c r="G11" t="s">
        <v>117</v>
      </c>
      <c r="H11" t="s">
        <v>119</v>
      </c>
      <c r="I11">
        <v>27.82</v>
      </c>
      <c r="J11">
        <v>2871.96</v>
      </c>
      <c r="K11">
        <v>6100</v>
      </c>
      <c r="L11">
        <v>172573.96</v>
      </c>
      <c r="M11" t="s">
        <v>129</v>
      </c>
      <c r="N11" t="s">
        <v>170</v>
      </c>
      <c r="O11" t="s">
        <v>172</v>
      </c>
      <c r="P11" t="s">
        <v>176</v>
      </c>
      <c r="Q11" t="s">
        <v>179</v>
      </c>
    </row>
    <row r="12" spans="1:17" x14ac:dyDescent="0.3">
      <c r="A12" s="4" t="s">
        <v>23</v>
      </c>
      <c r="B12" s="4" t="str">
        <f>TEXT(Table1[[#This Row],[Date]],"mmm")</f>
        <v>Feb</v>
      </c>
      <c r="C12" s="4">
        <f t="shared" si="0"/>
        <v>2025</v>
      </c>
      <c r="D12" s="4" t="str">
        <f t="shared" si="1"/>
        <v>Feb-2025</v>
      </c>
      <c r="E12" s="4" t="s">
        <v>63</v>
      </c>
      <c r="F12" s="4" t="s">
        <v>110</v>
      </c>
      <c r="G12" t="s">
        <v>114</v>
      </c>
      <c r="H12" t="s">
        <v>119</v>
      </c>
      <c r="I12">
        <v>47.95</v>
      </c>
      <c r="J12">
        <v>8163.83</v>
      </c>
      <c r="K12">
        <v>6100</v>
      </c>
      <c r="L12">
        <v>300658.83</v>
      </c>
      <c r="M12" t="s">
        <v>130</v>
      </c>
      <c r="N12" t="s">
        <v>171</v>
      </c>
      <c r="O12" t="s">
        <v>174</v>
      </c>
      <c r="P12" t="s">
        <v>177</v>
      </c>
      <c r="Q12" t="s">
        <v>179</v>
      </c>
    </row>
    <row r="13" spans="1:17" x14ac:dyDescent="0.3">
      <c r="A13" s="4" t="s">
        <v>24</v>
      </c>
      <c r="B13" s="4" t="str">
        <f>TEXT(Table1[[#This Row],[Date]],"mmm")</f>
        <v>Mar</v>
      </c>
      <c r="C13" s="4">
        <f t="shared" si="0"/>
        <v>2025</v>
      </c>
      <c r="D13" s="4" t="str">
        <f t="shared" si="1"/>
        <v>Mar-2025</v>
      </c>
      <c r="E13" s="4" t="s">
        <v>64</v>
      </c>
      <c r="F13" s="4" t="s">
        <v>106</v>
      </c>
      <c r="G13" t="s">
        <v>115</v>
      </c>
      <c r="H13" t="s">
        <v>119</v>
      </c>
      <c r="I13">
        <v>18.12</v>
      </c>
      <c r="J13">
        <v>3148.88</v>
      </c>
      <c r="K13">
        <v>6100</v>
      </c>
      <c r="L13">
        <v>113680.88</v>
      </c>
      <c r="M13" t="s">
        <v>131</v>
      </c>
      <c r="N13" t="s">
        <v>171</v>
      </c>
      <c r="O13" t="s">
        <v>174</v>
      </c>
      <c r="P13" t="s">
        <v>176</v>
      </c>
      <c r="Q13" t="s">
        <v>179</v>
      </c>
    </row>
    <row r="14" spans="1:17" x14ac:dyDescent="0.3">
      <c r="A14" s="4" t="s">
        <v>25</v>
      </c>
      <c r="B14" s="4" t="str">
        <f>TEXT(Table1[[#This Row],[Date]],"mmm")</f>
        <v>Jan</v>
      </c>
      <c r="C14" s="4">
        <f t="shared" si="0"/>
        <v>2025</v>
      </c>
      <c r="D14" s="4" t="str">
        <f t="shared" si="1"/>
        <v>Jan-2025</v>
      </c>
      <c r="E14" s="4" t="s">
        <v>65</v>
      </c>
      <c r="F14" s="4" t="s">
        <v>111</v>
      </c>
      <c r="G14" t="s">
        <v>117</v>
      </c>
      <c r="H14" t="s">
        <v>118</v>
      </c>
      <c r="I14">
        <v>45.38</v>
      </c>
      <c r="J14">
        <v>8714.08</v>
      </c>
      <c r="K14">
        <v>5900</v>
      </c>
      <c r="L14">
        <v>276456.08</v>
      </c>
      <c r="M14" t="s">
        <v>132</v>
      </c>
      <c r="N14" t="s">
        <v>171</v>
      </c>
      <c r="O14" t="s">
        <v>173</v>
      </c>
      <c r="P14" t="s">
        <v>177</v>
      </c>
      <c r="Q14" t="s">
        <v>179</v>
      </c>
    </row>
    <row r="15" spans="1:17" x14ac:dyDescent="0.3">
      <c r="A15" s="4" t="s">
        <v>26</v>
      </c>
      <c r="B15" s="4" t="str">
        <f>TEXT(Table1[[#This Row],[Date]],"mmm")</f>
        <v>Feb</v>
      </c>
      <c r="C15" s="4">
        <f t="shared" si="0"/>
        <v>2025</v>
      </c>
      <c r="D15" s="4" t="str">
        <f t="shared" si="1"/>
        <v>Feb-2025</v>
      </c>
      <c r="E15" s="4" t="s">
        <v>66</v>
      </c>
      <c r="F15" s="4" t="s">
        <v>104</v>
      </c>
      <c r="G15" t="s">
        <v>113</v>
      </c>
      <c r="H15" t="s">
        <v>119</v>
      </c>
      <c r="I15">
        <v>48.66</v>
      </c>
      <c r="J15">
        <v>6448.4</v>
      </c>
      <c r="K15">
        <v>6100</v>
      </c>
      <c r="L15">
        <v>303274.40000000002</v>
      </c>
      <c r="M15" t="s">
        <v>133</v>
      </c>
      <c r="N15" t="s">
        <v>170</v>
      </c>
      <c r="O15" t="s">
        <v>174</v>
      </c>
      <c r="P15" t="s">
        <v>177</v>
      </c>
      <c r="Q15" t="s">
        <v>179</v>
      </c>
    </row>
    <row r="16" spans="1:17" x14ac:dyDescent="0.3">
      <c r="A16" s="4" t="s">
        <v>27</v>
      </c>
      <c r="B16" s="4" t="str">
        <f>TEXT(Table1[[#This Row],[Date]],"mmm")</f>
        <v>Mar</v>
      </c>
      <c r="C16" s="4">
        <f t="shared" si="0"/>
        <v>2025</v>
      </c>
      <c r="D16" s="4" t="str">
        <f t="shared" si="1"/>
        <v>Mar-2025</v>
      </c>
      <c r="E16" s="4" t="s">
        <v>67</v>
      </c>
      <c r="F16" s="4" t="s">
        <v>110</v>
      </c>
      <c r="G16" t="s">
        <v>114</v>
      </c>
      <c r="H16" t="s">
        <v>119</v>
      </c>
      <c r="I16">
        <v>21.34</v>
      </c>
      <c r="J16">
        <v>4134.96</v>
      </c>
      <c r="K16">
        <v>6100</v>
      </c>
      <c r="L16">
        <v>134308.96</v>
      </c>
      <c r="M16" t="s">
        <v>134</v>
      </c>
      <c r="N16" t="s">
        <v>170</v>
      </c>
      <c r="O16" t="s">
        <v>173</v>
      </c>
      <c r="P16" t="s">
        <v>176</v>
      </c>
      <c r="Q16" t="s">
        <v>179</v>
      </c>
    </row>
    <row r="17" spans="1:17" x14ac:dyDescent="0.3">
      <c r="A17" s="4" t="s">
        <v>28</v>
      </c>
      <c r="B17" s="4" t="str">
        <f>TEXT(Table1[[#This Row],[Date]],"mmm")</f>
        <v>Mar</v>
      </c>
      <c r="C17" s="4">
        <f t="shared" si="0"/>
        <v>2025</v>
      </c>
      <c r="D17" s="4" t="str">
        <f t="shared" si="1"/>
        <v>Mar-2025</v>
      </c>
      <c r="E17" s="4" t="s">
        <v>68</v>
      </c>
      <c r="F17" s="4" t="s">
        <v>112</v>
      </c>
      <c r="G17" t="s">
        <v>115</v>
      </c>
      <c r="H17" t="s">
        <v>118</v>
      </c>
      <c r="I17">
        <v>4.49</v>
      </c>
      <c r="J17">
        <v>667.25</v>
      </c>
      <c r="K17">
        <v>5900</v>
      </c>
      <c r="L17">
        <v>27158.25</v>
      </c>
      <c r="M17" t="s">
        <v>135</v>
      </c>
      <c r="N17" t="s">
        <v>170</v>
      </c>
      <c r="O17" t="s">
        <v>172</v>
      </c>
      <c r="P17" t="s">
        <v>178</v>
      </c>
      <c r="Q17" t="s">
        <v>179</v>
      </c>
    </row>
    <row r="18" spans="1:17" x14ac:dyDescent="0.3">
      <c r="A18" s="4" t="s">
        <v>29</v>
      </c>
      <c r="B18" s="4" t="str">
        <f>TEXT(Table1[[#This Row],[Date]],"mmm")</f>
        <v>Mar</v>
      </c>
      <c r="C18" s="4">
        <f t="shared" si="0"/>
        <v>2025</v>
      </c>
      <c r="D18" s="4" t="str">
        <f t="shared" si="1"/>
        <v>Mar-2025</v>
      </c>
      <c r="E18" s="4" t="s">
        <v>69</v>
      </c>
      <c r="F18" s="4" t="s">
        <v>108</v>
      </c>
      <c r="G18" t="s">
        <v>116</v>
      </c>
      <c r="H18" t="s">
        <v>119</v>
      </c>
      <c r="I18">
        <v>8.23</v>
      </c>
      <c r="J18">
        <v>1628.34</v>
      </c>
      <c r="K18">
        <v>6100</v>
      </c>
      <c r="L18">
        <v>51831.34</v>
      </c>
      <c r="M18" t="s">
        <v>136</v>
      </c>
      <c r="N18" t="s">
        <v>170</v>
      </c>
      <c r="O18" t="s">
        <v>173</v>
      </c>
      <c r="P18" t="s">
        <v>178</v>
      </c>
      <c r="Q18" t="s">
        <v>179</v>
      </c>
    </row>
    <row r="19" spans="1:17" x14ac:dyDescent="0.3">
      <c r="A19" s="4" t="s">
        <v>30</v>
      </c>
      <c r="B19" s="4" t="str">
        <f>TEXT(Table1[[#This Row],[Date]],"mmm")</f>
        <v>Mar</v>
      </c>
      <c r="C19" s="4">
        <f t="shared" si="0"/>
        <v>2025</v>
      </c>
      <c r="D19" s="4" t="str">
        <f t="shared" si="1"/>
        <v>Mar-2025</v>
      </c>
      <c r="E19" s="4" t="s">
        <v>70</v>
      </c>
      <c r="F19" s="4" t="s">
        <v>103</v>
      </c>
      <c r="G19" t="s">
        <v>113</v>
      </c>
      <c r="H19" t="s">
        <v>118</v>
      </c>
      <c r="I19">
        <v>27.51</v>
      </c>
      <c r="J19">
        <v>3546.99</v>
      </c>
      <c r="K19">
        <v>5900</v>
      </c>
      <c r="L19">
        <v>165855.99</v>
      </c>
      <c r="M19" t="s">
        <v>137</v>
      </c>
      <c r="N19" t="s">
        <v>171</v>
      </c>
      <c r="O19" t="s">
        <v>173</v>
      </c>
      <c r="P19" t="s">
        <v>178</v>
      </c>
      <c r="Q19" t="s">
        <v>179</v>
      </c>
    </row>
    <row r="20" spans="1:17" x14ac:dyDescent="0.3">
      <c r="A20" s="4" t="s">
        <v>31</v>
      </c>
      <c r="B20" s="4" t="str">
        <f>TEXT(Table1[[#This Row],[Date]],"mmm")</f>
        <v>Jan</v>
      </c>
      <c r="C20" s="4">
        <f t="shared" si="0"/>
        <v>2025</v>
      </c>
      <c r="D20" s="4" t="str">
        <f t="shared" si="1"/>
        <v>Jan-2025</v>
      </c>
      <c r="E20" s="4" t="s">
        <v>71</v>
      </c>
      <c r="F20" s="4" t="s">
        <v>109</v>
      </c>
      <c r="G20" t="s">
        <v>117</v>
      </c>
      <c r="H20" t="s">
        <v>119</v>
      </c>
      <c r="I20">
        <v>42.35</v>
      </c>
      <c r="J20">
        <v>6259.29</v>
      </c>
      <c r="K20">
        <v>6100</v>
      </c>
      <c r="L20">
        <v>264594.28999999998</v>
      </c>
      <c r="M20" t="s">
        <v>138</v>
      </c>
      <c r="N20" t="s">
        <v>170</v>
      </c>
      <c r="O20" t="s">
        <v>173</v>
      </c>
      <c r="P20" t="s">
        <v>175</v>
      </c>
      <c r="Q20" t="s">
        <v>179</v>
      </c>
    </row>
    <row r="21" spans="1:17" x14ac:dyDescent="0.3">
      <c r="A21" s="4" t="s">
        <v>32</v>
      </c>
      <c r="B21" s="4" t="str">
        <f>TEXT(Table1[[#This Row],[Date]],"mmm")</f>
        <v>Feb</v>
      </c>
      <c r="C21" s="4">
        <f t="shared" si="0"/>
        <v>2025</v>
      </c>
      <c r="D21" s="4" t="str">
        <f t="shared" si="1"/>
        <v>Feb-2025</v>
      </c>
      <c r="E21" s="4" t="s">
        <v>72</v>
      </c>
      <c r="F21" s="4" t="s">
        <v>106</v>
      </c>
      <c r="G21" t="s">
        <v>115</v>
      </c>
      <c r="H21" t="s">
        <v>119</v>
      </c>
      <c r="I21">
        <v>2.33</v>
      </c>
      <c r="J21">
        <v>412.44</v>
      </c>
      <c r="K21">
        <v>6100</v>
      </c>
      <c r="L21">
        <v>14625.44</v>
      </c>
      <c r="M21" t="s">
        <v>139</v>
      </c>
      <c r="N21" t="s">
        <v>171</v>
      </c>
      <c r="O21" t="s">
        <v>172</v>
      </c>
      <c r="P21" t="s">
        <v>176</v>
      </c>
      <c r="Q21" t="s">
        <v>179</v>
      </c>
    </row>
    <row r="22" spans="1:17" x14ac:dyDescent="0.3">
      <c r="A22" s="4" t="s">
        <v>33</v>
      </c>
      <c r="B22" s="4" t="str">
        <f>TEXT(Table1[[#This Row],[Date]],"mmm")</f>
        <v>Dec</v>
      </c>
      <c r="C22" s="4">
        <f t="shared" si="0"/>
        <v>2024</v>
      </c>
      <c r="D22" s="4" t="str">
        <f t="shared" si="1"/>
        <v>Dec-2024</v>
      </c>
      <c r="E22" s="4" t="s">
        <v>73</v>
      </c>
      <c r="F22" s="4" t="s">
        <v>109</v>
      </c>
      <c r="G22" t="s">
        <v>117</v>
      </c>
      <c r="H22" t="s">
        <v>119</v>
      </c>
      <c r="I22">
        <v>28.13</v>
      </c>
      <c r="J22">
        <v>4789.22</v>
      </c>
      <c r="K22">
        <v>6100</v>
      </c>
      <c r="L22">
        <v>176382.22</v>
      </c>
      <c r="M22" t="s">
        <v>140</v>
      </c>
      <c r="N22" t="s">
        <v>170</v>
      </c>
      <c r="O22" t="s">
        <v>172</v>
      </c>
      <c r="P22" t="s">
        <v>178</v>
      </c>
      <c r="Q22" t="s">
        <v>179</v>
      </c>
    </row>
    <row r="23" spans="1:17" x14ac:dyDescent="0.3">
      <c r="A23" s="4" t="s">
        <v>34</v>
      </c>
      <c r="B23" s="4" t="str">
        <f>TEXT(Table1[[#This Row],[Date]],"mmm")</f>
        <v>Dec</v>
      </c>
      <c r="C23" s="4">
        <f t="shared" si="0"/>
        <v>2024</v>
      </c>
      <c r="D23" s="4" t="str">
        <f t="shared" si="1"/>
        <v>Dec-2024</v>
      </c>
      <c r="E23" s="4" t="s">
        <v>74</v>
      </c>
      <c r="F23" s="4" t="s">
        <v>104</v>
      </c>
      <c r="G23" t="s">
        <v>113</v>
      </c>
      <c r="H23" t="s">
        <v>119</v>
      </c>
      <c r="I23">
        <v>25.91</v>
      </c>
      <c r="J23">
        <v>3052.49</v>
      </c>
      <c r="K23">
        <v>6100</v>
      </c>
      <c r="L23">
        <v>161103.49</v>
      </c>
      <c r="M23" t="s">
        <v>141</v>
      </c>
      <c r="N23" t="s">
        <v>171</v>
      </c>
      <c r="O23" t="s">
        <v>173</v>
      </c>
      <c r="P23" t="s">
        <v>178</v>
      </c>
      <c r="Q23" t="s">
        <v>179</v>
      </c>
    </row>
    <row r="24" spans="1:17" x14ac:dyDescent="0.3">
      <c r="A24" s="4" t="s">
        <v>31</v>
      </c>
      <c r="B24" s="4" t="str">
        <f>TEXT(Table1[[#This Row],[Date]],"mmm")</f>
        <v>Jan</v>
      </c>
      <c r="C24" s="4">
        <f t="shared" si="0"/>
        <v>2025</v>
      </c>
      <c r="D24" s="4" t="str">
        <f t="shared" si="1"/>
        <v>Jan-2025</v>
      </c>
      <c r="E24" s="4" t="s">
        <v>75</v>
      </c>
      <c r="F24" s="4" t="s">
        <v>107</v>
      </c>
      <c r="G24" t="s">
        <v>116</v>
      </c>
      <c r="H24" t="s">
        <v>118</v>
      </c>
      <c r="I24">
        <v>37.450000000000003</v>
      </c>
      <c r="J24">
        <v>6509.22</v>
      </c>
      <c r="K24">
        <v>5900</v>
      </c>
      <c r="L24">
        <v>227464.22</v>
      </c>
      <c r="M24" t="s">
        <v>142</v>
      </c>
      <c r="N24" t="s">
        <v>170</v>
      </c>
      <c r="O24" t="s">
        <v>174</v>
      </c>
      <c r="P24" t="s">
        <v>176</v>
      </c>
      <c r="Q24" t="s">
        <v>179</v>
      </c>
    </row>
    <row r="25" spans="1:17" x14ac:dyDescent="0.3">
      <c r="A25" s="4" t="s">
        <v>35</v>
      </c>
      <c r="B25" s="4" t="str">
        <f>TEXT(Table1[[#This Row],[Date]],"mmm")</f>
        <v>Jan</v>
      </c>
      <c r="C25" s="4">
        <f t="shared" si="0"/>
        <v>2025</v>
      </c>
      <c r="D25" s="4" t="str">
        <f t="shared" si="1"/>
        <v>Jan-2025</v>
      </c>
      <c r="E25" s="4" t="s">
        <v>76</v>
      </c>
      <c r="F25" s="4" t="s">
        <v>110</v>
      </c>
      <c r="G25" t="s">
        <v>114</v>
      </c>
      <c r="H25" t="s">
        <v>119</v>
      </c>
      <c r="I25">
        <v>25.42</v>
      </c>
      <c r="J25">
        <v>3675.29</v>
      </c>
      <c r="K25">
        <v>6100</v>
      </c>
      <c r="L25">
        <v>158737.29</v>
      </c>
      <c r="M25" t="s">
        <v>143</v>
      </c>
      <c r="N25" t="s">
        <v>170</v>
      </c>
      <c r="O25" t="s">
        <v>174</v>
      </c>
      <c r="P25" t="s">
        <v>176</v>
      </c>
      <c r="Q25" t="s">
        <v>179</v>
      </c>
    </row>
    <row r="26" spans="1:17" x14ac:dyDescent="0.3">
      <c r="A26" s="4" t="s">
        <v>36</v>
      </c>
      <c r="B26" s="4" t="str">
        <f>TEXT(Table1[[#This Row],[Date]],"mmm")</f>
        <v>Feb</v>
      </c>
      <c r="C26" s="4">
        <f t="shared" si="0"/>
        <v>2025</v>
      </c>
      <c r="D26" s="4" t="str">
        <f t="shared" si="1"/>
        <v>Feb-2025</v>
      </c>
      <c r="E26" s="4" t="s">
        <v>77</v>
      </c>
      <c r="F26" s="4" t="s">
        <v>112</v>
      </c>
      <c r="G26" t="s">
        <v>115</v>
      </c>
      <c r="H26" t="s">
        <v>118</v>
      </c>
      <c r="I26">
        <v>11.11</v>
      </c>
      <c r="J26">
        <v>1709.57</v>
      </c>
      <c r="K26">
        <v>5900</v>
      </c>
      <c r="L26">
        <v>67258.570000000007</v>
      </c>
      <c r="M26" t="s">
        <v>144</v>
      </c>
      <c r="N26" t="s">
        <v>171</v>
      </c>
      <c r="O26" t="s">
        <v>172</v>
      </c>
      <c r="P26" t="s">
        <v>178</v>
      </c>
      <c r="Q26" t="s">
        <v>179</v>
      </c>
    </row>
    <row r="27" spans="1:17" x14ac:dyDescent="0.3">
      <c r="A27" s="4" t="s">
        <v>37</v>
      </c>
      <c r="B27" s="4" t="str">
        <f>TEXT(Table1[[#This Row],[Date]],"mmm")</f>
        <v>Mar</v>
      </c>
      <c r="C27" s="4">
        <f t="shared" si="0"/>
        <v>2025</v>
      </c>
      <c r="D27" s="4" t="str">
        <f t="shared" si="1"/>
        <v>Mar-2025</v>
      </c>
      <c r="E27" s="4" t="s">
        <v>78</v>
      </c>
      <c r="F27" s="4" t="s">
        <v>103</v>
      </c>
      <c r="G27" t="s">
        <v>113</v>
      </c>
      <c r="H27" t="s">
        <v>118</v>
      </c>
      <c r="I27">
        <v>16.260000000000002</v>
      </c>
      <c r="J27">
        <v>2196.0300000000002</v>
      </c>
      <c r="K27">
        <v>5900</v>
      </c>
      <c r="L27">
        <v>98130.03</v>
      </c>
      <c r="M27" t="s">
        <v>145</v>
      </c>
      <c r="N27" t="s">
        <v>170</v>
      </c>
      <c r="O27" t="s">
        <v>172</v>
      </c>
      <c r="P27" t="s">
        <v>176</v>
      </c>
      <c r="Q27" t="s">
        <v>179</v>
      </c>
    </row>
    <row r="28" spans="1:17" x14ac:dyDescent="0.3">
      <c r="A28" s="4" t="s">
        <v>38</v>
      </c>
      <c r="B28" s="4" t="str">
        <f>TEXT(Table1[[#This Row],[Date]],"mmm")</f>
        <v>Dec</v>
      </c>
      <c r="C28" s="4">
        <f t="shared" si="0"/>
        <v>2024</v>
      </c>
      <c r="D28" s="4" t="str">
        <f t="shared" si="1"/>
        <v>Dec-2024</v>
      </c>
      <c r="E28" s="4" t="s">
        <v>79</v>
      </c>
      <c r="F28" s="4" t="s">
        <v>111</v>
      </c>
      <c r="G28" t="s">
        <v>117</v>
      </c>
      <c r="H28" t="s">
        <v>118</v>
      </c>
      <c r="I28">
        <v>35.81</v>
      </c>
      <c r="J28">
        <v>6514.94</v>
      </c>
      <c r="K28">
        <v>5900</v>
      </c>
      <c r="L28">
        <v>217793.94</v>
      </c>
      <c r="M28" t="s">
        <v>146</v>
      </c>
      <c r="N28" t="s">
        <v>170</v>
      </c>
      <c r="O28" t="s">
        <v>174</v>
      </c>
      <c r="P28" t="s">
        <v>175</v>
      </c>
      <c r="Q28" t="s">
        <v>179</v>
      </c>
    </row>
    <row r="29" spans="1:17" x14ac:dyDescent="0.3">
      <c r="A29" s="4" t="s">
        <v>29</v>
      </c>
      <c r="B29" s="4" t="str">
        <f>TEXT(Table1[[#This Row],[Date]],"mmm")</f>
        <v>Mar</v>
      </c>
      <c r="C29" s="4">
        <f t="shared" si="0"/>
        <v>2025</v>
      </c>
      <c r="D29" s="4" t="str">
        <f t="shared" si="1"/>
        <v>Mar-2025</v>
      </c>
      <c r="E29" s="4" t="s">
        <v>80</v>
      </c>
      <c r="F29" s="4" t="s">
        <v>112</v>
      </c>
      <c r="G29" t="s">
        <v>115</v>
      </c>
      <c r="H29" t="s">
        <v>118</v>
      </c>
      <c r="I29">
        <v>44.08</v>
      </c>
      <c r="J29">
        <v>6520.69</v>
      </c>
      <c r="K29">
        <v>5900</v>
      </c>
      <c r="L29">
        <v>266592.69</v>
      </c>
      <c r="M29" t="s">
        <v>147</v>
      </c>
      <c r="N29" t="s">
        <v>171</v>
      </c>
      <c r="O29" t="s">
        <v>173</v>
      </c>
      <c r="P29" t="s">
        <v>177</v>
      </c>
      <c r="Q29" t="s">
        <v>179</v>
      </c>
    </row>
    <row r="30" spans="1:17" x14ac:dyDescent="0.3">
      <c r="A30" s="4" t="s">
        <v>15</v>
      </c>
      <c r="B30" s="4" t="str">
        <f>TEXT(Table1[[#This Row],[Date]],"mmm")</f>
        <v>Jan</v>
      </c>
      <c r="C30" s="4">
        <f t="shared" si="0"/>
        <v>2025</v>
      </c>
      <c r="D30" s="4" t="str">
        <f t="shared" si="1"/>
        <v>Jan-2025</v>
      </c>
      <c r="E30" s="4" t="s">
        <v>81</v>
      </c>
      <c r="F30" s="4" t="s">
        <v>107</v>
      </c>
      <c r="G30" t="s">
        <v>116</v>
      </c>
      <c r="H30" t="s">
        <v>118</v>
      </c>
      <c r="I30">
        <v>33.22</v>
      </c>
      <c r="J30">
        <v>5006.78</v>
      </c>
      <c r="K30">
        <v>5900</v>
      </c>
      <c r="L30">
        <v>201004.78</v>
      </c>
      <c r="M30" t="s">
        <v>148</v>
      </c>
      <c r="N30" t="s">
        <v>170</v>
      </c>
      <c r="O30" t="s">
        <v>174</v>
      </c>
      <c r="P30" t="s">
        <v>175</v>
      </c>
      <c r="Q30" t="s">
        <v>179</v>
      </c>
    </row>
    <row r="31" spans="1:17" x14ac:dyDescent="0.3">
      <c r="A31" s="4" t="s">
        <v>39</v>
      </c>
      <c r="B31" s="4" t="str">
        <f>TEXT(Table1[[#This Row],[Date]],"mmm")</f>
        <v>Mar</v>
      </c>
      <c r="C31" s="4">
        <f t="shared" si="0"/>
        <v>2025</v>
      </c>
      <c r="D31" s="4" t="str">
        <f t="shared" si="1"/>
        <v>Mar-2025</v>
      </c>
      <c r="E31" s="4" t="s">
        <v>82</v>
      </c>
      <c r="F31" s="4" t="s">
        <v>111</v>
      </c>
      <c r="G31" t="s">
        <v>117</v>
      </c>
      <c r="H31" t="s">
        <v>118</v>
      </c>
      <c r="I31">
        <v>12.89</v>
      </c>
      <c r="J31">
        <v>2503.1999999999998</v>
      </c>
      <c r="K31">
        <v>5900</v>
      </c>
      <c r="L31">
        <v>78554.2</v>
      </c>
      <c r="M31" t="s">
        <v>149</v>
      </c>
      <c r="N31" t="s">
        <v>170</v>
      </c>
      <c r="O31" t="s">
        <v>172</v>
      </c>
      <c r="P31" t="s">
        <v>178</v>
      </c>
      <c r="Q31" t="s">
        <v>179</v>
      </c>
    </row>
    <row r="32" spans="1:17" x14ac:dyDescent="0.3">
      <c r="A32" s="4" t="s">
        <v>30</v>
      </c>
      <c r="B32" s="4" t="str">
        <f>TEXT(Table1[[#This Row],[Date]],"mmm")</f>
        <v>Mar</v>
      </c>
      <c r="C32" s="4">
        <f t="shared" si="0"/>
        <v>2025</v>
      </c>
      <c r="D32" s="4" t="str">
        <f t="shared" si="1"/>
        <v>Mar-2025</v>
      </c>
      <c r="E32" s="4" t="s">
        <v>83</v>
      </c>
      <c r="F32" s="4" t="s">
        <v>103</v>
      </c>
      <c r="G32" t="s">
        <v>113</v>
      </c>
      <c r="H32" t="s">
        <v>118</v>
      </c>
      <c r="I32">
        <v>26.56</v>
      </c>
      <c r="J32">
        <v>4890.8999999999996</v>
      </c>
      <c r="K32">
        <v>5900</v>
      </c>
      <c r="L32">
        <v>161594.9</v>
      </c>
      <c r="M32" t="s">
        <v>150</v>
      </c>
      <c r="N32" t="s">
        <v>170</v>
      </c>
      <c r="O32" t="s">
        <v>172</v>
      </c>
      <c r="P32" t="s">
        <v>176</v>
      </c>
      <c r="Q32" t="s">
        <v>179</v>
      </c>
    </row>
    <row r="33" spans="1:17" x14ac:dyDescent="0.3">
      <c r="A33" s="4" t="s">
        <v>40</v>
      </c>
      <c r="B33" s="4" t="str">
        <f>TEXT(Table1[[#This Row],[Date]],"mmm")</f>
        <v>Mar</v>
      </c>
      <c r="C33" s="4">
        <f t="shared" si="0"/>
        <v>2025</v>
      </c>
      <c r="D33" s="4" t="str">
        <f t="shared" si="1"/>
        <v>Mar-2025</v>
      </c>
      <c r="E33" s="4" t="s">
        <v>84</v>
      </c>
      <c r="F33" s="4" t="s">
        <v>112</v>
      </c>
      <c r="G33" t="s">
        <v>115</v>
      </c>
      <c r="H33" t="s">
        <v>118</v>
      </c>
      <c r="I33">
        <v>28.13</v>
      </c>
      <c r="J33">
        <v>3207.92</v>
      </c>
      <c r="K33">
        <v>5900</v>
      </c>
      <c r="L33">
        <v>169174.92</v>
      </c>
      <c r="M33" t="s">
        <v>151</v>
      </c>
      <c r="N33" t="s">
        <v>170</v>
      </c>
      <c r="O33" t="s">
        <v>173</v>
      </c>
      <c r="P33" t="s">
        <v>176</v>
      </c>
      <c r="Q33" t="s">
        <v>179</v>
      </c>
    </row>
    <row r="34" spans="1:17" x14ac:dyDescent="0.3">
      <c r="A34" s="4" t="s">
        <v>41</v>
      </c>
      <c r="B34" s="4" t="str">
        <f>TEXT(Table1[[#This Row],[Date]],"mmm")</f>
        <v>Jan</v>
      </c>
      <c r="C34" s="4">
        <f t="shared" ref="C34:C51" si="2">YEAR(A34)</f>
        <v>2025</v>
      </c>
      <c r="D34" s="4" t="str">
        <f t="shared" ref="D34:D51" si="3">TEXT(A34,"mmm-yyyy")</f>
        <v>Jan-2025</v>
      </c>
      <c r="E34" s="4" t="s">
        <v>85</v>
      </c>
      <c r="F34" s="4" t="s">
        <v>112</v>
      </c>
      <c r="G34" t="s">
        <v>115</v>
      </c>
      <c r="H34" t="s">
        <v>118</v>
      </c>
      <c r="I34">
        <v>26.53</v>
      </c>
      <c r="J34">
        <v>5297.23</v>
      </c>
      <c r="K34">
        <v>5900</v>
      </c>
      <c r="L34">
        <v>161824.23000000001</v>
      </c>
      <c r="M34" t="s">
        <v>152</v>
      </c>
      <c r="N34" t="s">
        <v>170</v>
      </c>
      <c r="O34" t="s">
        <v>173</v>
      </c>
      <c r="P34" t="s">
        <v>176</v>
      </c>
      <c r="Q34" t="s">
        <v>179</v>
      </c>
    </row>
    <row r="35" spans="1:17" x14ac:dyDescent="0.3">
      <c r="A35" s="4" t="s">
        <v>42</v>
      </c>
      <c r="B35" s="4" t="str">
        <f>TEXT(Table1[[#This Row],[Date]],"mmm")</f>
        <v>Feb</v>
      </c>
      <c r="C35" s="4">
        <f t="shared" si="2"/>
        <v>2025</v>
      </c>
      <c r="D35" s="4" t="str">
        <f t="shared" si="3"/>
        <v>Feb-2025</v>
      </c>
      <c r="E35" s="4" t="s">
        <v>86</v>
      </c>
      <c r="F35" s="4" t="s">
        <v>110</v>
      </c>
      <c r="G35" t="s">
        <v>114</v>
      </c>
      <c r="H35" t="s">
        <v>119</v>
      </c>
      <c r="I35">
        <v>31.84</v>
      </c>
      <c r="J35">
        <v>3273.05</v>
      </c>
      <c r="K35">
        <v>6100</v>
      </c>
      <c r="L35">
        <v>197497.05</v>
      </c>
      <c r="M35" t="s">
        <v>153</v>
      </c>
      <c r="N35" t="s">
        <v>171</v>
      </c>
      <c r="O35" t="s">
        <v>173</v>
      </c>
      <c r="P35" t="s">
        <v>177</v>
      </c>
      <c r="Q35" t="s">
        <v>179</v>
      </c>
    </row>
    <row r="36" spans="1:17" x14ac:dyDescent="0.3">
      <c r="A36" s="4" t="s">
        <v>37</v>
      </c>
      <c r="B36" s="4" t="str">
        <f>TEXT(Table1[[#This Row],[Date]],"mmm")</f>
        <v>Mar</v>
      </c>
      <c r="C36" s="4">
        <f t="shared" si="2"/>
        <v>2025</v>
      </c>
      <c r="D36" s="4" t="str">
        <f t="shared" si="3"/>
        <v>Mar-2025</v>
      </c>
      <c r="E36" s="4" t="s">
        <v>87</v>
      </c>
      <c r="F36" s="4" t="s">
        <v>104</v>
      </c>
      <c r="G36" t="s">
        <v>113</v>
      </c>
      <c r="H36" t="s">
        <v>119</v>
      </c>
      <c r="I36">
        <v>24.79</v>
      </c>
      <c r="J36">
        <v>4598.2700000000004</v>
      </c>
      <c r="K36">
        <v>6100</v>
      </c>
      <c r="L36">
        <v>155817.26999999999</v>
      </c>
      <c r="M36" t="s">
        <v>154</v>
      </c>
      <c r="N36" t="s">
        <v>170</v>
      </c>
      <c r="O36" t="s">
        <v>173</v>
      </c>
      <c r="P36" t="s">
        <v>177</v>
      </c>
      <c r="Q36" t="s">
        <v>179</v>
      </c>
    </row>
    <row r="37" spans="1:17" x14ac:dyDescent="0.3">
      <c r="A37" s="4" t="s">
        <v>43</v>
      </c>
      <c r="B37" s="4" t="str">
        <f>TEXT(Table1[[#This Row],[Date]],"mmm")</f>
        <v>Jan</v>
      </c>
      <c r="C37" s="4">
        <f t="shared" si="2"/>
        <v>2025</v>
      </c>
      <c r="D37" s="4" t="str">
        <f t="shared" si="3"/>
        <v>Jan-2025</v>
      </c>
      <c r="E37" s="4" t="s">
        <v>88</v>
      </c>
      <c r="F37" s="4" t="s">
        <v>109</v>
      </c>
      <c r="G37" t="s">
        <v>117</v>
      </c>
      <c r="H37" t="s">
        <v>119</v>
      </c>
      <c r="I37">
        <v>22.36</v>
      </c>
      <c r="J37">
        <v>3534.37</v>
      </c>
      <c r="K37">
        <v>6100</v>
      </c>
      <c r="L37">
        <v>139930.37</v>
      </c>
      <c r="M37" t="s">
        <v>155</v>
      </c>
      <c r="N37" t="s">
        <v>171</v>
      </c>
      <c r="O37" t="s">
        <v>173</v>
      </c>
      <c r="P37" t="s">
        <v>176</v>
      </c>
      <c r="Q37" t="s">
        <v>179</v>
      </c>
    </row>
    <row r="38" spans="1:17" x14ac:dyDescent="0.3">
      <c r="A38" s="4" t="s">
        <v>44</v>
      </c>
      <c r="B38" s="4" t="str">
        <f>TEXT(Table1[[#This Row],[Date]],"mmm")</f>
        <v>Feb</v>
      </c>
      <c r="C38" s="4">
        <f t="shared" si="2"/>
        <v>2025</v>
      </c>
      <c r="D38" s="4" t="str">
        <f t="shared" si="3"/>
        <v>Feb-2025</v>
      </c>
      <c r="E38" s="4" t="s">
        <v>89</v>
      </c>
      <c r="F38" s="4" t="s">
        <v>106</v>
      </c>
      <c r="G38" t="s">
        <v>115</v>
      </c>
      <c r="H38" t="s">
        <v>119</v>
      </c>
      <c r="I38">
        <v>2.08</v>
      </c>
      <c r="J38">
        <v>303.76</v>
      </c>
      <c r="K38">
        <v>6100</v>
      </c>
      <c r="L38">
        <v>12991.76</v>
      </c>
      <c r="M38" t="s">
        <v>156</v>
      </c>
      <c r="N38" t="s">
        <v>170</v>
      </c>
      <c r="O38" t="s">
        <v>174</v>
      </c>
      <c r="P38" t="s">
        <v>178</v>
      </c>
      <c r="Q38" t="s">
        <v>179</v>
      </c>
    </row>
    <row r="39" spans="1:17" x14ac:dyDescent="0.3">
      <c r="A39" s="4" t="s">
        <v>45</v>
      </c>
      <c r="B39" s="4" t="str">
        <f>TEXT(Table1[[#This Row],[Date]],"mmm")</f>
        <v>Feb</v>
      </c>
      <c r="C39" s="4">
        <f t="shared" si="2"/>
        <v>2025</v>
      </c>
      <c r="D39" s="4" t="str">
        <f t="shared" si="3"/>
        <v>Feb-2025</v>
      </c>
      <c r="E39" s="4" t="s">
        <v>90</v>
      </c>
      <c r="F39" s="4" t="s">
        <v>106</v>
      </c>
      <c r="G39" t="s">
        <v>115</v>
      </c>
      <c r="H39" t="s">
        <v>119</v>
      </c>
      <c r="I39">
        <v>29.67</v>
      </c>
      <c r="J39">
        <v>4224.05</v>
      </c>
      <c r="K39">
        <v>6100</v>
      </c>
      <c r="L39">
        <v>185211.05</v>
      </c>
      <c r="M39" t="s">
        <v>157</v>
      </c>
      <c r="N39" t="s">
        <v>170</v>
      </c>
      <c r="O39" t="s">
        <v>174</v>
      </c>
      <c r="P39" t="s">
        <v>175</v>
      </c>
      <c r="Q39" t="s">
        <v>179</v>
      </c>
    </row>
    <row r="40" spans="1:17" x14ac:dyDescent="0.3">
      <c r="A40" s="4" t="s">
        <v>46</v>
      </c>
      <c r="B40" s="4" t="str">
        <f>TEXT(Table1[[#This Row],[Date]],"mmm")</f>
        <v>Dec</v>
      </c>
      <c r="C40" s="4">
        <f t="shared" si="2"/>
        <v>2024</v>
      </c>
      <c r="D40" s="4" t="str">
        <f t="shared" si="3"/>
        <v>Dec-2024</v>
      </c>
      <c r="E40" s="4" t="s">
        <v>91</v>
      </c>
      <c r="F40" s="4" t="s">
        <v>112</v>
      </c>
      <c r="G40" t="s">
        <v>115</v>
      </c>
      <c r="H40" t="s">
        <v>118</v>
      </c>
      <c r="I40">
        <v>21.22</v>
      </c>
      <c r="J40">
        <v>2425.29</v>
      </c>
      <c r="K40">
        <v>5900</v>
      </c>
      <c r="L40">
        <v>127623.29</v>
      </c>
      <c r="M40" t="s">
        <v>158</v>
      </c>
      <c r="N40" t="s">
        <v>170</v>
      </c>
      <c r="O40" t="s">
        <v>174</v>
      </c>
      <c r="P40" t="s">
        <v>175</v>
      </c>
      <c r="Q40" t="s">
        <v>179</v>
      </c>
    </row>
    <row r="41" spans="1:17" x14ac:dyDescent="0.3">
      <c r="A41" s="4" t="s">
        <v>47</v>
      </c>
      <c r="B41" s="4" t="str">
        <f>TEXT(Table1[[#This Row],[Date]],"mmm")</f>
        <v>Mar</v>
      </c>
      <c r="C41" s="4">
        <f t="shared" si="2"/>
        <v>2025</v>
      </c>
      <c r="D41" s="4" t="str">
        <f t="shared" si="3"/>
        <v>Mar-2025</v>
      </c>
      <c r="E41" s="4" t="s">
        <v>92</v>
      </c>
      <c r="F41" s="4" t="s">
        <v>108</v>
      </c>
      <c r="G41" t="s">
        <v>116</v>
      </c>
      <c r="H41" t="s">
        <v>119</v>
      </c>
      <c r="I41">
        <v>6.26</v>
      </c>
      <c r="J41">
        <v>1051.71</v>
      </c>
      <c r="K41">
        <v>6100</v>
      </c>
      <c r="L41">
        <v>39237.71</v>
      </c>
      <c r="M41" t="s">
        <v>159</v>
      </c>
      <c r="N41" t="s">
        <v>170</v>
      </c>
      <c r="O41" t="s">
        <v>173</v>
      </c>
      <c r="P41" t="s">
        <v>178</v>
      </c>
      <c r="Q41" t="s">
        <v>179</v>
      </c>
    </row>
    <row r="42" spans="1:17" x14ac:dyDescent="0.3">
      <c r="A42" s="4" t="s">
        <v>48</v>
      </c>
      <c r="B42" s="4" t="str">
        <f>TEXT(Table1[[#This Row],[Date]],"mmm")</f>
        <v>Mar</v>
      </c>
      <c r="C42" s="4">
        <f t="shared" si="2"/>
        <v>2025</v>
      </c>
      <c r="D42" s="4" t="str">
        <f t="shared" si="3"/>
        <v>Mar-2025</v>
      </c>
      <c r="E42" s="4" t="s">
        <v>93</v>
      </c>
      <c r="F42" s="4" t="s">
        <v>107</v>
      </c>
      <c r="G42" t="s">
        <v>116</v>
      </c>
      <c r="H42" t="s">
        <v>118</v>
      </c>
      <c r="I42">
        <v>29.3</v>
      </c>
      <c r="J42">
        <v>4411.76</v>
      </c>
      <c r="K42">
        <v>5900</v>
      </c>
      <c r="L42">
        <v>177281.76</v>
      </c>
      <c r="M42" t="s">
        <v>160</v>
      </c>
      <c r="N42" t="s">
        <v>170</v>
      </c>
      <c r="O42" t="s">
        <v>174</v>
      </c>
      <c r="P42" t="s">
        <v>175</v>
      </c>
      <c r="Q42" t="s">
        <v>179</v>
      </c>
    </row>
    <row r="43" spans="1:17" x14ac:dyDescent="0.3">
      <c r="A43" s="4" t="s">
        <v>49</v>
      </c>
      <c r="B43" s="4" t="str">
        <f>TEXT(Table1[[#This Row],[Date]],"mmm")</f>
        <v>Dec</v>
      </c>
      <c r="C43" s="4">
        <f t="shared" si="2"/>
        <v>2024</v>
      </c>
      <c r="D43" s="4" t="str">
        <f t="shared" si="3"/>
        <v>Dec-2024</v>
      </c>
      <c r="E43" s="4" t="s">
        <v>94</v>
      </c>
      <c r="F43" s="4" t="s">
        <v>112</v>
      </c>
      <c r="G43" t="s">
        <v>115</v>
      </c>
      <c r="H43" t="s">
        <v>118</v>
      </c>
      <c r="I43">
        <v>45.13</v>
      </c>
      <c r="J43">
        <v>8396.33</v>
      </c>
      <c r="K43">
        <v>5900</v>
      </c>
      <c r="L43">
        <v>274663.33</v>
      </c>
      <c r="M43" t="s">
        <v>161</v>
      </c>
      <c r="N43" t="s">
        <v>170</v>
      </c>
      <c r="O43" t="s">
        <v>174</v>
      </c>
      <c r="P43" t="s">
        <v>177</v>
      </c>
      <c r="Q43" t="s">
        <v>179</v>
      </c>
    </row>
    <row r="44" spans="1:17" x14ac:dyDescent="0.3">
      <c r="A44" s="4" t="s">
        <v>50</v>
      </c>
      <c r="B44" s="4" t="str">
        <f>TEXT(Table1[[#This Row],[Date]],"mmm")</f>
        <v>Jan</v>
      </c>
      <c r="C44" s="4">
        <f t="shared" si="2"/>
        <v>2025</v>
      </c>
      <c r="D44" s="4" t="str">
        <f t="shared" si="3"/>
        <v>Jan-2025</v>
      </c>
      <c r="E44" s="4" t="s">
        <v>95</v>
      </c>
      <c r="F44" s="4" t="s">
        <v>103</v>
      </c>
      <c r="G44" t="s">
        <v>113</v>
      </c>
      <c r="H44" t="s">
        <v>118</v>
      </c>
      <c r="I44">
        <v>27.21</v>
      </c>
      <c r="J44">
        <v>3539.23</v>
      </c>
      <c r="K44">
        <v>5900</v>
      </c>
      <c r="L44">
        <v>164078.23000000001</v>
      </c>
      <c r="M44" t="s">
        <v>162</v>
      </c>
      <c r="N44" t="s">
        <v>171</v>
      </c>
      <c r="O44" t="s">
        <v>172</v>
      </c>
      <c r="P44" t="s">
        <v>176</v>
      </c>
      <c r="Q44" t="s">
        <v>179</v>
      </c>
    </row>
    <row r="45" spans="1:17" x14ac:dyDescent="0.3">
      <c r="A45" s="4" t="s">
        <v>51</v>
      </c>
      <c r="B45" s="4" t="str">
        <f>TEXT(Table1[[#This Row],[Date]],"mmm")</f>
        <v>Mar</v>
      </c>
      <c r="C45" s="4">
        <f t="shared" si="2"/>
        <v>2025</v>
      </c>
      <c r="D45" s="4" t="str">
        <f t="shared" si="3"/>
        <v>Mar-2025</v>
      </c>
      <c r="E45" s="4" t="s">
        <v>96</v>
      </c>
      <c r="F45" s="4" t="s">
        <v>105</v>
      </c>
      <c r="G45" t="s">
        <v>114</v>
      </c>
      <c r="H45" t="s">
        <v>118</v>
      </c>
      <c r="I45">
        <v>32.549999999999997</v>
      </c>
      <c r="J45">
        <v>4460.6899999999996</v>
      </c>
      <c r="K45">
        <v>5900</v>
      </c>
      <c r="L45">
        <v>196505.69</v>
      </c>
      <c r="M45" t="s">
        <v>163</v>
      </c>
      <c r="N45" t="s">
        <v>170</v>
      </c>
      <c r="O45" t="s">
        <v>173</v>
      </c>
      <c r="P45" t="s">
        <v>176</v>
      </c>
      <c r="Q45" t="s">
        <v>179</v>
      </c>
    </row>
    <row r="46" spans="1:17" x14ac:dyDescent="0.3">
      <c r="A46" s="4" t="s">
        <v>13</v>
      </c>
      <c r="B46" s="4" t="str">
        <f>TEXT(Table1[[#This Row],[Date]],"mmm")</f>
        <v>Dec</v>
      </c>
      <c r="C46" s="4">
        <f t="shared" si="2"/>
        <v>2024</v>
      </c>
      <c r="D46" s="4" t="str">
        <f t="shared" si="3"/>
        <v>Dec-2024</v>
      </c>
      <c r="E46" s="4" t="s">
        <v>97</v>
      </c>
      <c r="F46" s="4" t="s">
        <v>106</v>
      </c>
      <c r="G46" t="s">
        <v>115</v>
      </c>
      <c r="H46" t="s">
        <v>119</v>
      </c>
      <c r="I46">
        <v>41.56</v>
      </c>
      <c r="J46">
        <v>4499.5</v>
      </c>
      <c r="K46">
        <v>6100</v>
      </c>
      <c r="L46">
        <v>258015.5</v>
      </c>
      <c r="M46" t="s">
        <v>164</v>
      </c>
      <c r="N46" t="s">
        <v>170</v>
      </c>
      <c r="O46" t="s">
        <v>174</v>
      </c>
      <c r="P46" t="s">
        <v>177</v>
      </c>
      <c r="Q46" t="s">
        <v>179</v>
      </c>
    </row>
    <row r="47" spans="1:17" x14ac:dyDescent="0.3">
      <c r="A47" s="4" t="s">
        <v>34</v>
      </c>
      <c r="B47" s="4" t="str">
        <f>TEXT(Table1[[#This Row],[Date]],"mmm")</f>
        <v>Dec</v>
      </c>
      <c r="C47" s="4">
        <f t="shared" si="2"/>
        <v>2024</v>
      </c>
      <c r="D47" s="4" t="str">
        <f t="shared" si="3"/>
        <v>Dec-2024</v>
      </c>
      <c r="E47" s="4" t="s">
        <v>98</v>
      </c>
      <c r="F47" s="4" t="s">
        <v>105</v>
      </c>
      <c r="G47" t="s">
        <v>114</v>
      </c>
      <c r="H47" t="s">
        <v>118</v>
      </c>
      <c r="I47">
        <v>22.72</v>
      </c>
      <c r="J47">
        <v>4158.3500000000004</v>
      </c>
      <c r="K47">
        <v>5900</v>
      </c>
      <c r="L47">
        <v>138206.35</v>
      </c>
      <c r="M47" t="s">
        <v>165</v>
      </c>
      <c r="N47" t="s">
        <v>171</v>
      </c>
      <c r="O47" t="s">
        <v>173</v>
      </c>
      <c r="P47" t="s">
        <v>175</v>
      </c>
      <c r="Q47" t="s">
        <v>179</v>
      </c>
    </row>
    <row r="48" spans="1:17" x14ac:dyDescent="0.3">
      <c r="A48" s="4" t="s">
        <v>52</v>
      </c>
      <c r="B48" s="4" t="str">
        <f>TEXT(Table1[[#This Row],[Date]],"mmm")</f>
        <v>Jan</v>
      </c>
      <c r="C48" s="4">
        <f t="shared" si="2"/>
        <v>2025</v>
      </c>
      <c r="D48" s="4" t="str">
        <f t="shared" si="3"/>
        <v>Jan-2025</v>
      </c>
      <c r="E48" s="4" t="s">
        <v>99</v>
      </c>
      <c r="F48" s="4" t="s">
        <v>104</v>
      </c>
      <c r="G48" t="s">
        <v>113</v>
      </c>
      <c r="H48" t="s">
        <v>119</v>
      </c>
      <c r="I48">
        <v>5.16</v>
      </c>
      <c r="J48">
        <v>1018.72</v>
      </c>
      <c r="K48">
        <v>6100</v>
      </c>
      <c r="L48">
        <v>32494.720000000001</v>
      </c>
      <c r="M48" t="s">
        <v>166</v>
      </c>
      <c r="N48" t="s">
        <v>170</v>
      </c>
      <c r="O48" t="s">
        <v>173</v>
      </c>
      <c r="P48" t="s">
        <v>177</v>
      </c>
      <c r="Q48" t="s">
        <v>179</v>
      </c>
    </row>
    <row r="49" spans="1:17" x14ac:dyDescent="0.3">
      <c r="A49" s="4" t="s">
        <v>26</v>
      </c>
      <c r="B49" s="4" t="str">
        <f>TEXT(Table1[[#This Row],[Date]],"mmm")</f>
        <v>Feb</v>
      </c>
      <c r="C49" s="4">
        <f t="shared" si="2"/>
        <v>2025</v>
      </c>
      <c r="D49" s="4" t="str">
        <f t="shared" si="3"/>
        <v>Feb-2025</v>
      </c>
      <c r="E49" s="4" t="s">
        <v>100</v>
      </c>
      <c r="F49" s="4" t="s">
        <v>107</v>
      </c>
      <c r="G49" t="s">
        <v>116</v>
      </c>
      <c r="H49" t="s">
        <v>118</v>
      </c>
      <c r="I49">
        <v>17.41</v>
      </c>
      <c r="J49">
        <v>3086.25</v>
      </c>
      <c r="K49">
        <v>5900</v>
      </c>
      <c r="L49">
        <v>105805.25</v>
      </c>
      <c r="M49" t="s">
        <v>167</v>
      </c>
      <c r="N49" t="s">
        <v>171</v>
      </c>
      <c r="O49" t="s">
        <v>173</v>
      </c>
      <c r="P49" t="s">
        <v>178</v>
      </c>
      <c r="Q49" t="s">
        <v>179</v>
      </c>
    </row>
    <row r="50" spans="1:17" x14ac:dyDescent="0.3">
      <c r="A50" s="4" t="s">
        <v>21</v>
      </c>
      <c r="B50" s="4" t="str">
        <f>TEXT(Table1[[#This Row],[Date]],"mmm")</f>
        <v>Dec</v>
      </c>
      <c r="C50" s="4">
        <f t="shared" si="2"/>
        <v>2024</v>
      </c>
      <c r="D50" s="4" t="str">
        <f t="shared" si="3"/>
        <v>Dec-2024</v>
      </c>
      <c r="E50" s="4" t="s">
        <v>101</v>
      </c>
      <c r="F50" s="4" t="s">
        <v>106</v>
      </c>
      <c r="G50" t="s">
        <v>115</v>
      </c>
      <c r="H50" t="s">
        <v>119</v>
      </c>
      <c r="I50">
        <v>36.36</v>
      </c>
      <c r="J50">
        <v>5876.43</v>
      </c>
      <c r="K50">
        <v>6100</v>
      </c>
      <c r="L50">
        <v>227672.43</v>
      </c>
      <c r="M50" t="s">
        <v>168</v>
      </c>
      <c r="N50" t="s">
        <v>171</v>
      </c>
      <c r="O50" t="s">
        <v>174</v>
      </c>
      <c r="P50" t="s">
        <v>176</v>
      </c>
      <c r="Q50" t="s">
        <v>179</v>
      </c>
    </row>
    <row r="51" spans="1:17" x14ac:dyDescent="0.3">
      <c r="A51" s="4" t="s">
        <v>16</v>
      </c>
      <c r="B51" s="4" t="str">
        <f>TEXT(Table1[[#This Row],[Date]],"mmm")</f>
        <v>Jan</v>
      </c>
      <c r="C51" s="4">
        <f t="shared" si="2"/>
        <v>2025</v>
      </c>
      <c r="D51" s="4" t="str">
        <f t="shared" si="3"/>
        <v>Jan-2025</v>
      </c>
      <c r="E51" s="4" t="s">
        <v>102</v>
      </c>
      <c r="F51" s="4" t="s">
        <v>112</v>
      </c>
      <c r="G51" t="s">
        <v>115</v>
      </c>
      <c r="H51" t="s">
        <v>118</v>
      </c>
      <c r="I51">
        <v>26.85</v>
      </c>
      <c r="J51">
        <v>4982.67</v>
      </c>
      <c r="K51">
        <v>5900</v>
      </c>
      <c r="L51">
        <v>163397.67000000001</v>
      </c>
      <c r="M51" t="s">
        <v>169</v>
      </c>
      <c r="N51" t="s">
        <v>171</v>
      </c>
      <c r="O51" t="s">
        <v>173</v>
      </c>
      <c r="P51" t="s">
        <v>178</v>
      </c>
      <c r="Q51" t="s">
        <v>179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6EC5-D85D-447B-9196-09AB92B816D3}">
  <sheetPr>
    <pageSetUpPr fitToPage="1"/>
  </sheetPr>
  <dimension ref="A1:X3"/>
  <sheetViews>
    <sheetView tabSelected="1" workbookViewId="0">
      <selection activeCell="F19" sqref="F19"/>
    </sheetView>
  </sheetViews>
  <sheetFormatPr defaultRowHeight="14.4" x14ac:dyDescent="0.3"/>
  <cols>
    <col min="1" max="16384" width="8.88671875" style="11"/>
  </cols>
  <sheetData>
    <row r="1" spans="1:24" ht="14.4" customHeight="1" x14ac:dyDescent="0.3">
      <c r="A1" s="12" t="s">
        <v>190</v>
      </c>
      <c r="B1" s="13"/>
      <c r="C1" s="13"/>
      <c r="D1" s="13"/>
      <c r="E1" s="13"/>
      <c r="F1" s="13"/>
      <c r="G1" s="13"/>
      <c r="H1" s="13"/>
      <c r="I1" s="13"/>
      <c r="J1" s="13"/>
      <c r="K1" s="13"/>
      <c r="L1" s="13"/>
      <c r="M1" s="13"/>
      <c r="N1" s="13"/>
      <c r="O1" s="13"/>
      <c r="P1" s="13"/>
      <c r="Q1" s="13"/>
      <c r="R1" s="13"/>
      <c r="S1" s="13"/>
      <c r="T1" s="13"/>
      <c r="U1" s="13"/>
      <c r="V1" s="13"/>
      <c r="W1" s="13"/>
      <c r="X1" s="14"/>
    </row>
    <row r="2" spans="1:24" ht="14.4" customHeight="1" x14ac:dyDescent="0.3">
      <c r="A2" s="15"/>
      <c r="B2" s="16"/>
      <c r="C2" s="16"/>
      <c r="D2" s="16"/>
      <c r="E2" s="16"/>
      <c r="F2" s="16"/>
      <c r="G2" s="16"/>
      <c r="H2" s="16"/>
      <c r="I2" s="16"/>
      <c r="J2" s="16"/>
      <c r="K2" s="16"/>
      <c r="L2" s="16"/>
      <c r="M2" s="16"/>
      <c r="N2" s="16"/>
      <c r="O2" s="16"/>
      <c r="P2" s="16"/>
      <c r="Q2" s="16"/>
      <c r="R2" s="16"/>
      <c r="S2" s="16"/>
      <c r="T2" s="16"/>
      <c r="U2" s="16"/>
      <c r="V2" s="16"/>
      <c r="W2" s="16"/>
      <c r="X2" s="17"/>
    </row>
    <row r="3" spans="1:24" ht="15" customHeight="1" thickBot="1" x14ac:dyDescent="0.35">
      <c r="A3" s="18"/>
      <c r="B3" s="19"/>
      <c r="C3" s="19"/>
      <c r="D3" s="19"/>
      <c r="E3" s="19"/>
      <c r="F3" s="19"/>
      <c r="G3" s="19"/>
      <c r="H3" s="19"/>
      <c r="I3" s="19"/>
      <c r="J3" s="19"/>
      <c r="K3" s="19"/>
      <c r="L3" s="19"/>
      <c r="M3" s="19"/>
      <c r="N3" s="19"/>
      <c r="O3" s="19"/>
      <c r="P3" s="19"/>
      <c r="Q3" s="19"/>
      <c r="R3" s="19"/>
      <c r="S3" s="19"/>
      <c r="T3" s="19"/>
      <c r="U3" s="19"/>
      <c r="V3" s="19"/>
      <c r="W3" s="19"/>
      <c r="X3" s="20"/>
    </row>
  </sheetData>
  <mergeCells count="1">
    <mergeCell ref="A1:X3"/>
  </mergeCells>
  <pageMargins left="0.7" right="0.7" top="0.75" bottom="0.75" header="0.3" footer="0.3"/>
  <pageSetup paperSize="9" scale="61"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71E44-9F33-41A5-8839-69F3B64344E8}">
  <dimension ref="A1:R37"/>
  <sheetViews>
    <sheetView workbookViewId="0">
      <selection activeCell="J28" sqref="J28"/>
    </sheetView>
  </sheetViews>
  <sheetFormatPr defaultRowHeight="14.4" x14ac:dyDescent="0.3"/>
  <sheetData>
    <row r="1" spans="1:18" ht="18" customHeight="1" x14ac:dyDescent="0.3">
      <c r="A1" s="21" t="s">
        <v>208</v>
      </c>
      <c r="B1" s="21"/>
      <c r="C1" s="21"/>
      <c r="D1" s="21"/>
      <c r="E1" s="21"/>
      <c r="F1" s="21"/>
      <c r="G1" s="21"/>
      <c r="H1" s="21"/>
      <c r="I1" s="21"/>
      <c r="J1" s="21"/>
      <c r="K1" s="21"/>
      <c r="L1" s="21"/>
      <c r="M1" s="21"/>
      <c r="N1" s="21"/>
      <c r="O1" s="21"/>
      <c r="P1" s="21"/>
      <c r="Q1" s="21"/>
      <c r="R1" s="21"/>
    </row>
    <row r="2" spans="1:18" x14ac:dyDescent="0.3">
      <c r="A2" s="21"/>
      <c r="B2" s="21"/>
      <c r="C2" s="21"/>
      <c r="D2" s="21"/>
      <c r="E2" s="21"/>
      <c r="F2" s="21"/>
      <c r="G2" s="21"/>
      <c r="H2" s="21"/>
      <c r="I2" s="21"/>
      <c r="J2" s="21"/>
      <c r="K2" s="21"/>
      <c r="L2" s="21"/>
      <c r="M2" s="21"/>
      <c r="N2" s="21"/>
      <c r="O2" s="21"/>
      <c r="P2" s="21"/>
      <c r="Q2" s="21"/>
      <c r="R2" s="21"/>
    </row>
    <row r="3" spans="1:18" x14ac:dyDescent="0.3">
      <c r="A3" s="9" t="s">
        <v>191</v>
      </c>
      <c r="B3" s="9"/>
      <c r="C3" s="9"/>
      <c r="D3" s="9"/>
      <c r="E3" s="9"/>
      <c r="F3" s="9"/>
      <c r="G3" s="9"/>
      <c r="H3" s="9"/>
      <c r="I3" s="9"/>
      <c r="J3" s="9"/>
      <c r="K3" s="9"/>
      <c r="L3" s="9"/>
      <c r="M3" s="9"/>
      <c r="N3" s="9"/>
      <c r="O3" s="9"/>
      <c r="P3" s="9"/>
      <c r="Q3" s="9"/>
      <c r="R3" s="9"/>
    </row>
    <row r="4" spans="1:18" x14ac:dyDescent="0.3">
      <c r="A4" s="10"/>
      <c r="B4" s="9"/>
      <c r="C4" s="9"/>
      <c r="D4" s="9"/>
      <c r="E4" s="9"/>
      <c r="F4" s="9"/>
      <c r="G4" s="9"/>
      <c r="H4" s="9"/>
      <c r="I4" s="9"/>
      <c r="J4" s="9"/>
      <c r="K4" s="9"/>
      <c r="L4" s="9"/>
      <c r="M4" s="9"/>
      <c r="N4" s="9"/>
      <c r="O4" s="9"/>
      <c r="P4" s="9"/>
      <c r="Q4" s="9"/>
      <c r="R4" s="9"/>
    </row>
    <row r="5" spans="1:18" x14ac:dyDescent="0.3">
      <c r="A5" s="10" t="s">
        <v>192</v>
      </c>
      <c r="B5" s="9"/>
      <c r="C5" s="9"/>
      <c r="D5" s="9"/>
      <c r="E5" s="9"/>
      <c r="F5" s="9"/>
      <c r="G5" s="9"/>
      <c r="H5" s="9"/>
      <c r="I5" s="9"/>
      <c r="J5" s="9"/>
      <c r="K5" s="9"/>
      <c r="L5" s="9"/>
      <c r="M5" s="9"/>
      <c r="N5" s="9"/>
      <c r="O5" s="9"/>
      <c r="P5" s="9"/>
      <c r="Q5" s="9"/>
      <c r="R5" s="9"/>
    </row>
    <row r="7" spans="1:18" x14ac:dyDescent="0.3">
      <c r="A7" s="7" t="s">
        <v>193</v>
      </c>
    </row>
    <row r="8" spans="1:18" x14ac:dyDescent="0.3">
      <c r="A8" s="6"/>
    </row>
    <row r="9" spans="1:18" x14ac:dyDescent="0.3">
      <c r="A9" s="6" t="s">
        <v>194</v>
      </c>
    </row>
    <row r="10" spans="1:18" x14ac:dyDescent="0.3">
      <c r="A10" s="6"/>
    </row>
    <row r="11" spans="1:18" x14ac:dyDescent="0.3">
      <c r="A11" s="6" t="s">
        <v>195</v>
      </c>
    </row>
    <row r="12" spans="1:18" x14ac:dyDescent="0.3">
      <c r="A12" s="6"/>
    </row>
    <row r="13" spans="1:18" x14ac:dyDescent="0.3">
      <c r="A13" s="6" t="s">
        <v>196</v>
      </c>
    </row>
    <row r="16" spans="1:18" x14ac:dyDescent="0.3">
      <c r="A16" s="7" t="s">
        <v>197</v>
      </c>
    </row>
    <row r="17" spans="1:1" x14ac:dyDescent="0.3">
      <c r="A17" s="6"/>
    </row>
    <row r="18" spans="1:1" x14ac:dyDescent="0.3">
      <c r="A18" s="6" t="s">
        <v>198</v>
      </c>
    </row>
    <row r="19" spans="1:1" x14ac:dyDescent="0.3">
      <c r="A19" s="6"/>
    </row>
    <row r="20" spans="1:1" x14ac:dyDescent="0.3">
      <c r="A20" s="8" t="s">
        <v>199</v>
      </c>
    </row>
    <row r="22" spans="1:1" x14ac:dyDescent="0.3">
      <c r="A22" s="7" t="s">
        <v>200</v>
      </c>
    </row>
    <row r="23" spans="1:1" x14ac:dyDescent="0.3">
      <c r="A23" s="6"/>
    </row>
    <row r="24" spans="1:1" x14ac:dyDescent="0.3">
      <c r="A24" s="6" t="s">
        <v>201</v>
      </c>
    </row>
    <row r="25" spans="1:1" x14ac:dyDescent="0.3">
      <c r="A25" s="6"/>
    </row>
    <row r="26" spans="1:1" x14ac:dyDescent="0.3">
      <c r="A26" s="8" t="s">
        <v>202</v>
      </c>
    </row>
    <row r="28" spans="1:1" x14ac:dyDescent="0.3">
      <c r="A28" s="7" t="s">
        <v>203</v>
      </c>
    </row>
    <row r="29" spans="1:1" x14ac:dyDescent="0.3">
      <c r="A29" s="6"/>
    </row>
    <row r="30" spans="1:1" x14ac:dyDescent="0.3">
      <c r="A30" s="6" t="s">
        <v>204</v>
      </c>
    </row>
    <row r="31" spans="1:1" x14ac:dyDescent="0.3">
      <c r="A31" s="6"/>
    </row>
    <row r="32" spans="1:1" x14ac:dyDescent="0.3">
      <c r="A32" s="8" t="s">
        <v>205</v>
      </c>
    </row>
    <row r="35" spans="1:1" x14ac:dyDescent="0.3">
      <c r="A35" t="s">
        <v>206</v>
      </c>
    </row>
    <row r="36" spans="1:1" x14ac:dyDescent="0.3">
      <c r="A36" s="6"/>
    </row>
    <row r="37" spans="1:1" x14ac:dyDescent="0.3">
      <c r="A37" s="6" t="s">
        <v>207</v>
      </c>
    </row>
  </sheetData>
  <mergeCells count="1">
    <mergeCell ref="A1:R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E147-6156-4FBC-A4FA-65B1D9FA4194}">
  <dimension ref="A3:B7"/>
  <sheetViews>
    <sheetView workbookViewId="0">
      <selection activeCell="C25" sqref="C25"/>
    </sheetView>
  </sheetViews>
  <sheetFormatPr defaultRowHeight="14.4" x14ac:dyDescent="0.3"/>
  <cols>
    <col min="1" max="1" width="12.5546875" bestFit="1" customWidth="1"/>
    <col min="2" max="2" width="22.109375" bestFit="1" customWidth="1"/>
  </cols>
  <sheetData>
    <row r="3" spans="1:2" x14ac:dyDescent="0.3">
      <c r="A3" s="2" t="s">
        <v>184</v>
      </c>
      <c r="B3" t="s">
        <v>180</v>
      </c>
    </row>
    <row r="4" spans="1:2" x14ac:dyDescent="0.3">
      <c r="A4" s="5" t="s">
        <v>185</v>
      </c>
      <c r="B4">
        <v>1959752.36</v>
      </c>
    </row>
    <row r="5" spans="1:2" x14ac:dyDescent="0.3">
      <c r="A5" s="5" t="s">
        <v>186</v>
      </c>
      <c r="B5">
        <v>1494447.5</v>
      </c>
    </row>
    <row r="6" spans="1:2" x14ac:dyDescent="0.3">
      <c r="A6" s="5" t="s">
        <v>187</v>
      </c>
      <c r="B6">
        <v>2336582.37</v>
      </c>
    </row>
    <row r="7" spans="1:2" x14ac:dyDescent="0.3">
      <c r="A7" s="5" t="s">
        <v>188</v>
      </c>
      <c r="B7">
        <v>2073850.4799999997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B27D-FE9F-40AF-BAB0-CF7D92AE9B14}">
  <dimension ref="A3:B8"/>
  <sheetViews>
    <sheetView workbookViewId="0">
      <selection activeCell="N16" sqref="N16"/>
    </sheetView>
  </sheetViews>
  <sheetFormatPr defaultRowHeight="14.4" x14ac:dyDescent="0.3"/>
  <cols>
    <col min="1" max="1" width="12.5546875" bestFit="1" customWidth="1"/>
    <col min="2" max="2" width="22.109375" bestFit="1" customWidth="1"/>
  </cols>
  <sheetData>
    <row r="3" spans="1:2" x14ac:dyDescent="0.3">
      <c r="A3" s="2" t="s">
        <v>184</v>
      </c>
      <c r="B3" t="s">
        <v>180</v>
      </c>
    </row>
    <row r="4" spans="1:2" x14ac:dyDescent="0.3">
      <c r="A4" s="5" t="s">
        <v>116</v>
      </c>
      <c r="B4">
        <v>1332146.81</v>
      </c>
    </row>
    <row r="5" spans="1:2" x14ac:dyDescent="0.3">
      <c r="A5" s="5" t="s">
        <v>117</v>
      </c>
      <c r="B5">
        <v>1393570.21</v>
      </c>
    </row>
    <row r="6" spans="1:2" x14ac:dyDescent="0.3">
      <c r="A6" s="5" t="s">
        <v>113</v>
      </c>
      <c r="B6">
        <v>1396511.02</v>
      </c>
    </row>
    <row r="7" spans="1:2" x14ac:dyDescent="0.3">
      <c r="A7" s="5" t="s">
        <v>114</v>
      </c>
      <c r="B7">
        <v>1397098.54</v>
      </c>
    </row>
    <row r="8" spans="1:2" x14ac:dyDescent="0.3">
      <c r="A8" s="5" t="s">
        <v>115</v>
      </c>
      <c r="B8">
        <v>2345306.1300000004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EF04-C9B8-44D4-B64D-AA34EB0D2200}">
  <dimension ref="A3:B5"/>
  <sheetViews>
    <sheetView workbookViewId="0">
      <selection activeCell="A3" sqref="A3:B5"/>
    </sheetView>
  </sheetViews>
  <sheetFormatPr defaultRowHeight="14.4" x14ac:dyDescent="0.3"/>
  <cols>
    <col min="1" max="1" width="12.5546875" bestFit="1" customWidth="1"/>
    <col min="2" max="2" width="22.5546875" bestFit="1" customWidth="1"/>
  </cols>
  <sheetData>
    <row r="3" spans="1:2" x14ac:dyDescent="0.3">
      <c r="A3" s="2" t="s">
        <v>184</v>
      </c>
      <c r="B3" t="s">
        <v>189</v>
      </c>
    </row>
    <row r="4" spans="1:2" x14ac:dyDescent="0.3">
      <c r="A4" s="5" t="s">
        <v>170</v>
      </c>
      <c r="B4">
        <v>29</v>
      </c>
    </row>
    <row r="5" spans="1:2" x14ac:dyDescent="0.3">
      <c r="A5" s="5" t="s">
        <v>171</v>
      </c>
      <c r="B5">
        <v>21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E8E29-9A7D-41E4-81BA-891434C57292}">
  <dimension ref="A3:B6"/>
  <sheetViews>
    <sheetView topLeftCell="B1" workbookViewId="0">
      <selection activeCell="L5" sqref="L5"/>
    </sheetView>
  </sheetViews>
  <sheetFormatPr defaultRowHeight="14.4" x14ac:dyDescent="0.3"/>
  <cols>
    <col min="1" max="1" width="12.5546875" bestFit="1" customWidth="1"/>
    <col min="2" max="2" width="22.109375" bestFit="1" customWidth="1"/>
  </cols>
  <sheetData>
    <row r="3" spans="1:2" x14ac:dyDescent="0.3">
      <c r="A3" s="2" t="s">
        <v>184</v>
      </c>
      <c r="B3" t="s">
        <v>180</v>
      </c>
    </row>
    <row r="4" spans="1:2" x14ac:dyDescent="0.3">
      <c r="A4" s="5" t="s">
        <v>173</v>
      </c>
      <c r="B4">
        <v>3179471.55</v>
      </c>
    </row>
    <row r="5" spans="1:2" x14ac:dyDescent="0.3">
      <c r="A5" s="5" t="s">
        <v>174</v>
      </c>
      <c r="B5">
        <v>3108841.1600000006</v>
      </c>
    </row>
    <row r="6" spans="1:2" x14ac:dyDescent="0.3">
      <c r="A6" s="5" t="s">
        <v>172</v>
      </c>
      <c r="B6">
        <v>1576319.9999999998</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Dashboard</vt:lpstr>
      <vt:lpstr>Insights</vt:lpstr>
      <vt:lpstr>Monthly Sales Trend</vt:lpstr>
      <vt:lpstr>Item Category-Wise Sales </vt:lpstr>
      <vt:lpstr>Customer Type Wise Count</vt:lpstr>
      <vt:lpstr>Payment Method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tahir ahmed</dc:creator>
  <cp:lastModifiedBy>tahir ahmed</cp:lastModifiedBy>
  <cp:lastPrinted>2025-05-08T07:10:53Z</cp:lastPrinted>
  <dcterms:created xsi:type="dcterms:W3CDTF">2025-05-04T11:20:56Z</dcterms:created>
  <dcterms:modified xsi:type="dcterms:W3CDTF">2025-05-08T07:14:02Z</dcterms:modified>
</cp:coreProperties>
</file>