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sin\Downloads\"/>
    </mc:Choice>
  </mc:AlternateContent>
  <xr:revisionPtr revIDLastSave="0" documentId="13_ncr:1_{317996C0-A1AF-4B9E-A3FC-C5C5032249C1}" xr6:coauthVersionLast="47" xr6:coauthVersionMax="47" xr10:uidLastSave="{00000000-0000-0000-0000-000000000000}"/>
  <bookViews>
    <workbookView xWindow="-120" yWindow="-120" windowWidth="29040" windowHeight="15840" xr2:uid="{E569300B-42D2-4ED8-A95C-8AA837D85C06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E12" i="1"/>
  <c r="D12" i="1"/>
  <c r="C12" i="1"/>
  <c r="B12" i="1"/>
  <c r="E8" i="1"/>
  <c r="D8" i="1"/>
  <c r="C8" i="1"/>
  <c r="B8" i="1"/>
  <c r="E7" i="1"/>
  <c r="D7" i="1"/>
  <c r="C7" i="1"/>
  <c r="B7" i="1"/>
  <c r="E10" i="1"/>
  <c r="D10" i="1"/>
  <c r="C10" i="1"/>
  <c r="B10" i="1"/>
  <c r="E9" i="1"/>
  <c r="D9" i="1"/>
  <c r="C9" i="1"/>
  <c r="B9" i="1"/>
  <c r="E5" i="1"/>
  <c r="D5" i="1"/>
  <c r="C5" i="1"/>
  <c r="B5" i="1"/>
  <c r="E6" i="1"/>
  <c r="D6" i="1"/>
  <c r="C6" i="1"/>
  <c r="B6" i="1"/>
  <c r="E4" i="1"/>
  <c r="D4" i="1"/>
  <c r="C4" i="1"/>
  <c r="B4" i="1"/>
</calcChain>
</file>

<file path=xl/sharedStrings.xml><?xml version="1.0" encoding="utf-8"?>
<sst xmlns="http://schemas.openxmlformats.org/spreadsheetml/2006/main" count="30" uniqueCount="30">
  <si>
    <t>Accuracy</t>
  </si>
  <si>
    <t>Model/LLM</t>
  </si>
  <si>
    <t>Simple</t>
  </si>
  <si>
    <t>Medium</t>
  </si>
  <si>
    <t>Complex</t>
  </si>
  <si>
    <t>Overall</t>
  </si>
  <si>
    <t>Input Tkn</t>
  </si>
  <si>
    <t>Output Tkn</t>
  </si>
  <si>
    <t>Tokens</t>
  </si>
  <si>
    <t>Est. Cost</t>
  </si>
  <si>
    <t>Exec Time</t>
  </si>
  <si>
    <t>Manual Prompt Chain + DANKE</t>
  </si>
  <si>
    <t>SQLCoder</t>
  </si>
  <si>
    <t>SQLQueryChain</t>
  </si>
  <si>
    <t>SQLDatabaseSequentialChain</t>
  </si>
  <si>
    <t>SQL Database Agent</t>
  </si>
  <si>
    <t>DIN</t>
  </si>
  <si>
    <t>C3</t>
  </si>
  <si>
    <t>C3 + DIN</t>
  </si>
  <si>
    <t>SQLQueryChain - with samples</t>
  </si>
  <si>
    <t>SQL Database Agent - with samples</t>
  </si>
  <si>
    <t>SQLDatabaseSequentialChain - with samples</t>
  </si>
  <si>
    <t>Few-Shot + SQLQueryChain - with samples</t>
  </si>
  <si>
    <t>Few-Shot50 + SQLQueryChain - with samples</t>
  </si>
  <si>
    <t>Mschema + SQLQueryChain - with samples</t>
  </si>
  <si>
    <t>Key</t>
  </si>
  <si>
    <t>Meaning</t>
  </si>
  <si>
    <t>Performed better than the best approach from the paper</t>
  </si>
  <si>
    <t>Performed as good as the best approach from the paper</t>
  </si>
  <si>
    <t>C3Plus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</si>
</sst>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8" formatCode="hh:mm:ss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1" fontId="0" fillId="0" borderId="1" xfId="0" applyNumberFormat="1" applyBorder="1"/>
    <xf numFmtId="44" fontId="0" fillId="0" borderId="1" xfId="2" applyFont="1" applyBorder="1"/>
    <xf numFmtId="164" fontId="0" fillId="0" borderId="1" xfId="1" applyNumberFormat="1" applyFont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44" fontId="3" fillId="2" borderId="1" xfId="2" applyFont="1" applyFill="1" applyBorder="1"/>
    <xf numFmtId="43" fontId="0" fillId="0" borderId="1" xfId="1" applyFont="1" applyBorder="1"/>
    <xf numFmtId="2" fontId="0" fillId="4" borderId="1" xfId="0" applyNumberFormat="1" applyFill="1" applyBorder="1"/>
    <xf numFmtId="2" fontId="3" fillId="3" borderId="1" xfId="0" applyNumberFormat="1" applyFont="1" applyFill="1" applyBorder="1"/>
    <xf numFmtId="2" fontId="0" fillId="3" borderId="1" xfId="0" applyNumberFormat="1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ill="1" applyBorder="1"/>
    <xf numFmtId="168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6464-2B06-4477-B5BA-D99B1A896AB9}">
  <dimension ref="A1:M21"/>
  <sheetViews>
    <sheetView tabSelected="1" workbookViewId="0">
      <selection activeCell="F31" sqref="F31"/>
    </sheetView>
  </sheetViews>
  <sheetFormatPr defaultRowHeight="15" x14ac:dyDescent="0.25"/>
  <cols>
    <col min="1" max="1" width="41.42578125" bestFit="1" customWidth="1"/>
    <col min="6" max="6" width="13.28515625" bestFit="1" customWidth="1"/>
    <col min="7" max="7" width="12.7109375" bestFit="1" customWidth="1"/>
    <col min="8" max="8" width="13.28515625" bestFit="1" customWidth="1"/>
    <col min="10" max="10" width="10.28515625" bestFit="1" customWidth="1"/>
    <col min="13" max="13" width="51.140625" bestFit="1" customWidth="1"/>
  </cols>
  <sheetData>
    <row r="1" spans="1:10" x14ac:dyDescent="0.25">
      <c r="A1" s="1"/>
      <c r="B1" s="16" t="s">
        <v>0</v>
      </c>
      <c r="C1" s="17"/>
      <c r="D1" s="17"/>
      <c r="E1" s="18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7" t="s">
        <v>11</v>
      </c>
      <c r="B3" s="8"/>
      <c r="C3" s="8"/>
      <c r="D3" s="8"/>
      <c r="E3" s="8"/>
      <c r="F3" s="7"/>
      <c r="G3" s="7"/>
      <c r="H3" s="7"/>
      <c r="I3" s="9"/>
      <c r="J3" s="7"/>
    </row>
    <row r="4" spans="1:10" x14ac:dyDescent="0.25">
      <c r="A4" s="1" t="s">
        <v>12</v>
      </c>
      <c r="B4" s="3">
        <f>14/33</f>
        <v>0.42424242424242425</v>
      </c>
      <c r="C4" s="3">
        <f>13/33</f>
        <v>0.39393939393939392</v>
      </c>
      <c r="D4" s="3">
        <f>7/34</f>
        <v>0.20588235294117646</v>
      </c>
      <c r="E4" s="3">
        <f>34/100</f>
        <v>0.34</v>
      </c>
      <c r="F4" s="1"/>
      <c r="G4" s="1"/>
      <c r="H4" s="1"/>
      <c r="I4" s="5"/>
      <c r="J4" s="1"/>
    </row>
    <row r="5" spans="1:10" x14ac:dyDescent="0.25">
      <c r="A5" s="1" t="s">
        <v>13</v>
      </c>
      <c r="B5" s="3">
        <f>27/33</f>
        <v>0.81818181818181823</v>
      </c>
      <c r="C5" s="3">
        <f>20/33</f>
        <v>0.60606060606060608</v>
      </c>
      <c r="D5" s="3">
        <f>12/34</f>
        <v>0.35294117647058826</v>
      </c>
      <c r="E5" s="13">
        <f>59/100</f>
        <v>0.59</v>
      </c>
      <c r="F5" s="6">
        <v>595825</v>
      </c>
      <c r="G5" s="6">
        <v>3642</v>
      </c>
      <c r="H5" s="6">
        <v>599467</v>
      </c>
      <c r="I5" s="5">
        <v>1.8</v>
      </c>
      <c r="J5" s="4">
        <v>1.2731481481481483E-3</v>
      </c>
    </row>
    <row r="6" spans="1:10" x14ac:dyDescent="0.25">
      <c r="A6" s="1" t="s">
        <v>19</v>
      </c>
      <c r="B6" s="3">
        <f>24/33</f>
        <v>0.72727272727272729</v>
      </c>
      <c r="C6" s="12">
        <f>21/33</f>
        <v>0.63636363636363635</v>
      </c>
      <c r="D6" s="13">
        <f>13/34</f>
        <v>0.38235294117647056</v>
      </c>
      <c r="E6" s="3">
        <f>58/100</f>
        <v>0.57999999999999996</v>
      </c>
      <c r="F6" s="6">
        <v>811725</v>
      </c>
      <c r="G6" s="6">
        <v>2442</v>
      </c>
      <c r="H6" s="6">
        <v>814167</v>
      </c>
      <c r="I6" s="5">
        <v>2.44</v>
      </c>
      <c r="J6" s="4">
        <v>1.7013888888888888E-3</v>
      </c>
    </row>
    <row r="7" spans="1:10" x14ac:dyDescent="0.25">
      <c r="A7" s="1" t="s">
        <v>14</v>
      </c>
      <c r="B7" s="3">
        <f>20/33</f>
        <v>0.60606060606060608</v>
      </c>
      <c r="C7" s="3">
        <f>12/33</f>
        <v>0.36363636363636365</v>
      </c>
      <c r="D7" s="3">
        <f>8/33</f>
        <v>0.24242424242424243</v>
      </c>
      <c r="E7" s="3">
        <f>40/100</f>
        <v>0.4</v>
      </c>
      <c r="F7" s="6">
        <v>75291</v>
      </c>
      <c r="G7" s="6">
        <v>3297</v>
      </c>
      <c r="H7" s="6">
        <v>78588</v>
      </c>
      <c r="I7" s="5">
        <v>0.12</v>
      </c>
      <c r="J7" s="4">
        <v>1.2037037037037038E-3</v>
      </c>
    </row>
    <row r="8" spans="1:10" x14ac:dyDescent="0.25">
      <c r="A8" s="1" t="s">
        <v>21</v>
      </c>
      <c r="B8" s="3">
        <f>21/33</f>
        <v>0.63636363636363635</v>
      </c>
      <c r="C8" s="3">
        <f>14/33</f>
        <v>0.42424242424242425</v>
      </c>
      <c r="D8" s="3">
        <f>8/33</f>
        <v>0.24242424242424243</v>
      </c>
      <c r="E8" s="3">
        <f>43/100</f>
        <v>0.43</v>
      </c>
      <c r="F8" s="6">
        <v>65688</v>
      </c>
      <c r="G8" s="6">
        <v>3424</v>
      </c>
      <c r="H8" s="6">
        <v>69112</v>
      </c>
      <c r="I8" s="5">
        <v>0.11</v>
      </c>
      <c r="J8" s="4">
        <v>1.1921296296296296E-3</v>
      </c>
    </row>
    <row r="9" spans="1:10" x14ac:dyDescent="0.25">
      <c r="A9" s="1" t="s">
        <v>15</v>
      </c>
      <c r="B9" s="3">
        <f>18/33</f>
        <v>0.54545454545454541</v>
      </c>
      <c r="C9" s="3">
        <f>13/33</f>
        <v>0.39393939393939392</v>
      </c>
      <c r="D9" s="3">
        <f>6/33</f>
        <v>0.18181818181818182</v>
      </c>
      <c r="E9" s="3">
        <f>37/100</f>
        <v>0.37</v>
      </c>
      <c r="F9" s="10"/>
      <c r="G9" s="10"/>
      <c r="H9" s="10"/>
      <c r="I9" s="10"/>
      <c r="J9" s="4">
        <v>3.3796296296296296E-3</v>
      </c>
    </row>
    <row r="10" spans="1:10" x14ac:dyDescent="0.25">
      <c r="A10" s="1" t="s">
        <v>20</v>
      </c>
      <c r="B10" s="3">
        <f>18/33</f>
        <v>0.54545454545454541</v>
      </c>
      <c r="C10" s="3">
        <f>16/33</f>
        <v>0.48484848484848486</v>
      </c>
      <c r="D10" s="3">
        <f>7/34</f>
        <v>0.20588235294117646</v>
      </c>
      <c r="E10" s="3">
        <f>48/100</f>
        <v>0.48</v>
      </c>
      <c r="F10" s="10"/>
      <c r="G10" s="10"/>
      <c r="H10" s="10"/>
      <c r="I10" s="10"/>
      <c r="J10" s="4">
        <v>4.6296296296296294E-3</v>
      </c>
    </row>
    <row r="11" spans="1:10" x14ac:dyDescent="0.25">
      <c r="A11" s="1" t="s">
        <v>16</v>
      </c>
      <c r="B11" s="3"/>
      <c r="C11" s="3"/>
      <c r="D11" s="3"/>
      <c r="E11" s="3"/>
      <c r="F11" s="1"/>
      <c r="G11" s="1"/>
      <c r="H11" s="1"/>
      <c r="I11" s="5"/>
      <c r="J11" s="1"/>
    </row>
    <row r="12" spans="1:10" x14ac:dyDescent="0.25">
      <c r="A12" s="1" t="s">
        <v>17</v>
      </c>
      <c r="B12" s="3">
        <f>25/33</f>
        <v>0.75757575757575757</v>
      </c>
      <c r="C12" s="3">
        <f>12/33</f>
        <v>0.36363636363636365</v>
      </c>
      <c r="D12" s="3">
        <f>9/33</f>
        <v>0.27272727272727271</v>
      </c>
      <c r="E12" s="3">
        <f>46/100</f>
        <v>0.46</v>
      </c>
      <c r="F12" s="6">
        <v>177696</v>
      </c>
      <c r="G12" s="6">
        <v>448447</v>
      </c>
      <c r="H12" s="6">
        <v>626143</v>
      </c>
      <c r="I12" s="5">
        <v>1.1599999999999999</v>
      </c>
      <c r="J12" s="4">
        <v>0.114375</v>
      </c>
    </row>
    <row r="13" spans="1:10" x14ac:dyDescent="0.25">
      <c r="A13" s="1" t="s">
        <v>18</v>
      </c>
      <c r="B13" s="3"/>
      <c r="C13" s="3"/>
      <c r="D13" s="3"/>
      <c r="E13" s="3"/>
      <c r="F13" s="1"/>
      <c r="G13" s="1"/>
      <c r="H13" s="1"/>
      <c r="I13" s="5"/>
      <c r="J13" s="1"/>
    </row>
    <row r="18" spans="1:13" x14ac:dyDescent="0.25">
      <c r="A18" s="1" t="s">
        <v>22</v>
      </c>
      <c r="B18" s="3">
        <v>0.8</v>
      </c>
      <c r="C18" s="11">
        <v>0.67</v>
      </c>
      <c r="D18" s="11">
        <v>0.67</v>
      </c>
      <c r="E18" s="11">
        <v>0.7</v>
      </c>
      <c r="F18" s="6">
        <v>124227</v>
      </c>
      <c r="G18" s="6">
        <v>508</v>
      </c>
      <c r="H18" s="6">
        <v>124735</v>
      </c>
      <c r="I18" s="5">
        <f>0.37/0.8</f>
        <v>0.46249999999999997</v>
      </c>
      <c r="J18" s="4">
        <v>2.199074074074074E-4</v>
      </c>
      <c r="L18" s="1" t="s">
        <v>25</v>
      </c>
      <c r="M18" s="1" t="s">
        <v>26</v>
      </c>
    </row>
    <row r="19" spans="1:13" x14ac:dyDescent="0.25">
      <c r="A19" s="1" t="s">
        <v>23</v>
      </c>
      <c r="B19" s="3">
        <v>0.70589999999999997</v>
      </c>
      <c r="C19" s="13">
        <v>0.64710000000000001</v>
      </c>
      <c r="D19" s="13">
        <v>0.5625</v>
      </c>
      <c r="E19" s="13">
        <v>0.64</v>
      </c>
      <c r="F19" s="6">
        <v>310284</v>
      </c>
      <c r="G19" s="6">
        <v>1531</v>
      </c>
      <c r="H19" s="6">
        <v>311815</v>
      </c>
      <c r="I19" s="5">
        <v>0.94</v>
      </c>
      <c r="J19" s="4">
        <v>9.1435185185185185E-4</v>
      </c>
      <c r="L19" s="15"/>
      <c r="M19" s="1" t="s">
        <v>27</v>
      </c>
    </row>
    <row r="20" spans="1:13" x14ac:dyDescent="0.25">
      <c r="A20" s="1" t="s">
        <v>24</v>
      </c>
      <c r="B20" s="3">
        <v>0.75760000000000005</v>
      </c>
      <c r="C20" s="3">
        <v>0.60609999999999997</v>
      </c>
      <c r="D20" s="13">
        <v>0.4118</v>
      </c>
      <c r="E20" s="14">
        <v>0.59</v>
      </c>
      <c r="F20" s="6">
        <v>1561725</v>
      </c>
      <c r="G20" s="6">
        <v>3539</v>
      </c>
      <c r="H20" s="6">
        <v>1565264</v>
      </c>
      <c r="I20" s="5">
        <v>4.7</v>
      </c>
      <c r="J20" s="4">
        <v>4.386574074074074E-3</v>
      </c>
      <c r="L20" s="14"/>
      <c r="M20" s="1" t="s">
        <v>28</v>
      </c>
    </row>
    <row r="21" spans="1:13" x14ac:dyDescent="0.25">
      <c r="A21" s="19" t="s">
        <v>29</v>
      </c>
      <c r="B21" s="3">
        <v>0.78790000000000004</v>
      </c>
      <c r="C21" s="3">
        <v>0.48480000000000001</v>
      </c>
      <c r="D21" s="3">
        <v>0.26469999999999999</v>
      </c>
      <c r="E21" s="1">
        <v>0.51</v>
      </c>
      <c r="F21" s="6">
        <v>2157185</v>
      </c>
      <c r="G21" s="6">
        <v>390062</v>
      </c>
      <c r="H21" s="6">
        <v>2547247</v>
      </c>
      <c r="I21" s="5">
        <v>8.0299999999999994</v>
      </c>
      <c r="J21" s="20">
        <v>5.1944444444444446E-2</v>
      </c>
    </row>
  </sheetData>
  <mergeCells count="1">
    <mergeCell ref="B1:E1"/>
  </mergeCells>
  <conditionalFormatting sqref="B18:B19 B4:B13">
    <cfRule type="top10" dxfId="3" priority="8" rank="1"/>
  </conditionalFormatting>
  <conditionalFormatting sqref="C18:C19 C4:C13">
    <cfRule type="top10" dxfId="2" priority="10" rank="1"/>
  </conditionalFormatting>
  <conditionalFormatting sqref="D18:D19 D4:D13">
    <cfRule type="top10" dxfId="1" priority="12" rank="1"/>
  </conditionalFormatting>
  <conditionalFormatting sqref="E18:E19 E4:E13">
    <cfRule type="top10" dxfId="0" priority="14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tjawwad@student.ubc.ca</dc:creator>
  <cp:lastModifiedBy>tjawwad@student.ubc.ca</cp:lastModifiedBy>
  <dcterms:created xsi:type="dcterms:W3CDTF">2025-01-31T05:02:38Z</dcterms:created>
  <dcterms:modified xsi:type="dcterms:W3CDTF">2025-04-11T21:40:49Z</dcterms:modified>
</cp:coreProperties>
</file>