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hamd\Desktop\"/>
    </mc:Choice>
  </mc:AlternateContent>
  <xr:revisionPtr revIDLastSave="0" documentId="13_ncr:1_{AC39D4D3-C93A-4011-9843-78AA163260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ảng điểm TF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5" i="1"/>
  <c r="P6" i="1"/>
  <c r="P7" i="1"/>
  <c r="P8" i="1"/>
  <c r="P9" i="1"/>
  <c r="P10" i="1"/>
  <c r="P11" i="1"/>
  <c r="P12" i="1"/>
  <c r="P5" i="1"/>
  <c r="O6" i="1"/>
  <c r="O7" i="1"/>
  <c r="O8" i="1"/>
  <c r="O9" i="1"/>
  <c r="O10" i="1"/>
  <c r="O11" i="1"/>
  <c r="O12" i="1"/>
  <c r="O5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5" i="1"/>
  <c r="L5" i="1" s="1"/>
  <c r="J6" i="1"/>
  <c r="J7" i="1"/>
  <c r="J8" i="1"/>
  <c r="J9" i="1"/>
  <c r="J10" i="1"/>
  <c r="J11" i="1"/>
  <c r="J12" i="1"/>
  <c r="J5" i="1"/>
  <c r="M10" i="1" l="1"/>
  <c r="N10" i="1" s="1"/>
  <c r="M5" i="1"/>
  <c r="N5" i="1" s="1"/>
  <c r="R5" i="1" s="1"/>
  <c r="M12" i="1"/>
  <c r="N12" i="1" s="1"/>
  <c r="R12" i="1" s="1"/>
  <c r="M11" i="1"/>
  <c r="N11" i="1" s="1"/>
  <c r="R11" i="1" s="1"/>
  <c r="M9" i="1"/>
  <c r="N9" i="1" s="1"/>
  <c r="R9" i="1" s="1"/>
  <c r="M8" i="1"/>
  <c r="N8" i="1" s="1"/>
  <c r="M7" i="1"/>
  <c r="N7" i="1" s="1"/>
  <c r="R7" i="1" s="1"/>
  <c r="M6" i="1"/>
  <c r="N6" i="1" s="1"/>
  <c r="R6" i="1" s="1"/>
  <c r="R8" i="1"/>
  <c r="R10" i="1"/>
  <c r="S10" i="1" l="1"/>
  <c r="S11" i="1"/>
  <c r="S5" i="1"/>
  <c r="S12" i="1"/>
  <c r="S7" i="1"/>
  <c r="S6" i="1"/>
  <c r="S8" i="1"/>
  <c r="S9" i="1"/>
  <c r="B23" i="1" l="1"/>
  <c r="B19" i="1"/>
  <c r="B22" i="1"/>
  <c r="B21" i="1"/>
  <c r="B20" i="1"/>
  <c r="B18" i="1"/>
  <c r="B17" i="1"/>
  <c r="B16" i="1"/>
</calcChain>
</file>

<file path=xl/sharedStrings.xml><?xml version="1.0" encoding="utf-8"?>
<sst xmlns="http://schemas.openxmlformats.org/spreadsheetml/2006/main" count="38" uniqueCount="38">
  <si>
    <t>Bảng điểm</t>
  </si>
  <si>
    <t>Point</t>
  </si>
  <si>
    <t>Game 1</t>
  </si>
  <si>
    <t>Game 2</t>
  </si>
  <si>
    <t>Game 3</t>
  </si>
  <si>
    <t>Game 4</t>
  </si>
  <si>
    <t>Game 5</t>
  </si>
  <si>
    <t>Game 6</t>
  </si>
  <si>
    <t>Total</t>
  </si>
  <si>
    <t>Rank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</si>
  <si>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</si>
  <si>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</si>
  <si>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</si>
  <si>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</si>
  <si>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</si>
  <si>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</si>
  <si>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</si>
  <si>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</si>
  <si>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Checkmate</t>
  </si>
  <si>
    <t>Game 7</t>
  </si>
  <si>
    <t>Game 8</t>
  </si>
  <si>
    <t>Last game</t>
  </si>
  <si>
    <t>Is Winner</t>
  </si>
  <si>
    <t>Top 1</t>
  </si>
  <si>
    <t>Top 4</t>
  </si>
  <si>
    <t>Top 8</t>
  </si>
  <si>
    <t>Score</t>
  </si>
  <si>
    <t>BXH</t>
  </si>
  <si>
    <t>Top 1:</t>
  </si>
  <si>
    <t>Top 2:</t>
  </si>
  <si>
    <t xml:space="preserve">Top 3: </t>
  </si>
  <si>
    <t>Top 4:</t>
  </si>
  <si>
    <t>Top 5:</t>
  </si>
  <si>
    <t>Top 6:</t>
  </si>
  <si>
    <t>Top 7:</t>
  </si>
  <si>
    <t>Top 8:</t>
  </si>
  <si>
    <t>Checkmate in last game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</si>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</sst>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1C052-EB5B-4FB9-9C23-21485D25CD0E}" name="Table1" displayName="Table1" ref="A15:B23" totalsRowShown="0">
  <autoFilter ref="A15:B23" xr:uid="{2C31C052-EB5B-4FB9-9C23-21485D25CD0E}"/>
  <tableColumns count="2">
    <tableColumn id="1" xr3:uid="{528E0883-E158-4CFA-80AA-D897FBA942FA}" name="BXH"/>
    <tableColumn id="2" xr3:uid="{9064ED08-704C-446F-A42C-3059C58CB6B2}" name="Column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workbookViewId="0">
      <selection activeCell="A4" sqref="A4"/>
    </sheetView>
  </sheetViews>
  <sheetFormatPr defaultRowHeight="14.4" x14ac:dyDescent="0.3"/>
  <cols>
    <col min="2" max="2" width="10.109375" customWidth="1"/>
    <col min="10" max="10" width="9.21875" customWidth="1"/>
    <col min="12" max="12" width="10.109375" bestFit="1" customWidth="1"/>
    <col min="13" max="13" width="11.44140625" customWidth="1"/>
    <col min="14" max="18" width="8.88671875" customWidth="1"/>
  </cols>
  <sheetData>
    <row r="1" spans="1:19" x14ac:dyDescent="0.3">
      <c r="A1" t="s">
        <v>0</v>
      </c>
    </row>
    <row r="3" spans="1:19" x14ac:dyDescent="0.3">
      <c r="A3" s="1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3" t="s">
        <v>18</v>
      </c>
      <c r="M3" s="4" t="s">
        <v>36</v>
      </c>
      <c r="N3" s="3" t="s">
        <v>22</v>
      </c>
      <c r="O3" s="3" t="s">
        <v>23</v>
      </c>
      <c r="P3" s="3" t="s">
        <v>24</v>
      </c>
      <c r="Q3" s="3" t="s">
        <v>25</v>
      </c>
      <c r="R3" s="3" t="s">
        <v>26</v>
      </c>
      <c r="S3" s="3" t="s">
        <v>9</v>
      </c>
    </row>
    <row r="4" spans="1:19" x14ac:dyDescent="0.3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19</v>
      </c>
      <c r="I4" s="1" t="s">
        <v>20</v>
      </c>
      <c r="J4" s="1" t="s">
        <v>21</v>
      </c>
      <c r="K4" s="1" t="s">
        <v>8</v>
      </c>
      <c r="L4" s="3"/>
      <c r="M4" s="4"/>
      <c r="N4" s="3"/>
      <c r="O4" s="3"/>
      <c r="P4" s="3"/>
      <c r="Q4" s="3"/>
      <c r="R4" s="3"/>
      <c r="S4" s="3"/>
    </row>
    <row r="5" spans="1:19" x14ac:dyDescent="0.3">
      <c r="A5" s="1" t="s">
        <v>10</v>
      </c>
      <c r="B5" s="1">
        <v>1</v>
      </c>
      <c r="C5" s="1">
        <v>2</v>
      </c>
      <c r="D5" s="1">
        <v>2</v>
      </c>
      <c r="E5" s="1">
        <v>1</v>
      </c>
      <c r="F5" s="1">
        <v>8</v>
      </c>
      <c r="G5" s="1">
        <v>8</v>
      </c>
      <c r="H5" s="1">
        <v>1</v>
      </c>
      <c r="I5" s="1"/>
      <c r="J5" s="1">
        <f>INDEX(B5:I5,MATCH(9.99999999999999E+307,B5:I5,1))</f>
        <v>1</v>
      </c>
      <c r="K5" s="1">
        <f>SUM(B5:I5)</f>
        <v>23</v>
      </c>
      <c r="L5" s="1">
        <f>IF(K5&lt;18,0,1)</f>
        <v>1</v>
      </c>
      <c r="M5" s="1">
        <f>IF(K5-J5&lt;18,0,1)</f>
        <v>1</v>
      </c>
      <c r="N5" s="1">
        <f>IF(AND(M5=1,J5=8),1,0)</f>
        <v>0</v>
      </c>
      <c r="O5" s="1">
        <f>COUNTIF(B5:I5,8)</f>
        <v>2</v>
      </c>
      <c r="P5" s="1">
        <f>COUNTIF(B5:I5,"&gt;=5")</f>
        <v>2</v>
      </c>
      <c r="Q5" s="1">
        <f>COUNTIF(B5:I5,1)</f>
        <v>3</v>
      </c>
      <c r="R5" s="1">
        <f>N5*1000000+K5*10000+O5*1000+P5*100-Q5*10+J5</f>
        <v>232171</v>
      </c>
      <c r="S5" s="1">
        <f>RANK(R5,$R$5:$R$12)</f>
        <v>7</v>
      </c>
    </row>
    <row r="6" spans="1:19" x14ac:dyDescent="0.3">
      <c r="A6" s="1" t="s">
        <v>11</v>
      </c>
      <c r="B6" s="1">
        <v>2</v>
      </c>
      <c r="C6" s="1">
        <v>1</v>
      </c>
      <c r="D6" s="1">
        <v>1</v>
      </c>
      <c r="E6" s="1">
        <v>2</v>
      </c>
      <c r="F6" s="1">
        <v>7</v>
      </c>
      <c r="G6" s="1">
        <v>7</v>
      </c>
      <c r="H6" s="1">
        <v>2</v>
      </c>
      <c r="I6" s="1"/>
      <c r="J6" s="1">
        <f t="shared" ref="J6:J12" si="0">INDEX(B6:I6,MATCH(9.99999999999999E+307,B6:I6,1))</f>
        <v>2</v>
      </c>
      <c r="K6" s="1">
        <f t="shared" ref="K6:K12" si="1">SUM(B6:I6)</f>
        <v>22</v>
      </c>
      <c r="L6" s="1">
        <f>IF(K6&lt;18,0,1)</f>
        <v>1</v>
      </c>
      <c r="M6" s="1">
        <f>IF(K6-J6&lt;18,0,1)</f>
        <v>1</v>
      </c>
      <c r="N6" s="1">
        <f>IF(AND(M6=1,J6=8),1,0)</f>
        <v>0</v>
      </c>
      <c r="O6" s="1">
        <f t="shared" ref="O6:O12" si="2">COUNTIF(B6:I6,8)</f>
        <v>0</v>
      </c>
      <c r="P6" s="1">
        <f>COUNTIF(B6:I6,"&gt;=5")</f>
        <v>2</v>
      </c>
      <c r="Q6" s="1">
        <f t="shared" ref="Q6:Q12" si="3">COUNTIF(B6:I6,1)</f>
        <v>2</v>
      </c>
      <c r="R6" s="1">
        <f>N6*1000000+K6*10000+O6*1000+P6*100-Q6*10+J6</f>
        <v>220182</v>
      </c>
      <c r="S6" s="1">
        <f>RANK(R6,$R$5:$R$12)</f>
        <v>8</v>
      </c>
    </row>
    <row r="7" spans="1:19" x14ac:dyDescent="0.3">
      <c r="A7" s="1" t="s">
        <v>12</v>
      </c>
      <c r="B7" s="1">
        <v>3</v>
      </c>
      <c r="C7" s="1">
        <v>3</v>
      </c>
      <c r="D7" s="1">
        <v>8</v>
      </c>
      <c r="E7" s="1">
        <v>3</v>
      </c>
      <c r="F7" s="1">
        <v>6</v>
      </c>
      <c r="G7" s="1">
        <v>4</v>
      </c>
      <c r="H7" s="1">
        <v>3</v>
      </c>
      <c r="I7" s="1"/>
      <c r="J7" s="1">
        <f t="shared" si="0"/>
        <v>3</v>
      </c>
      <c r="K7" s="1">
        <f t="shared" si="1"/>
        <v>30</v>
      </c>
      <c r="L7" s="1">
        <f>IF(K7&lt;18,0,1)</f>
        <v>1</v>
      </c>
      <c r="M7" s="1">
        <f>IF(K7-J7&lt;18,0,1)</f>
        <v>1</v>
      </c>
      <c r="N7" s="1">
        <f>IF(AND(M7=1,J7=8),1,0)</f>
        <v>0</v>
      </c>
      <c r="O7" s="1">
        <f t="shared" si="2"/>
        <v>1</v>
      </c>
      <c r="P7" s="1">
        <f>COUNTIF(B7:I7,"&gt;=5")</f>
        <v>2</v>
      </c>
      <c r="Q7" s="1">
        <f t="shared" si="3"/>
        <v>0</v>
      </c>
      <c r="R7" s="1">
        <f>N7*1000000+K7*10000+O7*1000+P7*100-Q7*10+J7</f>
        <v>301203</v>
      </c>
      <c r="S7" s="1">
        <f>RANK(R7,$R$5:$R$12)</f>
        <v>6</v>
      </c>
    </row>
    <row r="8" spans="1:19" x14ac:dyDescent="0.3">
      <c r="A8" s="1" t="s">
        <v>13</v>
      </c>
      <c r="B8" s="1">
        <v>4</v>
      </c>
      <c r="C8" s="1">
        <v>8</v>
      </c>
      <c r="D8" s="1">
        <v>7</v>
      </c>
      <c r="E8" s="1">
        <v>6</v>
      </c>
      <c r="F8" s="1">
        <v>5</v>
      </c>
      <c r="G8" s="1">
        <v>5</v>
      </c>
      <c r="H8" s="1">
        <v>4</v>
      </c>
      <c r="I8" s="1"/>
      <c r="J8" s="1">
        <f t="shared" si="0"/>
        <v>4</v>
      </c>
      <c r="K8" s="1">
        <f t="shared" si="1"/>
        <v>39</v>
      </c>
      <c r="L8" s="1">
        <f>IF(K8&lt;18,0,1)</f>
        <v>1</v>
      </c>
      <c r="M8" s="1">
        <f>IF(K8-J8&lt;18,0,1)</f>
        <v>1</v>
      </c>
      <c r="N8" s="1">
        <f>IF(AND(M8=1,J8=8),1,0)</f>
        <v>0</v>
      </c>
      <c r="O8" s="1">
        <f t="shared" si="2"/>
        <v>1</v>
      </c>
      <c r="P8" s="1">
        <f>COUNTIF(B8:I8,"&gt;=5")</f>
        <v>5</v>
      </c>
      <c r="Q8" s="1">
        <f t="shared" si="3"/>
        <v>0</v>
      </c>
      <c r="R8" s="1">
        <f>N8*1000000+K8*10000+O8*1000+P8*100-Q8*10+J8</f>
        <v>391504</v>
      </c>
      <c r="S8" s="1">
        <f>RANK(R8,$R$5:$R$12)</f>
        <v>2</v>
      </c>
    </row>
    <row r="9" spans="1:19" x14ac:dyDescent="0.3">
      <c r="A9" s="1" t="s">
        <v>14</v>
      </c>
      <c r="B9" s="1">
        <v>5</v>
      </c>
      <c r="C9" s="1">
        <v>7</v>
      </c>
      <c r="D9" s="1">
        <v>6</v>
      </c>
      <c r="E9" s="1">
        <v>5</v>
      </c>
      <c r="F9" s="1">
        <v>4</v>
      </c>
      <c r="G9" s="1">
        <v>6</v>
      </c>
      <c r="H9" s="1">
        <v>5</v>
      </c>
      <c r="I9" s="1"/>
      <c r="J9" s="1">
        <f t="shared" si="0"/>
        <v>5</v>
      </c>
      <c r="K9" s="1">
        <f t="shared" si="1"/>
        <v>38</v>
      </c>
      <c r="L9" s="1">
        <f>IF(K9&lt;18,0,1)</f>
        <v>1</v>
      </c>
      <c r="M9" s="1">
        <f>IF(K9-J9&lt;18,0,1)</f>
        <v>1</v>
      </c>
      <c r="N9" s="1">
        <f>IF(AND(M9=1,J9=8),1,0)</f>
        <v>0</v>
      </c>
      <c r="O9" s="1">
        <f t="shared" si="2"/>
        <v>0</v>
      </c>
      <c r="P9" s="1">
        <f>COUNTIF(B9:I9,"&gt;=5")</f>
        <v>6</v>
      </c>
      <c r="Q9" s="1">
        <f t="shared" si="3"/>
        <v>0</v>
      </c>
      <c r="R9" s="1">
        <f>N9*1000000+K9*10000+O9*1000+P9*100-Q9*10+J9</f>
        <v>380605</v>
      </c>
      <c r="S9" s="1">
        <f>RANK(R9,$R$5:$R$12)</f>
        <v>3</v>
      </c>
    </row>
    <row r="10" spans="1:19" x14ac:dyDescent="0.3">
      <c r="A10" s="1" t="s">
        <v>15</v>
      </c>
      <c r="B10" s="1">
        <v>6</v>
      </c>
      <c r="C10" s="1">
        <v>6</v>
      </c>
      <c r="D10" s="1">
        <v>5</v>
      </c>
      <c r="E10" s="1">
        <v>4</v>
      </c>
      <c r="F10" s="1">
        <v>3</v>
      </c>
      <c r="G10" s="1">
        <v>3</v>
      </c>
      <c r="H10" s="1">
        <v>6</v>
      </c>
      <c r="I10" s="1"/>
      <c r="J10" s="1">
        <f t="shared" si="0"/>
        <v>6</v>
      </c>
      <c r="K10" s="1">
        <f t="shared" si="1"/>
        <v>33</v>
      </c>
      <c r="L10" s="1">
        <f>IF(K10&lt;18,0,1)</f>
        <v>1</v>
      </c>
      <c r="M10" s="1">
        <f>IF(K10-J10&lt;18,0,1)</f>
        <v>1</v>
      </c>
      <c r="N10" s="1">
        <f>IF(AND(M10=1,J10=8),1,0)</f>
        <v>0</v>
      </c>
      <c r="O10" s="1">
        <f t="shared" si="2"/>
        <v>0</v>
      </c>
      <c r="P10" s="1">
        <f>COUNTIF(B10:I10,"&gt;=5")</f>
        <v>4</v>
      </c>
      <c r="Q10" s="1">
        <f t="shared" si="3"/>
        <v>0</v>
      </c>
      <c r="R10" s="1">
        <f>N10*1000000+K10*10000+O10*1000+P10*100-Q10*10+J10</f>
        <v>330406</v>
      </c>
      <c r="S10" s="1">
        <f>RANK(R10,$R$5:$R$12)</f>
        <v>5</v>
      </c>
    </row>
    <row r="11" spans="1:19" x14ac:dyDescent="0.3">
      <c r="A11" s="1" t="s">
        <v>16</v>
      </c>
      <c r="B11" s="1">
        <v>7</v>
      </c>
      <c r="C11" s="1">
        <v>5</v>
      </c>
      <c r="D11" s="1">
        <v>4</v>
      </c>
      <c r="E11" s="1">
        <v>7</v>
      </c>
      <c r="F11" s="1">
        <v>2</v>
      </c>
      <c r="G11" s="1">
        <v>2</v>
      </c>
      <c r="H11" s="1">
        <v>7</v>
      </c>
      <c r="I11" s="1"/>
      <c r="J11" s="1">
        <f t="shared" si="0"/>
        <v>7</v>
      </c>
      <c r="K11" s="1">
        <f t="shared" si="1"/>
        <v>34</v>
      </c>
      <c r="L11" s="1">
        <f>IF(K11&lt;18,0,1)</f>
        <v>1</v>
      </c>
      <c r="M11" s="1">
        <f>IF(K11-J11&lt;18,0,1)</f>
        <v>1</v>
      </c>
      <c r="N11" s="1">
        <f>IF(AND(M11=1,J11=8),1,0)</f>
        <v>0</v>
      </c>
      <c r="O11" s="1">
        <f t="shared" si="2"/>
        <v>0</v>
      </c>
      <c r="P11" s="1">
        <f>COUNTIF(B11:I11,"&gt;=5")</f>
        <v>4</v>
      </c>
      <c r="Q11" s="1">
        <f t="shared" si="3"/>
        <v>0</v>
      </c>
      <c r="R11" s="1">
        <f>N11*1000000+K11*10000+O11*1000+P11*100-Q11*10+J11</f>
        <v>340407</v>
      </c>
      <c r="S11" s="1">
        <f>RANK(R11,$R$5:$R$12)</f>
        <v>4</v>
      </c>
    </row>
    <row r="12" spans="1:19" x14ac:dyDescent="0.3">
      <c r="A12" s="1" t="s">
        <v>17</v>
      </c>
      <c r="B12" s="1">
        <v>8</v>
      </c>
      <c r="C12" s="1">
        <v>4</v>
      </c>
      <c r="D12" s="1">
        <v>3</v>
      </c>
      <c r="E12" s="1">
        <v>8</v>
      </c>
      <c r="F12" s="1">
        <v>1</v>
      </c>
      <c r="G12" s="1">
        <v>1</v>
      </c>
      <c r="H12" s="1">
        <v>8</v>
      </c>
      <c r="I12" s="1"/>
      <c r="J12" s="1">
        <f t="shared" si="0"/>
        <v>8</v>
      </c>
      <c r="K12" s="1">
        <f t="shared" si="1"/>
        <v>33</v>
      </c>
      <c r="L12" s="1">
        <f>IF(K12&lt;18,0,1)</f>
        <v>1</v>
      </c>
      <c r="M12" s="1">
        <f>IF(K12-J12&lt;18,0,1)</f>
        <v>1</v>
      </c>
      <c r="N12" s="1">
        <f>IF(AND(M12=1,J12=8),1,0)</f>
        <v>1</v>
      </c>
      <c r="O12" s="1">
        <f t="shared" si="2"/>
        <v>3</v>
      </c>
      <c r="P12" s="1">
        <f>COUNTIF(B12:I12,"&gt;=5")</f>
        <v>3</v>
      </c>
      <c r="Q12" s="1">
        <f t="shared" si="3"/>
        <v>2</v>
      </c>
      <c r="R12" s="1">
        <f>N12*1000000+K12*10000+O12*1000+P12*100-Q12*10+J12</f>
        <v>1333288</v>
      </c>
      <c r="S12" s="1">
        <f>RANK(R12,$R$5:$R$12)</f>
        <v>1</v>
      </c>
    </row>
    <row r="15" spans="1:19" x14ac:dyDescent="0.3">
      <c r="A15" t="s">
        <v>27</v>
      </c>
      <c r="B15" t="s">
        <v>37</v>
      </c>
    </row>
    <row r="16" spans="1:19" x14ac:dyDescent="0.3">
      <c r="A16" t="s">
        <v>28</v>
      </c>
      <c r="B16" t="str">
        <f>INDEX($A$5:$A$12,MATCH(1,$S$5:$S$12,0))</f>
        <v>Player 8</v>
      </c>
    </row>
    <row r="17" spans="1:2" x14ac:dyDescent="0.3">
      <c r="A17" t="s">
        <v>29</v>
      </c>
      <c r="B17" t="str">
        <f>INDEX($A$5:$A$12,MATCH(2,$S$5:$S$12,0))</f>
        <v>Player 4</v>
      </c>
    </row>
    <row r="18" spans="1:2" x14ac:dyDescent="0.3">
      <c r="A18" t="s">
        <v>30</v>
      </c>
      <c r="B18" t="str">
        <f>INDEX($A$5:$A$12,MATCH(3,$S$5:$S$12,0))</f>
        <v>Player 5</v>
      </c>
    </row>
    <row r="19" spans="1:2" x14ac:dyDescent="0.3">
      <c r="A19" t="s">
        <v>31</v>
      </c>
      <c r="B19" t="str">
        <f>INDEX($A$5:$A$12,MATCH(4,$S$5:$S$12,0))</f>
        <v>Player 7</v>
      </c>
    </row>
    <row r="20" spans="1:2" x14ac:dyDescent="0.3">
      <c r="A20" t="s">
        <v>32</v>
      </c>
      <c r="B20" t="str">
        <f>INDEX($A$5:$A$12,MATCH(5,$S$5:$S$12,0))</f>
        <v>Player 6</v>
      </c>
    </row>
    <row r="21" spans="1:2" x14ac:dyDescent="0.3">
      <c r="A21" t="s">
        <v>33</v>
      </c>
      <c r="B21" t="str">
        <f>INDEX($A$5:$A$12,MATCH(6,$S$5:$S$12,0))</f>
        <v>Player 3</v>
      </c>
    </row>
    <row r="22" spans="1:2" x14ac:dyDescent="0.3">
      <c r="A22" t="s">
        <v>34</v>
      </c>
      <c r="B22" t="str">
        <f>INDEX($A$5:$A$12,MATCH(7,$S$5:$S$12,0))</f>
        <v>Player 1</v>
      </c>
    </row>
    <row r="23" spans="1:2" x14ac:dyDescent="0.3">
      <c r="A23" t="s">
        <v>35</v>
      </c>
      <c r="B23" t="str">
        <f>INDEX($A$5:$A$12,MATCH(1,$S$5:$S$12,0))</f>
        <v>Player 8</v>
      </c>
    </row>
  </sheetData>
  <mergeCells count="9">
    <mergeCell ref="B3:K3"/>
    <mergeCell ref="L3:L4"/>
    <mergeCell ref="S3:S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991A-C805-4277-925D-9DA79B45886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điểm TFT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Tài Phạm Đức</dc:creator>
  <cp:lastModifiedBy>Tài Phạm Đức</cp:lastModifiedBy>
  <dcterms:created xsi:type="dcterms:W3CDTF">2015-06-05T18:17:20Z</dcterms:created>
  <dcterms:modified xsi:type="dcterms:W3CDTF">2023-08-30T01:06:28Z</dcterms:modified>
</cp:coreProperties>
</file>