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30" windowWidth="16275" windowHeight="5955"/>
  </bookViews>
  <sheets>
    <sheet name="Data Set" sheetId="1" r:id="rId1"/>
  </sheets>
  <definedNames>
    <definedName name="_xlnm._FilterDatabase" localSheetId="0" hidden="1">'Data Set'!$A$2:$X$107</definedName>
  </definedNames>
  <calcPr calcId="144525"/>
</workbook>
</file>

<file path=xl/calcChain.xml><?xml version="1.0" encoding="utf-8"?>
<calcChain xmlns="http://schemas.openxmlformats.org/spreadsheetml/2006/main">
  <c r="T102" i="1" l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T3" i="1"/>
  <c r="AE160" i="1"/>
  <c r="AD160" i="1"/>
  <c r="AC160" i="1"/>
  <c r="AB160" i="1"/>
  <c r="AA160" i="1"/>
  <c r="Z160" i="1"/>
  <c r="Y160" i="1"/>
  <c r="X160" i="1"/>
  <c r="W160" i="1"/>
  <c r="V160" i="1"/>
  <c r="U160" i="1"/>
  <c r="M115" i="1"/>
  <c r="K115" i="1"/>
  <c r="L115" i="1"/>
  <c r="I115" i="1"/>
  <c r="G120" i="1"/>
  <c r="X64" i="1"/>
  <c r="X61" i="1"/>
  <c r="X63" i="1"/>
  <c r="X62" i="1"/>
  <c r="X59" i="1"/>
  <c r="X60" i="1"/>
  <c r="X58" i="1"/>
  <c r="E120" i="1"/>
  <c r="E115" i="1"/>
  <c r="G115" i="1"/>
  <c r="C120" i="1"/>
  <c r="B121" i="1"/>
  <c r="C116" i="1"/>
  <c r="B124" i="1"/>
  <c r="B120" i="1"/>
  <c r="B116" i="1"/>
  <c r="B103" i="1"/>
  <c r="T112" i="1" l="1"/>
  <c r="T111" i="1"/>
  <c r="T113" i="1"/>
  <c r="B125" i="1"/>
  <c r="K121" i="1"/>
  <c r="I121" i="1"/>
  <c r="J121" i="1"/>
  <c r="U87" i="1" l="1"/>
  <c r="L121" i="1"/>
</calcChain>
</file>

<file path=xl/sharedStrings.xml><?xml version="1.0" encoding="utf-8"?>
<sst xmlns="http://schemas.openxmlformats.org/spreadsheetml/2006/main" count="1570" uniqueCount="68">
  <si>
    <t>Age</t>
  </si>
  <si>
    <t>Gender</t>
  </si>
  <si>
    <t>Education</t>
  </si>
  <si>
    <t>Do you have the following items</t>
  </si>
  <si>
    <t>Electricity</t>
  </si>
  <si>
    <t>Fan</t>
  </si>
  <si>
    <t>LPG</t>
  </si>
  <si>
    <t>2 wheeler</t>
  </si>
  <si>
    <t>Color TV</t>
  </si>
  <si>
    <t>Fridge</t>
  </si>
  <si>
    <t>Washing m/c</t>
  </si>
  <si>
    <t>PC/Laptop</t>
  </si>
  <si>
    <t>4 wheeler</t>
  </si>
  <si>
    <t>AC</t>
  </si>
  <si>
    <t>SN</t>
  </si>
  <si>
    <t>Monthly income</t>
  </si>
  <si>
    <t>Male</t>
  </si>
  <si>
    <t>Female</t>
  </si>
  <si>
    <t>Below SSC</t>
  </si>
  <si>
    <t>Grad</t>
  </si>
  <si>
    <t>PG</t>
  </si>
  <si>
    <t>PhD</t>
  </si>
  <si>
    <t>SSC</t>
  </si>
  <si>
    <t>HSC</t>
  </si>
  <si>
    <t>Prof.</t>
  </si>
  <si>
    <t>Yes</t>
  </si>
  <si>
    <t>No</t>
  </si>
  <si>
    <t>&lt;20K</t>
  </si>
  <si>
    <t>20K-35K</t>
  </si>
  <si>
    <t>35K-50K</t>
  </si>
  <si>
    <t>75K-100K</t>
  </si>
  <si>
    <t>50K-75K</t>
  </si>
  <si>
    <t>&gt;100K</t>
  </si>
  <si>
    <t>Marital St</t>
  </si>
  <si>
    <t>Unmarried</t>
  </si>
  <si>
    <t>Married</t>
  </si>
  <si>
    <t>Divorced</t>
  </si>
  <si>
    <t>Mobile Ph.</t>
  </si>
  <si>
    <t>Exp.</t>
  </si>
  <si>
    <t xml:space="preserve"> </t>
  </si>
  <si>
    <t>Both</t>
  </si>
  <si>
    <t>Wash</t>
  </si>
  <si>
    <t>Frigde</t>
  </si>
  <si>
    <t>standerdaviation of population</t>
  </si>
  <si>
    <t>Q3</t>
  </si>
  <si>
    <t>Q1B</t>
  </si>
  <si>
    <t>Q2a</t>
  </si>
  <si>
    <t>Q2B</t>
  </si>
  <si>
    <t>Q4</t>
  </si>
  <si>
    <t>&lt;20k</t>
  </si>
  <si>
    <t>&gt;100k</t>
  </si>
  <si>
    <t>Q7</t>
  </si>
  <si>
    <t>Q6</t>
  </si>
  <si>
    <t>Q8</t>
  </si>
  <si>
    <t>Q9</t>
  </si>
  <si>
    <t>Q10</t>
  </si>
  <si>
    <t>Q11</t>
  </si>
  <si>
    <t>Q12</t>
  </si>
  <si>
    <t>PHD</t>
  </si>
  <si>
    <t>"Yes"</t>
  </si>
  <si>
    <t>"No"</t>
  </si>
  <si>
    <t>3to7</t>
  </si>
  <si>
    <t>0to3</t>
  </si>
  <si>
    <t>grater thn 7</t>
  </si>
  <si>
    <t>Q15</t>
  </si>
  <si>
    <t>q13</t>
  </si>
  <si>
    <t>Q14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</si>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</sst>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theme="8" tint="-0.24994659260841701"/>
      </left>
      <right/>
      <top style="thick">
        <color theme="8" tint="-0.24994659260841701"/>
      </top>
      <bottom/>
      <diagonal/>
    </border>
    <border>
      <left style="thick">
        <color theme="8" tint="-0.24994659260841701"/>
      </left>
      <right/>
      <top/>
      <bottom/>
      <diagonal/>
    </border>
    <border>
      <left style="thick">
        <color theme="8" tint="-0.24994659260841701"/>
      </left>
      <right/>
      <top/>
      <bottom style="thick">
        <color theme="8" tint="-0.24994659260841701"/>
      </bottom>
      <diagonal/>
    </border>
    <border>
      <left style="thin">
        <color indexed="64"/>
      </left>
      <right/>
      <top style="thin">
        <color indexed="64"/>
      </top>
      <bottom style="thick">
        <color theme="8" tint="-0.2499465926084170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rgb="FFFFFF00"/>
      </left>
      <right style="thick">
        <color indexed="64"/>
      </right>
      <top style="thin">
        <color rgb="FFFFFF00"/>
      </top>
      <bottom style="thin">
        <color rgb="FFFFFF00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ck">
        <color theme="8" tint="-0.24994659260841701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theme="8" tint="-0.24994659260841701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theme="8" tint="-0.2499465926084170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vertical="center" wrapText="1"/>
    </xf>
    <xf numFmtId="0" fontId="1" fillId="5" borderId="14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1" fillId="5" borderId="8" xfId="0" applyFont="1" applyFill="1" applyBorder="1" applyAlignment="1"/>
    <xf numFmtId="0" fontId="1" fillId="5" borderId="3" xfId="0" applyFont="1" applyFill="1" applyBorder="1" applyAlignment="1">
      <alignment vertical="center"/>
    </xf>
    <xf numFmtId="0" fontId="1" fillId="5" borderId="10" xfId="0" applyFont="1" applyFill="1" applyBorder="1" applyAlignment="1"/>
    <xf numFmtId="0" fontId="1" fillId="5" borderId="7" xfId="0" applyFont="1" applyFill="1" applyBorder="1" applyAlignment="1">
      <alignment vertical="center"/>
    </xf>
    <xf numFmtId="0" fontId="1" fillId="5" borderId="7" xfId="0" applyFont="1" applyFill="1" applyBorder="1" applyAlignment="1">
      <alignment vertical="center" wrapText="1"/>
    </xf>
    <xf numFmtId="0" fontId="1" fillId="5" borderId="9" xfId="0" applyFont="1" applyFill="1" applyBorder="1" applyAlignment="1"/>
    <xf numFmtId="0" fontId="1" fillId="5" borderId="4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6" xfId="0" applyFont="1" applyBorder="1"/>
    <xf numFmtId="0" fontId="1" fillId="0" borderId="3" xfId="0" applyFont="1" applyBorder="1"/>
    <xf numFmtId="0" fontId="1" fillId="5" borderId="16" xfId="0" applyFont="1" applyFill="1" applyBorder="1" applyAlignment="1">
      <alignment horizontal="center" vertical="center"/>
    </xf>
    <xf numFmtId="16" fontId="1" fillId="5" borderId="16" xfId="0" applyNumberFormat="1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5" xfId="0" applyFont="1" applyFill="1" applyBorder="1"/>
    <xf numFmtId="0" fontId="1" fillId="5" borderId="1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5" xfId="0" applyFont="1" applyBorder="1"/>
    <xf numFmtId="0" fontId="1" fillId="0" borderId="13" xfId="0" applyFont="1" applyBorder="1"/>
    <xf numFmtId="0" fontId="1" fillId="0" borderId="25" xfId="0" applyFont="1" applyBorder="1"/>
    <xf numFmtId="0" fontId="1" fillId="0" borderId="19" xfId="0" applyFont="1" applyBorder="1"/>
    <xf numFmtId="0" fontId="1" fillId="0" borderId="26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7" xfId="0" applyFont="1" applyBorder="1"/>
    <xf numFmtId="0" fontId="1" fillId="0" borderId="24" xfId="0" applyFont="1" applyBorder="1"/>
    <xf numFmtId="0" fontId="2" fillId="2" borderId="2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 vertical="center"/>
    </xf>
    <xf numFmtId="0" fontId="1" fillId="0" borderId="37" xfId="0" applyFont="1" applyBorder="1"/>
    <xf numFmtId="0" fontId="1" fillId="0" borderId="38" xfId="0" applyFont="1" applyBorder="1"/>
    <xf numFmtId="0" fontId="1" fillId="0" borderId="39" xfId="0" applyFont="1" applyBorder="1"/>
    <xf numFmtId="0" fontId="1" fillId="0" borderId="40" xfId="0" applyFont="1" applyBorder="1"/>
    <xf numFmtId="0" fontId="1" fillId="4" borderId="23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11" fontId="1" fillId="5" borderId="44" xfId="0" applyNumberFormat="1" applyFont="1" applyFill="1" applyBorder="1" applyAlignment="1">
      <alignment vertical="center"/>
    </xf>
    <xf numFmtId="0" fontId="1" fillId="0" borderId="45" xfId="0" applyFont="1" applyBorder="1" applyAlignment="1">
      <alignment horizontal="center" vertical="center"/>
    </xf>
    <xf numFmtId="0" fontId="1" fillId="5" borderId="43" xfId="0" applyFont="1" applyFill="1" applyBorder="1" applyAlignment="1">
      <alignment horizontal="center" vertical="center" wrapText="1"/>
    </xf>
    <xf numFmtId="0" fontId="1" fillId="5" borderId="44" xfId="0" applyFont="1" applyFill="1" applyBorder="1" applyAlignment="1">
      <alignment horizontal="center" vertical="center" wrapText="1"/>
    </xf>
    <xf numFmtId="0" fontId="1" fillId="5" borderId="45" xfId="0" applyFont="1" applyFill="1" applyBorder="1" applyAlignment="1">
      <alignment horizontal="center" vertical="center" wrapText="1"/>
    </xf>
    <xf numFmtId="0" fontId="1" fillId="5" borderId="43" xfId="0" applyFont="1" applyFill="1" applyBorder="1" applyAlignment="1">
      <alignment horizontal="center" wrapText="1"/>
    </xf>
    <xf numFmtId="0" fontId="1" fillId="5" borderId="45" xfId="0" applyFont="1" applyFill="1" applyBorder="1" applyAlignment="1">
      <alignment horizontal="center" wrapText="1"/>
    </xf>
    <xf numFmtId="0" fontId="1" fillId="0" borderId="46" xfId="0" applyFont="1" applyBorder="1" applyAlignment="1">
      <alignment horizontal="center" vertical="center"/>
    </xf>
    <xf numFmtId="0" fontId="1" fillId="5" borderId="29" xfId="0" applyFont="1" applyFill="1" applyBorder="1" applyAlignment="1">
      <alignment vertical="center" wrapText="1"/>
    </xf>
    <xf numFmtId="0" fontId="1" fillId="5" borderId="30" xfId="0" applyFont="1" applyFill="1" applyBorder="1" applyAlignment="1">
      <alignment vertical="center" wrapText="1"/>
    </xf>
    <xf numFmtId="0" fontId="1" fillId="5" borderId="47" xfId="0" applyFont="1" applyFill="1" applyBorder="1" applyAlignment="1">
      <alignment vertical="center" wrapText="1"/>
    </xf>
    <xf numFmtId="0" fontId="1" fillId="5" borderId="32" xfId="0" applyFont="1" applyFill="1" applyBorder="1" applyAlignment="1">
      <alignment vertical="center" wrapText="1"/>
    </xf>
    <xf numFmtId="0" fontId="1" fillId="5" borderId="38" xfId="0" applyFont="1" applyFill="1" applyBorder="1" applyAlignment="1">
      <alignment vertical="center" wrapText="1"/>
    </xf>
    <xf numFmtId="0" fontId="1" fillId="5" borderId="33" xfId="0" applyFont="1" applyFill="1" applyBorder="1" applyAlignment="1">
      <alignment vertical="center" wrapText="1"/>
    </xf>
    <xf numFmtId="0" fontId="1" fillId="5" borderId="48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32174103237095"/>
          <c:y val="7.4548702245552642E-2"/>
          <c:w val="0.74516535433070863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'Data Set'!$W$58:$W$64</c:f>
              <c:strCache>
                <c:ptCount val="7"/>
                <c:pt idx="0">
                  <c:v>&lt;20k</c:v>
                </c:pt>
                <c:pt idx="1">
                  <c:v>&gt;100k</c:v>
                </c:pt>
                <c:pt idx="2">
                  <c:v>20K-35K</c:v>
                </c:pt>
                <c:pt idx="3">
                  <c:v>35K-50K</c:v>
                </c:pt>
                <c:pt idx="4">
                  <c:v>50K-75K</c:v>
                </c:pt>
                <c:pt idx="5">
                  <c:v>50K-75K</c:v>
                </c:pt>
                <c:pt idx="6">
                  <c:v>75K-100K</c:v>
                </c:pt>
              </c:strCache>
            </c:strRef>
          </c:xVal>
          <c:yVal>
            <c:numRef>
              <c:f>'Data Set'!$X$58:$X$64</c:f>
              <c:numCache>
                <c:formatCode>General</c:formatCode>
                <c:ptCount val="7"/>
                <c:pt idx="0">
                  <c:v>32</c:v>
                </c:pt>
                <c:pt idx="1">
                  <c:v>69</c:v>
                </c:pt>
                <c:pt idx="2">
                  <c:v>22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85440"/>
        <c:axId val="234281216"/>
      </c:scatterChart>
      <c:valAx>
        <c:axId val="25748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281216"/>
        <c:crosses val="autoZero"/>
        <c:crossBetween val="midCat"/>
      </c:valAx>
      <c:valAx>
        <c:axId val="23428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485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'Data Set'!$W$58:$W$64</c:f>
              <c:strCache>
                <c:ptCount val="7"/>
                <c:pt idx="0">
                  <c:v>&lt;20k</c:v>
                </c:pt>
                <c:pt idx="1">
                  <c:v>&gt;100k</c:v>
                </c:pt>
                <c:pt idx="2">
                  <c:v>20K-35K</c:v>
                </c:pt>
                <c:pt idx="3">
                  <c:v>35K-50K</c:v>
                </c:pt>
                <c:pt idx="4">
                  <c:v>50K-75K</c:v>
                </c:pt>
                <c:pt idx="5">
                  <c:v>50K-75K</c:v>
                </c:pt>
                <c:pt idx="6">
                  <c:v>75K-100K</c:v>
                </c:pt>
              </c:strCache>
            </c:strRef>
          </c:cat>
          <c:val>
            <c:numRef>
              <c:f>'Data Set'!$X$58:$X$64</c:f>
              <c:numCache>
                <c:formatCode>General</c:formatCode>
                <c:ptCount val="7"/>
                <c:pt idx="0">
                  <c:v>32</c:v>
                </c:pt>
                <c:pt idx="1">
                  <c:v>69</c:v>
                </c:pt>
                <c:pt idx="2">
                  <c:v>22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476032"/>
        <c:axId val="270477568"/>
      </c:barChart>
      <c:catAx>
        <c:axId val="27047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0477568"/>
        <c:crosses val="autoZero"/>
        <c:auto val="1"/>
        <c:lblAlgn val="ctr"/>
        <c:lblOffset val="100"/>
        <c:noMultiLvlLbl val="0"/>
      </c:catAx>
      <c:valAx>
        <c:axId val="27047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47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90713297827322"/>
          <c:y val="0"/>
          <c:w val="0.87840382082387536"/>
          <c:h val="1"/>
        </c:manualLayout>
      </c:layout>
      <c:pie3DChart>
        <c:varyColors val="1"/>
        <c:ser>
          <c:idx val="0"/>
          <c:order val="0"/>
          <c:cat>
            <c:strRef>
              <c:f>'Data Set'!$W$58:$W$64</c:f>
              <c:strCache>
                <c:ptCount val="7"/>
                <c:pt idx="0">
                  <c:v>&lt;20k</c:v>
                </c:pt>
                <c:pt idx="1">
                  <c:v>&gt;100k</c:v>
                </c:pt>
                <c:pt idx="2">
                  <c:v>20K-35K</c:v>
                </c:pt>
                <c:pt idx="3">
                  <c:v>35K-50K</c:v>
                </c:pt>
                <c:pt idx="4">
                  <c:v>50K-75K</c:v>
                </c:pt>
                <c:pt idx="5">
                  <c:v>50K-75K</c:v>
                </c:pt>
                <c:pt idx="6">
                  <c:v>75K-100K</c:v>
                </c:pt>
              </c:strCache>
            </c:strRef>
          </c:cat>
          <c:val>
            <c:numRef>
              <c:f>'Data Set'!$X$58:$X$64</c:f>
              <c:numCache>
                <c:formatCode>General</c:formatCode>
                <c:ptCount val="7"/>
                <c:pt idx="0">
                  <c:v>32</c:v>
                </c:pt>
                <c:pt idx="1">
                  <c:v>69</c:v>
                </c:pt>
                <c:pt idx="2">
                  <c:v>22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'Data Set'!$E$124:$E$130</c:f>
              <c:strCache>
                <c:ptCount val="7"/>
                <c:pt idx="0">
                  <c:v>Below SSC</c:v>
                </c:pt>
                <c:pt idx="1">
                  <c:v>SSC</c:v>
                </c:pt>
                <c:pt idx="2">
                  <c:v>Grad</c:v>
                </c:pt>
                <c:pt idx="3">
                  <c:v>HSC</c:v>
                </c:pt>
                <c:pt idx="4">
                  <c:v>PG</c:v>
                </c:pt>
                <c:pt idx="5">
                  <c:v>PHD</c:v>
                </c:pt>
                <c:pt idx="6">
                  <c:v>Prof.</c:v>
                </c:pt>
              </c:strCache>
            </c:strRef>
          </c:xVal>
          <c:yVal>
            <c:numRef>
              <c:f>'Data Set'!$F$124:$F$130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39</c:v>
                </c:pt>
                <c:pt idx="3">
                  <c:v>19</c:v>
                </c:pt>
                <c:pt idx="4">
                  <c:v>20</c:v>
                </c:pt>
                <c:pt idx="5">
                  <c:v>3</c:v>
                </c:pt>
                <c:pt idx="6">
                  <c:v>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74016"/>
        <c:axId val="257559168"/>
      </c:scatterChart>
      <c:valAx>
        <c:axId val="25757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7559168"/>
        <c:crosses val="autoZero"/>
        <c:crossBetween val="midCat"/>
      </c:valAx>
      <c:valAx>
        <c:axId val="25755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574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'Data Set'!$U$159:$AE$159</c:f>
              <c:strCache>
                <c:ptCount val="11"/>
                <c:pt idx="0">
                  <c:v>Electricity</c:v>
                </c:pt>
                <c:pt idx="1">
                  <c:v>Fan</c:v>
                </c:pt>
                <c:pt idx="2">
                  <c:v>LPG</c:v>
                </c:pt>
                <c:pt idx="3">
                  <c:v>2 wheeler</c:v>
                </c:pt>
                <c:pt idx="4">
                  <c:v>Color TV</c:v>
                </c:pt>
                <c:pt idx="5">
                  <c:v>Fridge</c:v>
                </c:pt>
                <c:pt idx="6">
                  <c:v>Washing m/c</c:v>
                </c:pt>
                <c:pt idx="7">
                  <c:v>Mobile Ph.</c:v>
                </c:pt>
                <c:pt idx="8">
                  <c:v>PC/Laptop</c:v>
                </c:pt>
                <c:pt idx="9">
                  <c:v>4 wheeler</c:v>
                </c:pt>
                <c:pt idx="10">
                  <c:v>AC</c:v>
                </c:pt>
              </c:strCache>
            </c:strRef>
          </c:cat>
          <c:val>
            <c:numRef>
              <c:f>'Data Set'!$U$160:$AE$160</c:f>
              <c:numCache>
                <c:formatCode>General</c:formatCode>
                <c:ptCount val="11"/>
                <c:pt idx="0">
                  <c:v>84</c:v>
                </c:pt>
                <c:pt idx="1">
                  <c:v>76</c:v>
                </c:pt>
                <c:pt idx="2">
                  <c:v>67</c:v>
                </c:pt>
                <c:pt idx="3">
                  <c:v>64</c:v>
                </c:pt>
                <c:pt idx="4">
                  <c:v>46</c:v>
                </c:pt>
                <c:pt idx="5">
                  <c:v>44</c:v>
                </c:pt>
                <c:pt idx="6">
                  <c:v>43</c:v>
                </c:pt>
                <c:pt idx="7">
                  <c:v>96</c:v>
                </c:pt>
                <c:pt idx="8">
                  <c:v>40</c:v>
                </c:pt>
                <c:pt idx="9">
                  <c:v>27</c:v>
                </c:pt>
                <c:pt idx="10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403072"/>
        <c:axId val="206410496"/>
      </c:barChart>
      <c:catAx>
        <c:axId val="20640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10496"/>
        <c:crosses val="autoZero"/>
        <c:auto val="1"/>
        <c:lblAlgn val="ctr"/>
        <c:lblOffset val="100"/>
        <c:noMultiLvlLbl val="0"/>
      </c:catAx>
      <c:valAx>
        <c:axId val="2064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0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32454</xdr:colOff>
      <xdr:row>62</xdr:row>
      <xdr:rowOff>103135</xdr:rowOff>
    </xdr:from>
    <xdr:to>
      <xdr:col>32</xdr:col>
      <xdr:colOff>368630</xdr:colOff>
      <xdr:row>81</xdr:row>
      <xdr:rowOff>78482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476883</xdr:colOff>
      <xdr:row>83</xdr:row>
      <xdr:rowOff>127875</xdr:rowOff>
    </xdr:from>
    <xdr:to>
      <xdr:col>33</xdr:col>
      <xdr:colOff>202022</xdr:colOff>
      <xdr:row>102</xdr:row>
      <xdr:rowOff>103222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411024</xdr:colOff>
      <xdr:row>106</xdr:row>
      <xdr:rowOff>33405</xdr:rowOff>
    </xdr:from>
    <xdr:to>
      <xdr:col>32</xdr:col>
      <xdr:colOff>80133</xdr:colOff>
      <xdr:row>119</xdr:row>
      <xdr:rowOff>125633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29273</xdr:colOff>
      <xdr:row>123</xdr:row>
      <xdr:rowOff>6545</xdr:rowOff>
    </xdr:from>
    <xdr:to>
      <xdr:col>15</xdr:col>
      <xdr:colOff>398375</xdr:colOff>
      <xdr:row>140</xdr:row>
      <xdr:rowOff>10702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417387</xdr:colOff>
      <xdr:row>136</xdr:row>
      <xdr:rowOff>128427</xdr:rowOff>
    </xdr:from>
    <xdr:to>
      <xdr:col>28</xdr:col>
      <xdr:colOff>75985</xdr:colOff>
      <xdr:row>156</xdr:row>
      <xdr:rowOff>92681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0"/>
  <sheetViews>
    <sheetView tabSelected="1" topLeftCell="M1" zoomScale="89" zoomScaleNormal="89" workbookViewId="0">
      <pane ySplit="2" topLeftCell="A75" activePane="bottomLeft" state="frozen"/>
      <selection pane="bottomLeft" activeCell="V7" sqref="V7"/>
    </sheetView>
  </sheetViews>
  <sheetFormatPr defaultRowHeight="15" x14ac:dyDescent="0.25"/>
  <cols>
    <col min="1" max="1" width="3.42578125" style="3" customWidth="1"/>
    <col min="2" max="2" width="45.42578125" style="10" customWidth="1"/>
    <col min="3" max="3" width="22.7109375" style="10" customWidth="1"/>
    <col min="4" max="4" width="6.28515625" style="10" customWidth="1"/>
    <col min="5" max="5" width="25.42578125" style="10" customWidth="1"/>
    <col min="6" max="6" width="9.140625" style="10"/>
    <col min="7" max="7" width="9.140625" style="15"/>
    <col min="8" max="8" width="6.5703125" style="15" customWidth="1"/>
    <col min="9" max="9" width="7" style="15" customWidth="1"/>
    <col min="10" max="12" width="9.140625" style="15"/>
    <col min="13" max="13" width="11.42578125" style="15" customWidth="1"/>
    <col min="14" max="14" width="9.140625" style="15" customWidth="1"/>
    <col min="15" max="15" width="10" style="15" customWidth="1"/>
    <col min="16" max="17" width="9.140625" style="15"/>
    <col min="18" max="18" width="14.28515625" style="16" customWidth="1"/>
    <col min="19" max="16384" width="9.140625" style="1"/>
  </cols>
  <sheetData>
    <row r="1" spans="1:20" s="4" customFormat="1" x14ac:dyDescent="0.25">
      <c r="A1" s="8"/>
      <c r="B1" s="9"/>
      <c r="C1" s="9"/>
      <c r="D1" s="9"/>
      <c r="E1" s="9"/>
      <c r="F1" s="9"/>
      <c r="G1" s="17" t="s">
        <v>3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9"/>
      <c r="S1" s="4" t="s">
        <v>59</v>
      </c>
      <c r="T1" s="4" t="s">
        <v>60</v>
      </c>
    </row>
    <row r="2" spans="1:20" s="7" customFormat="1" ht="12.75" customHeight="1" x14ac:dyDescent="0.25">
      <c r="A2" s="7" t="s">
        <v>14</v>
      </c>
      <c r="B2" s="7" t="s">
        <v>0</v>
      </c>
      <c r="C2" s="7" t="s">
        <v>38</v>
      </c>
      <c r="D2" s="7" t="s">
        <v>1</v>
      </c>
      <c r="E2" s="7" t="s">
        <v>2</v>
      </c>
      <c r="F2" s="7" t="s">
        <v>33</v>
      </c>
      <c r="G2" s="7" t="s">
        <v>4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37</v>
      </c>
      <c r="O2" s="7" t="s">
        <v>11</v>
      </c>
      <c r="P2" s="7" t="s">
        <v>12</v>
      </c>
      <c r="Q2" s="7" t="s">
        <v>13</v>
      </c>
      <c r="R2" s="7" t="s">
        <v>15</v>
      </c>
    </row>
    <row r="3" spans="1:20" s="6" customFormat="1" ht="11.25" x14ac:dyDescent="0.2">
      <c r="A3" s="5">
        <v>1</v>
      </c>
      <c r="B3" s="5">
        <v>22</v>
      </c>
      <c r="C3" s="5">
        <v>2</v>
      </c>
      <c r="D3" s="5" t="s">
        <v>16</v>
      </c>
      <c r="E3" s="5" t="s">
        <v>18</v>
      </c>
      <c r="F3" s="5" t="s">
        <v>34</v>
      </c>
      <c r="G3" s="11" t="s">
        <v>26</v>
      </c>
      <c r="H3" s="11" t="s">
        <v>26</v>
      </c>
      <c r="I3" s="11" t="s">
        <v>26</v>
      </c>
      <c r="J3" s="11" t="s">
        <v>26</v>
      </c>
      <c r="K3" s="11" t="s">
        <v>26</v>
      </c>
      <c r="L3" s="11" t="s">
        <v>26</v>
      </c>
      <c r="M3" s="11" t="s">
        <v>26</v>
      </c>
      <c r="N3" s="11" t="s">
        <v>26</v>
      </c>
      <c r="O3" s="11" t="s">
        <v>26</v>
      </c>
      <c r="P3" s="11" t="s">
        <v>26</v>
      </c>
      <c r="Q3" s="11" t="s">
        <v>26</v>
      </c>
      <c r="R3" s="12" t="s">
        <v>27</v>
      </c>
      <c r="S3" s="6">
        <f>COUNTIF(G3:Q3,"Yes")</f>
        <v>0</v>
      </c>
      <c r="T3" s="6">
        <f>COUNTIF(G3:Q3,"NO")</f>
        <v>11</v>
      </c>
    </row>
    <row r="4" spans="1:20" s="2" customFormat="1" ht="11.25" x14ac:dyDescent="0.2">
      <c r="A4" s="3">
        <v>2</v>
      </c>
      <c r="B4" s="3">
        <v>24</v>
      </c>
      <c r="C4" s="3">
        <v>3</v>
      </c>
      <c r="D4" s="3" t="s">
        <v>16</v>
      </c>
      <c r="E4" s="3" t="s">
        <v>18</v>
      </c>
      <c r="F4" s="5" t="s">
        <v>34</v>
      </c>
      <c r="G4" s="13" t="s">
        <v>26</v>
      </c>
      <c r="H4" s="13" t="s">
        <v>26</v>
      </c>
      <c r="I4" s="13" t="s">
        <v>26</v>
      </c>
      <c r="J4" s="13" t="s">
        <v>26</v>
      </c>
      <c r="K4" s="11" t="s">
        <v>26</v>
      </c>
      <c r="L4" s="11" t="s">
        <v>26</v>
      </c>
      <c r="M4" s="11" t="s">
        <v>26</v>
      </c>
      <c r="N4" s="11" t="s">
        <v>26</v>
      </c>
      <c r="O4" s="11" t="s">
        <v>26</v>
      </c>
      <c r="P4" s="11" t="s">
        <v>26</v>
      </c>
      <c r="Q4" s="11" t="s">
        <v>26</v>
      </c>
      <c r="R4" s="12" t="s">
        <v>27</v>
      </c>
      <c r="S4" s="6">
        <f t="shared" ref="S4:S67" si="0">COUNTIF(G4:Q4,"Yes")</f>
        <v>0</v>
      </c>
      <c r="T4" s="6">
        <f t="shared" ref="T4:T67" si="1">COUNTIF(G4:Q4,"NO")</f>
        <v>11</v>
      </c>
    </row>
    <row r="5" spans="1:20" s="2" customFormat="1" ht="11.25" x14ac:dyDescent="0.2">
      <c r="A5" s="3">
        <v>3</v>
      </c>
      <c r="B5" s="3">
        <v>24</v>
      </c>
      <c r="C5" s="3">
        <v>4</v>
      </c>
      <c r="D5" s="3" t="s">
        <v>17</v>
      </c>
      <c r="E5" s="3" t="s">
        <v>19</v>
      </c>
      <c r="F5" s="5" t="s">
        <v>35</v>
      </c>
      <c r="G5" s="13" t="s">
        <v>25</v>
      </c>
      <c r="H5" s="13" t="s">
        <v>25</v>
      </c>
      <c r="I5" s="13" t="s">
        <v>25</v>
      </c>
      <c r="J5" s="13" t="s">
        <v>25</v>
      </c>
      <c r="K5" s="11" t="s">
        <v>26</v>
      </c>
      <c r="L5" s="11" t="s">
        <v>26</v>
      </c>
      <c r="M5" s="11" t="s">
        <v>26</v>
      </c>
      <c r="N5" s="11" t="s">
        <v>25</v>
      </c>
      <c r="O5" s="11" t="s">
        <v>26</v>
      </c>
      <c r="P5" s="11" t="s">
        <v>26</v>
      </c>
      <c r="Q5" s="11" t="s">
        <v>26</v>
      </c>
      <c r="R5" s="12" t="s">
        <v>27</v>
      </c>
      <c r="S5" s="6">
        <f t="shared" si="0"/>
        <v>5</v>
      </c>
      <c r="T5" s="6">
        <f t="shared" si="1"/>
        <v>6</v>
      </c>
    </row>
    <row r="6" spans="1:20" s="2" customFormat="1" ht="11.25" x14ac:dyDescent="0.2">
      <c r="A6" s="5">
        <v>4</v>
      </c>
      <c r="B6" s="3">
        <v>34</v>
      </c>
      <c r="C6" s="3">
        <v>8</v>
      </c>
      <c r="D6" s="3" t="s">
        <v>17</v>
      </c>
      <c r="E6" s="3" t="s">
        <v>20</v>
      </c>
      <c r="F6" s="5" t="s">
        <v>34</v>
      </c>
      <c r="G6" s="13" t="s">
        <v>25</v>
      </c>
      <c r="H6" s="13" t="s">
        <v>25</v>
      </c>
      <c r="I6" s="13" t="s">
        <v>25</v>
      </c>
      <c r="J6" s="13" t="s">
        <v>25</v>
      </c>
      <c r="K6" s="11" t="s">
        <v>26</v>
      </c>
      <c r="L6" s="11" t="s">
        <v>26</v>
      </c>
      <c r="M6" s="11" t="s">
        <v>26</v>
      </c>
      <c r="N6" s="11" t="s">
        <v>25</v>
      </c>
      <c r="O6" s="11" t="s">
        <v>25</v>
      </c>
      <c r="P6" s="11" t="s">
        <v>26</v>
      </c>
      <c r="Q6" s="11" t="s">
        <v>26</v>
      </c>
      <c r="R6" s="12" t="s">
        <v>28</v>
      </c>
      <c r="S6" s="6">
        <f t="shared" si="0"/>
        <v>6</v>
      </c>
      <c r="T6" s="6">
        <f t="shared" si="1"/>
        <v>5</v>
      </c>
    </row>
    <row r="7" spans="1:20" s="2" customFormat="1" ht="11.25" x14ac:dyDescent="0.2">
      <c r="A7" s="3">
        <v>5</v>
      </c>
      <c r="B7" s="3">
        <v>21</v>
      </c>
      <c r="C7" s="3">
        <v>3</v>
      </c>
      <c r="D7" s="3" t="s">
        <v>16</v>
      </c>
      <c r="E7" s="3" t="s">
        <v>21</v>
      </c>
      <c r="F7" s="5" t="s">
        <v>35</v>
      </c>
      <c r="G7" s="13" t="s">
        <v>25</v>
      </c>
      <c r="H7" s="13" t="s">
        <v>25</v>
      </c>
      <c r="I7" s="13" t="s">
        <v>25</v>
      </c>
      <c r="J7" s="13" t="s">
        <v>25</v>
      </c>
      <c r="K7" s="13" t="s">
        <v>25</v>
      </c>
      <c r="L7" s="13" t="s">
        <v>25</v>
      </c>
      <c r="M7" s="13" t="s">
        <v>25</v>
      </c>
      <c r="N7" s="11" t="s">
        <v>25</v>
      </c>
      <c r="O7" s="13" t="s">
        <v>25</v>
      </c>
      <c r="P7" s="13" t="s">
        <v>25</v>
      </c>
      <c r="Q7" s="13" t="s">
        <v>25</v>
      </c>
      <c r="R7" s="12" t="s">
        <v>29</v>
      </c>
      <c r="S7" s="6">
        <f t="shared" si="0"/>
        <v>11</v>
      </c>
      <c r="T7" s="6">
        <f t="shared" si="1"/>
        <v>0</v>
      </c>
    </row>
    <row r="8" spans="1:20" s="2" customFormat="1" ht="11.25" x14ac:dyDescent="0.2">
      <c r="A8" s="3">
        <v>6</v>
      </c>
      <c r="B8" s="3">
        <v>18</v>
      </c>
      <c r="C8" s="3">
        <v>1</v>
      </c>
      <c r="D8" s="3" t="s">
        <v>16</v>
      </c>
      <c r="E8" s="3" t="s">
        <v>22</v>
      </c>
      <c r="F8" s="5" t="s">
        <v>34</v>
      </c>
      <c r="G8" s="13" t="s">
        <v>26</v>
      </c>
      <c r="H8" s="13" t="s">
        <v>26</v>
      </c>
      <c r="I8" s="13" t="s">
        <v>26</v>
      </c>
      <c r="J8" s="13" t="s">
        <v>26</v>
      </c>
      <c r="K8" s="11" t="s">
        <v>26</v>
      </c>
      <c r="L8" s="11" t="s">
        <v>26</v>
      </c>
      <c r="M8" s="11" t="s">
        <v>26</v>
      </c>
      <c r="N8" s="11" t="s">
        <v>25</v>
      </c>
      <c r="O8" s="11" t="s">
        <v>26</v>
      </c>
      <c r="P8" s="11" t="s">
        <v>26</v>
      </c>
      <c r="Q8" s="11" t="s">
        <v>26</v>
      </c>
      <c r="R8" s="12" t="s">
        <v>27</v>
      </c>
      <c r="S8" s="6">
        <f t="shared" si="0"/>
        <v>1</v>
      </c>
      <c r="T8" s="6">
        <f t="shared" si="1"/>
        <v>10</v>
      </c>
    </row>
    <row r="9" spans="1:20" s="2" customFormat="1" ht="11.25" x14ac:dyDescent="0.2">
      <c r="A9" s="5">
        <v>7</v>
      </c>
      <c r="B9" s="3">
        <v>24</v>
      </c>
      <c r="C9" s="3">
        <v>2</v>
      </c>
      <c r="D9" s="3" t="s">
        <v>16</v>
      </c>
      <c r="E9" s="3" t="s">
        <v>23</v>
      </c>
      <c r="F9" s="5" t="s">
        <v>34</v>
      </c>
      <c r="G9" s="13" t="s">
        <v>26</v>
      </c>
      <c r="H9" s="13" t="s">
        <v>26</v>
      </c>
      <c r="I9" s="13" t="s">
        <v>26</v>
      </c>
      <c r="J9" s="13" t="s">
        <v>25</v>
      </c>
      <c r="K9" s="13" t="s">
        <v>26</v>
      </c>
      <c r="L9" s="13" t="s">
        <v>26</v>
      </c>
      <c r="M9" s="13" t="s">
        <v>26</v>
      </c>
      <c r="N9" s="11" t="s">
        <v>25</v>
      </c>
      <c r="O9" s="11" t="s">
        <v>26</v>
      </c>
      <c r="P9" s="11" t="s">
        <v>26</v>
      </c>
      <c r="Q9" s="11" t="s">
        <v>26</v>
      </c>
      <c r="R9" s="12" t="s">
        <v>27</v>
      </c>
      <c r="S9" s="6">
        <f t="shared" si="0"/>
        <v>2</v>
      </c>
      <c r="T9" s="6">
        <f t="shared" si="1"/>
        <v>9</v>
      </c>
    </row>
    <row r="10" spans="1:20" s="2" customFormat="1" ht="11.25" x14ac:dyDescent="0.2">
      <c r="A10" s="3">
        <v>8</v>
      </c>
      <c r="B10" s="3">
        <v>34</v>
      </c>
      <c r="C10" s="3">
        <v>7</v>
      </c>
      <c r="D10" s="3" t="s">
        <v>17</v>
      </c>
      <c r="E10" s="3" t="s">
        <v>19</v>
      </c>
      <c r="F10" s="5" t="s">
        <v>35</v>
      </c>
      <c r="G10" s="13" t="s">
        <v>25</v>
      </c>
      <c r="H10" s="13" t="s">
        <v>25</v>
      </c>
      <c r="I10" s="13" t="s">
        <v>25</v>
      </c>
      <c r="J10" s="13" t="s">
        <v>26</v>
      </c>
      <c r="K10" s="11" t="s">
        <v>26</v>
      </c>
      <c r="L10" s="11" t="s">
        <v>26</v>
      </c>
      <c r="M10" s="11" t="s">
        <v>26</v>
      </c>
      <c r="N10" s="11" t="s">
        <v>25</v>
      </c>
      <c r="O10" s="11" t="s">
        <v>26</v>
      </c>
      <c r="P10" s="11" t="s">
        <v>26</v>
      </c>
      <c r="Q10" s="11" t="s">
        <v>26</v>
      </c>
      <c r="R10" s="12" t="s">
        <v>31</v>
      </c>
      <c r="S10" s="6">
        <f t="shared" si="0"/>
        <v>4</v>
      </c>
      <c r="T10" s="6">
        <f t="shared" si="1"/>
        <v>7</v>
      </c>
    </row>
    <row r="11" spans="1:20" s="2" customFormat="1" ht="11.25" x14ac:dyDescent="0.2">
      <c r="A11" s="3">
        <v>9</v>
      </c>
      <c r="B11" s="3">
        <v>21</v>
      </c>
      <c r="C11" s="3">
        <v>2</v>
      </c>
      <c r="D11" s="3" t="s">
        <v>17</v>
      </c>
      <c r="E11" s="3" t="s">
        <v>19</v>
      </c>
      <c r="F11" s="5" t="s">
        <v>35</v>
      </c>
      <c r="G11" s="13" t="s">
        <v>25</v>
      </c>
      <c r="H11" s="13" t="s">
        <v>25</v>
      </c>
      <c r="I11" s="13" t="s">
        <v>26</v>
      </c>
      <c r="J11" s="13" t="s">
        <v>25</v>
      </c>
      <c r="K11" s="11" t="s">
        <v>26</v>
      </c>
      <c r="L11" s="11" t="s">
        <v>26</v>
      </c>
      <c r="M11" s="11" t="s">
        <v>26</v>
      </c>
      <c r="N11" s="11" t="s">
        <v>25</v>
      </c>
      <c r="O11" s="11" t="s">
        <v>26</v>
      </c>
      <c r="P11" s="11" t="s">
        <v>26</v>
      </c>
      <c r="Q11" s="11" t="s">
        <v>26</v>
      </c>
      <c r="R11" s="12" t="s">
        <v>29</v>
      </c>
      <c r="S11" s="6">
        <f t="shared" si="0"/>
        <v>4</v>
      </c>
      <c r="T11" s="6">
        <f t="shared" si="1"/>
        <v>7</v>
      </c>
    </row>
    <row r="12" spans="1:20" s="2" customFormat="1" ht="11.25" x14ac:dyDescent="0.2">
      <c r="A12" s="5">
        <v>10</v>
      </c>
      <c r="B12" s="3">
        <v>18</v>
      </c>
      <c r="C12" s="3">
        <v>1</v>
      </c>
      <c r="D12" s="3" t="s">
        <v>16</v>
      </c>
      <c r="E12" s="3" t="s">
        <v>20</v>
      </c>
      <c r="F12" s="5" t="s">
        <v>34</v>
      </c>
      <c r="G12" s="13" t="s">
        <v>25</v>
      </c>
      <c r="H12" s="13" t="s">
        <v>25</v>
      </c>
      <c r="I12" s="13" t="s">
        <v>26</v>
      </c>
      <c r="J12" s="13" t="s">
        <v>25</v>
      </c>
      <c r="K12" s="13" t="s">
        <v>25</v>
      </c>
      <c r="L12" s="13" t="s">
        <v>25</v>
      </c>
      <c r="M12" s="13" t="s">
        <v>25</v>
      </c>
      <c r="N12" s="11" t="s">
        <v>25</v>
      </c>
      <c r="O12" s="13" t="s">
        <v>25</v>
      </c>
      <c r="P12" s="13" t="s">
        <v>25</v>
      </c>
      <c r="Q12" s="13" t="s">
        <v>25</v>
      </c>
      <c r="R12" s="12" t="s">
        <v>32</v>
      </c>
      <c r="S12" s="6">
        <f t="shared" si="0"/>
        <v>10</v>
      </c>
      <c r="T12" s="6">
        <f t="shared" si="1"/>
        <v>1</v>
      </c>
    </row>
    <row r="13" spans="1:20" s="2" customFormat="1" ht="11.25" x14ac:dyDescent="0.2">
      <c r="A13" s="3">
        <v>11</v>
      </c>
      <c r="B13" s="3">
        <v>31</v>
      </c>
      <c r="C13" s="3">
        <v>5</v>
      </c>
      <c r="D13" s="3" t="s">
        <v>16</v>
      </c>
      <c r="E13" s="3" t="s">
        <v>24</v>
      </c>
      <c r="F13" s="5" t="s">
        <v>35</v>
      </c>
      <c r="G13" s="13" t="s">
        <v>25</v>
      </c>
      <c r="H13" s="13" t="s">
        <v>25</v>
      </c>
      <c r="I13" s="13" t="s">
        <v>25</v>
      </c>
      <c r="J13" s="13" t="s">
        <v>25</v>
      </c>
      <c r="K13" s="13" t="s">
        <v>25</v>
      </c>
      <c r="L13" s="13" t="s">
        <v>25</v>
      </c>
      <c r="M13" s="13" t="s">
        <v>25</v>
      </c>
      <c r="N13" s="11" t="s">
        <v>25</v>
      </c>
      <c r="O13" s="13" t="s">
        <v>25</v>
      </c>
      <c r="P13" s="13" t="s">
        <v>25</v>
      </c>
      <c r="Q13" s="13" t="s">
        <v>26</v>
      </c>
      <c r="R13" s="12" t="s">
        <v>31</v>
      </c>
      <c r="S13" s="6">
        <f t="shared" si="0"/>
        <v>10</v>
      </c>
      <c r="T13" s="6">
        <f t="shared" si="1"/>
        <v>1</v>
      </c>
    </row>
    <row r="14" spans="1:20" s="2" customFormat="1" ht="11.25" x14ac:dyDescent="0.2">
      <c r="A14" s="3">
        <v>12</v>
      </c>
      <c r="B14" s="3">
        <v>32</v>
      </c>
      <c r="C14" s="3">
        <v>6</v>
      </c>
      <c r="D14" s="3" t="s">
        <v>17</v>
      </c>
      <c r="E14" s="3" t="s">
        <v>24</v>
      </c>
      <c r="F14" s="5" t="s">
        <v>35</v>
      </c>
      <c r="G14" s="13" t="s">
        <v>25</v>
      </c>
      <c r="H14" s="13" t="s">
        <v>25</v>
      </c>
      <c r="I14" s="13" t="s">
        <v>25</v>
      </c>
      <c r="J14" s="13" t="s">
        <v>25</v>
      </c>
      <c r="K14" s="13" t="s">
        <v>25</v>
      </c>
      <c r="L14" s="13" t="s">
        <v>25</v>
      </c>
      <c r="M14" s="13" t="s">
        <v>26</v>
      </c>
      <c r="N14" s="11" t="s">
        <v>25</v>
      </c>
      <c r="O14" s="13" t="s">
        <v>25</v>
      </c>
      <c r="P14" s="13" t="s">
        <v>25</v>
      </c>
      <c r="Q14" s="13" t="s">
        <v>25</v>
      </c>
      <c r="R14" s="12" t="s">
        <v>30</v>
      </c>
      <c r="S14" s="6">
        <f t="shared" si="0"/>
        <v>10</v>
      </c>
      <c r="T14" s="6">
        <f t="shared" si="1"/>
        <v>1</v>
      </c>
    </row>
    <row r="15" spans="1:20" s="2" customFormat="1" ht="11.25" x14ac:dyDescent="0.2">
      <c r="A15" s="5">
        <v>13</v>
      </c>
      <c r="B15" s="3">
        <v>34</v>
      </c>
      <c r="C15" s="3">
        <v>7</v>
      </c>
      <c r="D15" s="3" t="s">
        <v>17</v>
      </c>
      <c r="E15" s="3" t="s">
        <v>19</v>
      </c>
      <c r="F15" s="5" t="s">
        <v>35</v>
      </c>
      <c r="G15" s="13" t="s">
        <v>25</v>
      </c>
      <c r="H15" s="13" t="s">
        <v>25</v>
      </c>
      <c r="I15" s="13" t="s">
        <v>25</v>
      </c>
      <c r="J15" s="13" t="s">
        <v>26</v>
      </c>
      <c r="K15" s="13" t="s">
        <v>25</v>
      </c>
      <c r="L15" s="13" t="s">
        <v>25</v>
      </c>
      <c r="M15" s="13" t="s">
        <v>25</v>
      </c>
      <c r="N15" s="11" t="s">
        <v>25</v>
      </c>
      <c r="O15" s="13" t="s">
        <v>25</v>
      </c>
      <c r="P15" s="11" t="s">
        <v>26</v>
      </c>
      <c r="Q15" s="11" t="s">
        <v>26</v>
      </c>
      <c r="R15" s="12" t="s">
        <v>31</v>
      </c>
      <c r="S15" s="6">
        <f t="shared" si="0"/>
        <v>8</v>
      </c>
      <c r="T15" s="6">
        <f t="shared" si="1"/>
        <v>3</v>
      </c>
    </row>
    <row r="16" spans="1:20" s="2" customFormat="1" ht="11.25" x14ac:dyDescent="0.2">
      <c r="A16" s="3">
        <v>14</v>
      </c>
      <c r="B16" s="3">
        <v>21</v>
      </c>
      <c r="C16" s="3">
        <v>1</v>
      </c>
      <c r="D16" s="3" t="s">
        <v>16</v>
      </c>
      <c r="E16" s="3" t="s">
        <v>19</v>
      </c>
      <c r="F16" s="5" t="s">
        <v>34</v>
      </c>
      <c r="G16" s="13" t="s">
        <v>25</v>
      </c>
      <c r="H16" s="13" t="s">
        <v>25</v>
      </c>
      <c r="I16" s="13" t="s">
        <v>25</v>
      </c>
      <c r="J16" s="13" t="s">
        <v>25</v>
      </c>
      <c r="K16" s="11" t="s">
        <v>26</v>
      </c>
      <c r="L16" s="11" t="s">
        <v>26</v>
      </c>
      <c r="M16" s="11" t="s">
        <v>26</v>
      </c>
      <c r="N16" s="11" t="s">
        <v>25</v>
      </c>
      <c r="O16" s="11" t="s">
        <v>26</v>
      </c>
      <c r="P16" s="11" t="s">
        <v>26</v>
      </c>
      <c r="Q16" s="11" t="s">
        <v>26</v>
      </c>
      <c r="R16" s="12" t="s">
        <v>30</v>
      </c>
      <c r="S16" s="6">
        <f t="shared" si="0"/>
        <v>5</v>
      </c>
      <c r="T16" s="6">
        <f t="shared" si="1"/>
        <v>6</v>
      </c>
    </row>
    <row r="17" spans="1:20" s="2" customFormat="1" ht="11.25" x14ac:dyDescent="0.2">
      <c r="A17" s="3">
        <v>15</v>
      </c>
      <c r="B17" s="3">
        <v>22</v>
      </c>
      <c r="C17" s="3">
        <v>2</v>
      </c>
      <c r="D17" s="3" t="s">
        <v>17</v>
      </c>
      <c r="E17" s="3" t="s">
        <v>19</v>
      </c>
      <c r="F17" s="5" t="s">
        <v>34</v>
      </c>
      <c r="G17" s="13" t="s">
        <v>25</v>
      </c>
      <c r="H17" s="13" t="s">
        <v>25</v>
      </c>
      <c r="I17" s="13" t="s">
        <v>25</v>
      </c>
      <c r="J17" s="13" t="s">
        <v>25</v>
      </c>
      <c r="K17" s="11" t="s">
        <v>26</v>
      </c>
      <c r="L17" s="11" t="s">
        <v>26</v>
      </c>
      <c r="M17" s="11" t="s">
        <v>26</v>
      </c>
      <c r="N17" s="11" t="s">
        <v>25</v>
      </c>
      <c r="O17" s="11" t="s">
        <v>26</v>
      </c>
      <c r="P17" s="11" t="s">
        <v>26</v>
      </c>
      <c r="Q17" s="11" t="s">
        <v>26</v>
      </c>
      <c r="R17" s="12" t="s">
        <v>28</v>
      </c>
      <c r="S17" s="6">
        <f t="shared" si="0"/>
        <v>5</v>
      </c>
      <c r="T17" s="6">
        <f t="shared" si="1"/>
        <v>6</v>
      </c>
    </row>
    <row r="18" spans="1:20" s="2" customFormat="1" ht="11.25" x14ac:dyDescent="0.2">
      <c r="A18" s="5">
        <v>16</v>
      </c>
      <c r="B18" s="3">
        <v>31</v>
      </c>
      <c r="C18" s="3">
        <v>7</v>
      </c>
      <c r="D18" s="3" t="s">
        <v>17</v>
      </c>
      <c r="E18" s="3" t="s">
        <v>19</v>
      </c>
      <c r="F18" s="5" t="s">
        <v>34</v>
      </c>
      <c r="G18" s="13" t="s">
        <v>25</v>
      </c>
      <c r="H18" s="13" t="s">
        <v>25</v>
      </c>
      <c r="I18" s="13" t="s">
        <v>26</v>
      </c>
      <c r="J18" s="13" t="s">
        <v>26</v>
      </c>
      <c r="K18" s="11" t="s">
        <v>26</v>
      </c>
      <c r="L18" s="11" t="s">
        <v>26</v>
      </c>
      <c r="M18" s="11" t="s">
        <v>26</v>
      </c>
      <c r="N18" s="11" t="s">
        <v>25</v>
      </c>
      <c r="O18" s="11" t="s">
        <v>26</v>
      </c>
      <c r="P18" s="11" t="s">
        <v>26</v>
      </c>
      <c r="Q18" s="11" t="s">
        <v>26</v>
      </c>
      <c r="R18" s="12" t="s">
        <v>28</v>
      </c>
      <c r="S18" s="6">
        <f t="shared" si="0"/>
        <v>3</v>
      </c>
      <c r="T18" s="6">
        <f t="shared" si="1"/>
        <v>8</v>
      </c>
    </row>
    <row r="19" spans="1:20" s="2" customFormat="1" ht="11.25" x14ac:dyDescent="0.2">
      <c r="A19" s="3">
        <v>17</v>
      </c>
      <c r="B19" s="3">
        <v>32</v>
      </c>
      <c r="C19" s="3">
        <v>6</v>
      </c>
      <c r="D19" s="3" t="s">
        <v>16</v>
      </c>
      <c r="E19" s="3" t="s">
        <v>20</v>
      </c>
      <c r="F19" s="5" t="s">
        <v>35</v>
      </c>
      <c r="G19" s="13" t="s">
        <v>25</v>
      </c>
      <c r="H19" s="13" t="s">
        <v>25</v>
      </c>
      <c r="I19" s="13" t="s">
        <v>25</v>
      </c>
      <c r="J19" s="13" t="s">
        <v>25</v>
      </c>
      <c r="K19" s="13" t="s">
        <v>25</v>
      </c>
      <c r="L19" s="13" t="s">
        <v>25</v>
      </c>
      <c r="M19" s="13" t="s">
        <v>25</v>
      </c>
      <c r="N19" s="11" t="s">
        <v>25</v>
      </c>
      <c r="O19" s="13" t="s">
        <v>25</v>
      </c>
      <c r="P19" s="13" t="s">
        <v>26</v>
      </c>
      <c r="Q19" s="11" t="s">
        <v>26</v>
      </c>
      <c r="R19" s="12" t="s">
        <v>31</v>
      </c>
      <c r="S19" s="6">
        <f t="shared" si="0"/>
        <v>9</v>
      </c>
      <c r="T19" s="6">
        <f t="shared" si="1"/>
        <v>2</v>
      </c>
    </row>
    <row r="20" spans="1:20" s="2" customFormat="1" ht="11.25" x14ac:dyDescent="0.2">
      <c r="A20" s="3">
        <v>18</v>
      </c>
      <c r="B20" s="3">
        <v>34</v>
      </c>
      <c r="C20" s="3">
        <v>9</v>
      </c>
      <c r="D20" s="3" t="s">
        <v>17</v>
      </c>
      <c r="E20" s="3" t="s">
        <v>19</v>
      </c>
      <c r="F20" s="5" t="s">
        <v>35</v>
      </c>
      <c r="G20" s="13" t="s">
        <v>25</v>
      </c>
      <c r="H20" s="13" t="s">
        <v>25</v>
      </c>
      <c r="I20" s="13" t="s">
        <v>25</v>
      </c>
      <c r="J20" s="13" t="s">
        <v>26</v>
      </c>
      <c r="K20" s="11" t="s">
        <v>26</v>
      </c>
      <c r="L20" s="11" t="s">
        <v>26</v>
      </c>
      <c r="M20" s="11" t="s">
        <v>26</v>
      </c>
      <c r="N20" s="11" t="s">
        <v>25</v>
      </c>
      <c r="O20" s="11" t="s">
        <v>26</v>
      </c>
      <c r="P20" s="11" t="s">
        <v>26</v>
      </c>
      <c r="Q20" s="11" t="s">
        <v>26</v>
      </c>
      <c r="R20" s="12" t="s">
        <v>31</v>
      </c>
      <c r="S20" s="6">
        <f t="shared" si="0"/>
        <v>4</v>
      </c>
      <c r="T20" s="6">
        <f t="shared" si="1"/>
        <v>7</v>
      </c>
    </row>
    <row r="21" spans="1:20" s="2" customFormat="1" ht="11.25" x14ac:dyDescent="0.2">
      <c r="A21" s="5">
        <v>19</v>
      </c>
      <c r="B21" s="3">
        <v>21</v>
      </c>
      <c r="C21" s="3">
        <v>2</v>
      </c>
      <c r="D21" s="3" t="s">
        <v>17</v>
      </c>
      <c r="E21" s="3" t="s">
        <v>19</v>
      </c>
      <c r="F21" s="5" t="s">
        <v>34</v>
      </c>
      <c r="G21" s="13" t="s">
        <v>25</v>
      </c>
      <c r="H21" s="13" t="s">
        <v>25</v>
      </c>
      <c r="I21" s="13" t="s">
        <v>26</v>
      </c>
      <c r="J21" s="13" t="s">
        <v>25</v>
      </c>
      <c r="K21" s="11" t="s">
        <v>26</v>
      </c>
      <c r="L21" s="11" t="s">
        <v>26</v>
      </c>
      <c r="M21" s="11" t="s">
        <v>26</v>
      </c>
      <c r="N21" s="11" t="s">
        <v>25</v>
      </c>
      <c r="O21" s="11" t="s">
        <v>26</v>
      </c>
      <c r="P21" s="11" t="s">
        <v>26</v>
      </c>
      <c r="Q21" s="11" t="s">
        <v>26</v>
      </c>
      <c r="R21" s="12" t="s">
        <v>29</v>
      </c>
      <c r="S21" s="6">
        <f t="shared" si="0"/>
        <v>4</v>
      </c>
      <c r="T21" s="6">
        <f t="shared" si="1"/>
        <v>7</v>
      </c>
    </row>
    <row r="22" spans="1:20" s="2" customFormat="1" ht="11.25" x14ac:dyDescent="0.2">
      <c r="A22" s="3">
        <v>20</v>
      </c>
      <c r="B22" s="3">
        <v>18</v>
      </c>
      <c r="C22" s="3">
        <v>3</v>
      </c>
      <c r="D22" s="3" t="s">
        <v>16</v>
      </c>
      <c r="E22" s="3" t="s">
        <v>20</v>
      </c>
      <c r="F22" s="5" t="s">
        <v>34</v>
      </c>
      <c r="G22" s="13" t="s">
        <v>25</v>
      </c>
      <c r="H22" s="13" t="s">
        <v>25</v>
      </c>
      <c r="I22" s="13" t="s">
        <v>26</v>
      </c>
      <c r="J22" s="13" t="s">
        <v>25</v>
      </c>
      <c r="K22" s="13" t="s">
        <v>25</v>
      </c>
      <c r="L22" s="13" t="s">
        <v>25</v>
      </c>
      <c r="M22" s="13" t="s">
        <v>25</v>
      </c>
      <c r="N22" s="11" t="s">
        <v>25</v>
      </c>
      <c r="O22" s="13" t="s">
        <v>25</v>
      </c>
      <c r="P22" s="13" t="s">
        <v>25</v>
      </c>
      <c r="Q22" s="13" t="s">
        <v>25</v>
      </c>
      <c r="R22" s="12" t="s">
        <v>32</v>
      </c>
      <c r="S22" s="6">
        <f t="shared" si="0"/>
        <v>10</v>
      </c>
      <c r="T22" s="6">
        <f t="shared" si="1"/>
        <v>1</v>
      </c>
    </row>
    <row r="23" spans="1:20" s="2" customFormat="1" ht="11.25" x14ac:dyDescent="0.2">
      <c r="A23" s="3">
        <v>21</v>
      </c>
      <c r="B23" s="3">
        <v>31</v>
      </c>
      <c r="C23" s="3">
        <v>9</v>
      </c>
      <c r="D23" s="3" t="s">
        <v>16</v>
      </c>
      <c r="E23" s="3" t="s">
        <v>24</v>
      </c>
      <c r="F23" s="5" t="s">
        <v>34</v>
      </c>
      <c r="G23" s="13" t="s">
        <v>25</v>
      </c>
      <c r="H23" s="13" t="s">
        <v>25</v>
      </c>
      <c r="I23" s="13" t="s">
        <v>25</v>
      </c>
      <c r="J23" s="13" t="s">
        <v>25</v>
      </c>
      <c r="K23" s="13" t="s">
        <v>25</v>
      </c>
      <c r="L23" s="13" t="s">
        <v>25</v>
      </c>
      <c r="M23" s="13" t="s">
        <v>25</v>
      </c>
      <c r="N23" s="11" t="s">
        <v>25</v>
      </c>
      <c r="O23" s="13" t="s">
        <v>25</v>
      </c>
      <c r="P23" s="13" t="s">
        <v>25</v>
      </c>
      <c r="Q23" s="13" t="s">
        <v>26</v>
      </c>
      <c r="R23" s="12" t="s">
        <v>31</v>
      </c>
      <c r="S23" s="6">
        <f t="shared" si="0"/>
        <v>10</v>
      </c>
      <c r="T23" s="6">
        <f t="shared" si="1"/>
        <v>1</v>
      </c>
    </row>
    <row r="24" spans="1:20" s="2" customFormat="1" ht="11.25" x14ac:dyDescent="0.2">
      <c r="A24" s="5">
        <v>22</v>
      </c>
      <c r="B24" s="3">
        <v>32</v>
      </c>
      <c r="C24" s="3">
        <v>8</v>
      </c>
      <c r="D24" s="3" t="s">
        <v>17</v>
      </c>
      <c r="E24" s="3" t="s">
        <v>24</v>
      </c>
      <c r="F24" s="5" t="s">
        <v>34</v>
      </c>
      <c r="G24" s="13" t="s">
        <v>25</v>
      </c>
      <c r="H24" s="13" t="s">
        <v>25</v>
      </c>
      <c r="I24" s="13" t="s">
        <v>25</v>
      </c>
      <c r="J24" s="13" t="s">
        <v>25</v>
      </c>
      <c r="K24" s="13" t="s">
        <v>25</v>
      </c>
      <c r="L24" s="13" t="s">
        <v>25</v>
      </c>
      <c r="M24" s="13" t="s">
        <v>26</v>
      </c>
      <c r="N24" s="11" t="s">
        <v>25</v>
      </c>
      <c r="O24" s="13" t="s">
        <v>25</v>
      </c>
      <c r="P24" s="13" t="s">
        <v>25</v>
      </c>
      <c r="Q24" s="13" t="s">
        <v>25</v>
      </c>
      <c r="R24" s="12" t="s">
        <v>30</v>
      </c>
      <c r="S24" s="6">
        <f t="shared" si="0"/>
        <v>10</v>
      </c>
      <c r="T24" s="6">
        <f t="shared" si="1"/>
        <v>1</v>
      </c>
    </row>
    <row r="25" spans="1:20" s="2" customFormat="1" ht="11.25" x14ac:dyDescent="0.2">
      <c r="A25" s="3">
        <v>23</v>
      </c>
      <c r="B25" s="3">
        <v>34</v>
      </c>
      <c r="C25" s="3">
        <v>9</v>
      </c>
      <c r="D25" s="3" t="s">
        <v>17</v>
      </c>
      <c r="E25" s="3" t="s">
        <v>19</v>
      </c>
      <c r="F25" s="5" t="s">
        <v>34</v>
      </c>
      <c r="G25" s="13" t="s">
        <v>25</v>
      </c>
      <c r="H25" s="13" t="s">
        <v>25</v>
      </c>
      <c r="I25" s="13" t="s">
        <v>25</v>
      </c>
      <c r="J25" s="13" t="s">
        <v>26</v>
      </c>
      <c r="K25" s="13" t="s">
        <v>25</v>
      </c>
      <c r="L25" s="13" t="s">
        <v>25</v>
      </c>
      <c r="M25" s="13" t="s">
        <v>25</v>
      </c>
      <c r="N25" s="11" t="s">
        <v>25</v>
      </c>
      <c r="O25" s="13" t="s">
        <v>25</v>
      </c>
      <c r="P25" s="11" t="s">
        <v>26</v>
      </c>
      <c r="Q25" s="11" t="s">
        <v>26</v>
      </c>
      <c r="R25" s="12" t="s">
        <v>31</v>
      </c>
      <c r="S25" s="6">
        <f t="shared" si="0"/>
        <v>8</v>
      </c>
      <c r="T25" s="6">
        <f t="shared" si="1"/>
        <v>3</v>
      </c>
    </row>
    <row r="26" spans="1:20" s="2" customFormat="1" ht="11.25" x14ac:dyDescent="0.2">
      <c r="A26" s="3">
        <v>24</v>
      </c>
      <c r="B26" s="3">
        <v>26</v>
      </c>
      <c r="C26" s="3">
        <v>6</v>
      </c>
      <c r="D26" s="3" t="s">
        <v>16</v>
      </c>
      <c r="E26" s="3" t="s">
        <v>19</v>
      </c>
      <c r="F26" s="5" t="s">
        <v>35</v>
      </c>
      <c r="G26" s="13" t="s">
        <v>25</v>
      </c>
      <c r="H26" s="13" t="s">
        <v>25</v>
      </c>
      <c r="I26" s="13" t="s">
        <v>26</v>
      </c>
      <c r="J26" s="13" t="s">
        <v>25</v>
      </c>
      <c r="K26" s="13" t="s">
        <v>25</v>
      </c>
      <c r="L26" s="13" t="s">
        <v>25</v>
      </c>
      <c r="M26" s="13" t="s">
        <v>25</v>
      </c>
      <c r="N26" s="11" t="s">
        <v>25</v>
      </c>
      <c r="O26" s="13" t="s">
        <v>25</v>
      </c>
      <c r="P26" s="11" t="s">
        <v>26</v>
      </c>
      <c r="Q26" s="11" t="s">
        <v>26</v>
      </c>
      <c r="R26" s="12" t="s">
        <v>29</v>
      </c>
      <c r="S26" s="6">
        <f t="shared" si="0"/>
        <v>8</v>
      </c>
      <c r="T26" s="6">
        <f t="shared" si="1"/>
        <v>3</v>
      </c>
    </row>
    <row r="27" spans="1:20" s="2" customFormat="1" ht="11.25" x14ac:dyDescent="0.2">
      <c r="A27" s="5">
        <v>25</v>
      </c>
      <c r="B27" s="3">
        <v>34</v>
      </c>
      <c r="C27" s="3">
        <v>5</v>
      </c>
      <c r="D27" s="3" t="s">
        <v>16</v>
      </c>
      <c r="E27" s="3" t="s">
        <v>20</v>
      </c>
      <c r="F27" s="5" t="s">
        <v>34</v>
      </c>
      <c r="G27" s="13" t="s">
        <v>25</v>
      </c>
      <c r="H27" s="13" t="s">
        <v>25</v>
      </c>
      <c r="I27" s="13" t="s">
        <v>25</v>
      </c>
      <c r="J27" s="13" t="s">
        <v>25</v>
      </c>
      <c r="K27" s="13" t="s">
        <v>25</v>
      </c>
      <c r="L27" s="13" t="s">
        <v>25</v>
      </c>
      <c r="M27" s="13" t="s">
        <v>25</v>
      </c>
      <c r="N27" s="11" t="s">
        <v>25</v>
      </c>
      <c r="O27" s="13" t="s">
        <v>25</v>
      </c>
      <c r="P27" s="13" t="s">
        <v>25</v>
      </c>
      <c r="Q27" s="13" t="s">
        <v>25</v>
      </c>
      <c r="R27" s="12" t="s">
        <v>31</v>
      </c>
      <c r="S27" s="6">
        <f t="shared" si="0"/>
        <v>11</v>
      </c>
      <c r="T27" s="6">
        <f t="shared" si="1"/>
        <v>0</v>
      </c>
    </row>
    <row r="28" spans="1:20" s="2" customFormat="1" ht="11.25" x14ac:dyDescent="0.2">
      <c r="A28" s="3">
        <v>26</v>
      </c>
      <c r="B28" s="3">
        <v>27</v>
      </c>
      <c r="C28" s="3">
        <v>4</v>
      </c>
      <c r="D28" s="3" t="s">
        <v>17</v>
      </c>
      <c r="E28" s="3" t="s">
        <v>23</v>
      </c>
      <c r="F28" s="5" t="s">
        <v>34</v>
      </c>
      <c r="G28" s="13" t="s">
        <v>25</v>
      </c>
      <c r="H28" s="13" t="s">
        <v>25</v>
      </c>
      <c r="I28" s="13" t="s">
        <v>25</v>
      </c>
      <c r="J28" s="13" t="s">
        <v>26</v>
      </c>
      <c r="K28" s="11" t="s">
        <v>26</v>
      </c>
      <c r="L28" s="11" t="s">
        <v>26</v>
      </c>
      <c r="M28" s="11" t="s">
        <v>26</v>
      </c>
      <c r="N28" s="11" t="s">
        <v>25</v>
      </c>
      <c r="O28" s="11" t="s">
        <v>26</v>
      </c>
      <c r="P28" s="11" t="s">
        <v>26</v>
      </c>
      <c r="Q28" s="11" t="s">
        <v>26</v>
      </c>
      <c r="R28" s="12" t="s">
        <v>28</v>
      </c>
      <c r="S28" s="6">
        <f t="shared" si="0"/>
        <v>4</v>
      </c>
      <c r="T28" s="6">
        <f t="shared" si="1"/>
        <v>7</v>
      </c>
    </row>
    <row r="29" spans="1:20" s="2" customFormat="1" ht="11.25" x14ac:dyDescent="0.2">
      <c r="A29" s="3">
        <v>27</v>
      </c>
      <c r="B29" s="3">
        <v>34</v>
      </c>
      <c r="C29" s="3">
        <v>3</v>
      </c>
      <c r="D29" s="3" t="s">
        <v>17</v>
      </c>
      <c r="E29" s="3" t="s">
        <v>23</v>
      </c>
      <c r="F29" s="5" t="s">
        <v>35</v>
      </c>
      <c r="G29" s="13" t="s">
        <v>26</v>
      </c>
      <c r="H29" s="13" t="s">
        <v>26</v>
      </c>
      <c r="I29" s="13" t="s">
        <v>25</v>
      </c>
      <c r="J29" s="13" t="s">
        <v>26</v>
      </c>
      <c r="K29" s="11" t="s">
        <v>26</v>
      </c>
      <c r="L29" s="11" t="s">
        <v>26</v>
      </c>
      <c r="M29" s="11" t="s">
        <v>26</v>
      </c>
      <c r="N29" s="11" t="s">
        <v>25</v>
      </c>
      <c r="O29" s="11" t="s">
        <v>26</v>
      </c>
      <c r="P29" s="11" t="s">
        <v>26</v>
      </c>
      <c r="Q29" s="11" t="s">
        <v>26</v>
      </c>
      <c r="R29" s="12" t="s">
        <v>27</v>
      </c>
      <c r="S29" s="6">
        <f t="shared" si="0"/>
        <v>2</v>
      </c>
      <c r="T29" s="6">
        <f t="shared" si="1"/>
        <v>9</v>
      </c>
    </row>
    <row r="30" spans="1:20" s="2" customFormat="1" ht="11.25" x14ac:dyDescent="0.2">
      <c r="A30" s="5">
        <v>28</v>
      </c>
      <c r="B30" s="3">
        <v>27</v>
      </c>
      <c r="C30" s="3">
        <v>6</v>
      </c>
      <c r="D30" s="3" t="s">
        <v>17</v>
      </c>
      <c r="E30" s="3" t="s">
        <v>20</v>
      </c>
      <c r="F30" s="5" t="s">
        <v>34</v>
      </c>
      <c r="G30" s="13" t="s">
        <v>25</v>
      </c>
      <c r="H30" s="13" t="s">
        <v>25</v>
      </c>
      <c r="I30" s="13" t="s">
        <v>26</v>
      </c>
      <c r="J30" s="13" t="s">
        <v>25</v>
      </c>
      <c r="K30" s="13" t="s">
        <v>25</v>
      </c>
      <c r="L30" s="13" t="s">
        <v>25</v>
      </c>
      <c r="M30" s="13" t="s">
        <v>25</v>
      </c>
      <c r="N30" s="11" t="s">
        <v>25</v>
      </c>
      <c r="O30" s="13" t="s">
        <v>25</v>
      </c>
      <c r="P30" s="13" t="s">
        <v>25</v>
      </c>
      <c r="Q30" s="13" t="s">
        <v>25</v>
      </c>
      <c r="R30" s="12" t="s">
        <v>32</v>
      </c>
      <c r="S30" s="6">
        <f t="shared" si="0"/>
        <v>10</v>
      </c>
      <c r="T30" s="6">
        <f t="shared" si="1"/>
        <v>1</v>
      </c>
    </row>
    <row r="31" spans="1:20" s="2" customFormat="1" ht="11.25" x14ac:dyDescent="0.2">
      <c r="A31" s="3">
        <v>29</v>
      </c>
      <c r="B31" s="3">
        <v>28</v>
      </c>
      <c r="C31" s="3">
        <v>4</v>
      </c>
      <c r="D31" s="3" t="s">
        <v>16</v>
      </c>
      <c r="E31" s="3" t="s">
        <v>19</v>
      </c>
      <c r="F31" s="5" t="s">
        <v>34</v>
      </c>
      <c r="G31" s="13" t="s">
        <v>25</v>
      </c>
      <c r="H31" s="13" t="s">
        <v>25</v>
      </c>
      <c r="I31" s="13" t="s">
        <v>25</v>
      </c>
      <c r="J31" s="13" t="s">
        <v>25</v>
      </c>
      <c r="K31" s="11" t="s">
        <v>26</v>
      </c>
      <c r="L31" s="11" t="s">
        <v>26</v>
      </c>
      <c r="M31" s="11" t="s">
        <v>26</v>
      </c>
      <c r="N31" s="11" t="s">
        <v>25</v>
      </c>
      <c r="O31" s="11" t="s">
        <v>26</v>
      </c>
      <c r="P31" s="11" t="s">
        <v>26</v>
      </c>
      <c r="Q31" s="11" t="s">
        <v>26</v>
      </c>
      <c r="R31" s="12" t="s">
        <v>29</v>
      </c>
      <c r="S31" s="6">
        <f t="shared" si="0"/>
        <v>5</v>
      </c>
      <c r="T31" s="6">
        <f t="shared" si="1"/>
        <v>6</v>
      </c>
    </row>
    <row r="32" spans="1:20" s="2" customFormat="1" ht="11.25" x14ac:dyDescent="0.2">
      <c r="A32" s="3">
        <v>30</v>
      </c>
      <c r="B32" s="3">
        <v>24</v>
      </c>
      <c r="C32" s="3">
        <v>2</v>
      </c>
      <c r="D32" s="3" t="s">
        <v>16</v>
      </c>
      <c r="E32" s="3" t="s">
        <v>19</v>
      </c>
      <c r="F32" s="5" t="s">
        <v>35</v>
      </c>
      <c r="G32" s="13" t="s">
        <v>25</v>
      </c>
      <c r="H32" s="13" t="s">
        <v>25</v>
      </c>
      <c r="I32" s="13" t="s">
        <v>25</v>
      </c>
      <c r="J32" s="13" t="s">
        <v>26</v>
      </c>
      <c r="K32" s="13" t="s">
        <v>25</v>
      </c>
      <c r="L32" s="13" t="s">
        <v>25</v>
      </c>
      <c r="M32" s="13" t="s">
        <v>25</v>
      </c>
      <c r="N32" s="11" t="s">
        <v>25</v>
      </c>
      <c r="O32" s="11" t="s">
        <v>26</v>
      </c>
      <c r="P32" s="11" t="s">
        <v>26</v>
      </c>
      <c r="Q32" s="11" t="s">
        <v>26</v>
      </c>
      <c r="R32" s="12" t="s">
        <v>30</v>
      </c>
      <c r="S32" s="6">
        <f t="shared" si="0"/>
        <v>7</v>
      </c>
      <c r="T32" s="6">
        <f t="shared" si="1"/>
        <v>4</v>
      </c>
    </row>
    <row r="33" spans="1:20" s="2" customFormat="1" ht="11.25" x14ac:dyDescent="0.2">
      <c r="A33" s="5">
        <v>31</v>
      </c>
      <c r="B33" s="3">
        <v>34</v>
      </c>
      <c r="C33" s="3">
        <v>5</v>
      </c>
      <c r="D33" s="3" t="s">
        <v>16</v>
      </c>
      <c r="E33" s="3" t="s">
        <v>20</v>
      </c>
      <c r="F33" s="5" t="s">
        <v>34</v>
      </c>
      <c r="G33" s="13" t="s">
        <v>25</v>
      </c>
      <c r="H33" s="13" t="s">
        <v>25</v>
      </c>
      <c r="I33" s="13" t="s">
        <v>26</v>
      </c>
      <c r="J33" s="13" t="s">
        <v>25</v>
      </c>
      <c r="K33" s="11" t="s">
        <v>26</v>
      </c>
      <c r="L33" s="11" t="s">
        <v>26</v>
      </c>
      <c r="M33" s="11" t="s">
        <v>26</v>
      </c>
      <c r="N33" s="11" t="s">
        <v>25</v>
      </c>
      <c r="O33" s="11" t="s">
        <v>26</v>
      </c>
      <c r="P33" s="11" t="s">
        <v>26</v>
      </c>
      <c r="Q33" s="11" t="s">
        <v>26</v>
      </c>
      <c r="R33" s="12" t="s">
        <v>28</v>
      </c>
      <c r="S33" s="6">
        <f t="shared" si="0"/>
        <v>4</v>
      </c>
      <c r="T33" s="6">
        <f t="shared" si="1"/>
        <v>7</v>
      </c>
    </row>
    <row r="34" spans="1:20" s="2" customFormat="1" ht="11.25" x14ac:dyDescent="0.2">
      <c r="A34" s="3">
        <v>32</v>
      </c>
      <c r="B34" s="3">
        <v>29</v>
      </c>
      <c r="C34" s="3">
        <v>5</v>
      </c>
      <c r="D34" s="3" t="s">
        <v>17</v>
      </c>
      <c r="E34" s="3" t="s">
        <v>20</v>
      </c>
      <c r="F34" s="5" t="s">
        <v>35</v>
      </c>
      <c r="G34" s="13" t="s">
        <v>25</v>
      </c>
      <c r="H34" s="13" t="s">
        <v>25</v>
      </c>
      <c r="I34" s="13" t="s">
        <v>26</v>
      </c>
      <c r="J34" s="13" t="s">
        <v>25</v>
      </c>
      <c r="K34" s="13" t="s">
        <v>25</v>
      </c>
      <c r="L34" s="13" t="s">
        <v>25</v>
      </c>
      <c r="M34" s="13" t="s">
        <v>25</v>
      </c>
      <c r="N34" s="11" t="s">
        <v>25</v>
      </c>
      <c r="O34" s="13" t="s">
        <v>25</v>
      </c>
      <c r="P34" s="13" t="s">
        <v>25</v>
      </c>
      <c r="Q34" s="13" t="s">
        <v>25</v>
      </c>
      <c r="R34" s="12" t="s">
        <v>28</v>
      </c>
      <c r="S34" s="6">
        <f t="shared" si="0"/>
        <v>10</v>
      </c>
      <c r="T34" s="6">
        <f t="shared" si="1"/>
        <v>1</v>
      </c>
    </row>
    <row r="35" spans="1:20" s="2" customFormat="1" ht="11.25" x14ac:dyDescent="0.2">
      <c r="A35" s="3">
        <v>33</v>
      </c>
      <c r="B35" s="3">
        <v>18</v>
      </c>
      <c r="C35" s="3">
        <v>1</v>
      </c>
      <c r="D35" s="3" t="s">
        <v>16</v>
      </c>
      <c r="E35" s="3" t="s">
        <v>24</v>
      </c>
      <c r="F35" s="5" t="s">
        <v>34</v>
      </c>
      <c r="G35" s="13" t="s">
        <v>25</v>
      </c>
      <c r="H35" s="13" t="s">
        <v>25</v>
      </c>
      <c r="I35" s="13" t="s">
        <v>25</v>
      </c>
      <c r="J35" s="13" t="s">
        <v>25</v>
      </c>
      <c r="K35" s="13" t="s">
        <v>25</v>
      </c>
      <c r="L35" s="13" t="s">
        <v>25</v>
      </c>
      <c r="M35" s="13" t="s">
        <v>25</v>
      </c>
      <c r="N35" s="11" t="s">
        <v>25</v>
      </c>
      <c r="O35" s="13" t="s">
        <v>25</v>
      </c>
      <c r="P35" s="13" t="s">
        <v>25</v>
      </c>
      <c r="Q35" s="13" t="s">
        <v>25</v>
      </c>
      <c r="R35" s="12" t="s">
        <v>32</v>
      </c>
      <c r="S35" s="6">
        <f t="shared" si="0"/>
        <v>11</v>
      </c>
      <c r="T35" s="6">
        <f t="shared" si="1"/>
        <v>0</v>
      </c>
    </row>
    <row r="36" spans="1:20" s="2" customFormat="1" ht="11.25" x14ac:dyDescent="0.2">
      <c r="A36" s="5">
        <v>34</v>
      </c>
      <c r="B36" s="3">
        <v>31</v>
      </c>
      <c r="C36" s="3">
        <v>3</v>
      </c>
      <c r="D36" s="3" t="s">
        <v>17</v>
      </c>
      <c r="E36" s="3" t="s">
        <v>24</v>
      </c>
      <c r="F36" s="5" t="s">
        <v>35</v>
      </c>
      <c r="G36" s="13" t="s">
        <v>25</v>
      </c>
      <c r="H36" s="13" t="s">
        <v>25</v>
      </c>
      <c r="I36" s="13" t="s">
        <v>25</v>
      </c>
      <c r="J36" s="13" t="s">
        <v>25</v>
      </c>
      <c r="K36" s="13" t="s">
        <v>25</v>
      </c>
      <c r="L36" s="13" t="s">
        <v>25</v>
      </c>
      <c r="M36" s="13" t="s">
        <v>25</v>
      </c>
      <c r="N36" s="11" t="s">
        <v>25</v>
      </c>
      <c r="O36" s="13" t="s">
        <v>25</v>
      </c>
      <c r="P36" s="13" t="s">
        <v>25</v>
      </c>
      <c r="Q36" s="13" t="s">
        <v>25</v>
      </c>
      <c r="R36" s="12" t="s">
        <v>32</v>
      </c>
      <c r="S36" s="6">
        <f t="shared" si="0"/>
        <v>11</v>
      </c>
      <c r="T36" s="6">
        <f t="shared" si="1"/>
        <v>0</v>
      </c>
    </row>
    <row r="37" spans="1:20" s="2" customFormat="1" ht="11.25" x14ac:dyDescent="0.2">
      <c r="A37" s="3">
        <v>35</v>
      </c>
      <c r="B37" s="3">
        <v>32</v>
      </c>
      <c r="C37" s="3">
        <v>7</v>
      </c>
      <c r="D37" s="3" t="s">
        <v>17</v>
      </c>
      <c r="E37" s="3" t="s">
        <v>19</v>
      </c>
      <c r="F37" s="5" t="s">
        <v>35</v>
      </c>
      <c r="G37" s="13" t="s">
        <v>25</v>
      </c>
      <c r="H37" s="13" t="s">
        <v>25</v>
      </c>
      <c r="I37" s="13" t="s">
        <v>25</v>
      </c>
      <c r="J37" s="13" t="s">
        <v>25</v>
      </c>
      <c r="K37" s="11" t="s">
        <v>26</v>
      </c>
      <c r="L37" s="11" t="s">
        <v>26</v>
      </c>
      <c r="M37" s="11" t="s">
        <v>26</v>
      </c>
      <c r="N37" s="11" t="s">
        <v>25</v>
      </c>
      <c r="O37" s="11" t="s">
        <v>26</v>
      </c>
      <c r="P37" s="11" t="s">
        <v>26</v>
      </c>
      <c r="Q37" s="11" t="s">
        <v>26</v>
      </c>
      <c r="R37" s="12" t="s">
        <v>31</v>
      </c>
      <c r="S37" s="6">
        <f t="shared" si="0"/>
        <v>5</v>
      </c>
      <c r="T37" s="6">
        <f t="shared" si="1"/>
        <v>6</v>
      </c>
    </row>
    <row r="38" spans="1:20" s="2" customFormat="1" ht="11.25" x14ac:dyDescent="0.2">
      <c r="A38" s="3">
        <v>36</v>
      </c>
      <c r="B38" s="3">
        <v>18</v>
      </c>
      <c r="C38" s="3">
        <v>2</v>
      </c>
      <c r="D38" s="3" t="s">
        <v>17</v>
      </c>
      <c r="E38" s="3" t="s">
        <v>19</v>
      </c>
      <c r="F38" s="5" t="s">
        <v>34</v>
      </c>
      <c r="G38" s="13" t="s">
        <v>25</v>
      </c>
      <c r="H38" s="13" t="s">
        <v>25</v>
      </c>
      <c r="I38" s="13" t="s">
        <v>25</v>
      </c>
      <c r="J38" s="13" t="s">
        <v>25</v>
      </c>
      <c r="K38" s="13" t="s">
        <v>25</v>
      </c>
      <c r="L38" s="13" t="s">
        <v>25</v>
      </c>
      <c r="M38" s="13" t="s">
        <v>25</v>
      </c>
      <c r="N38" s="11" t="s">
        <v>25</v>
      </c>
      <c r="O38" s="11" t="s">
        <v>26</v>
      </c>
      <c r="P38" s="11" t="s">
        <v>26</v>
      </c>
      <c r="Q38" s="11" t="s">
        <v>26</v>
      </c>
      <c r="R38" s="12" t="s">
        <v>29</v>
      </c>
      <c r="S38" s="6">
        <f t="shared" si="0"/>
        <v>8</v>
      </c>
      <c r="T38" s="6">
        <f t="shared" si="1"/>
        <v>3</v>
      </c>
    </row>
    <row r="39" spans="1:20" s="2" customFormat="1" ht="11.25" x14ac:dyDescent="0.2">
      <c r="A39" s="5">
        <v>37</v>
      </c>
      <c r="B39" s="3">
        <v>24</v>
      </c>
      <c r="C39" s="3">
        <v>2</v>
      </c>
      <c r="D39" s="3" t="s">
        <v>16</v>
      </c>
      <c r="E39" s="3" t="s">
        <v>23</v>
      </c>
      <c r="F39" s="5" t="s">
        <v>34</v>
      </c>
      <c r="G39" s="13" t="s">
        <v>25</v>
      </c>
      <c r="H39" s="13" t="s">
        <v>26</v>
      </c>
      <c r="I39" s="13" t="s">
        <v>25</v>
      </c>
      <c r="J39" s="13" t="s">
        <v>26</v>
      </c>
      <c r="K39" s="11" t="s">
        <v>26</v>
      </c>
      <c r="L39" s="11" t="s">
        <v>26</v>
      </c>
      <c r="M39" s="11" t="s">
        <v>26</v>
      </c>
      <c r="N39" s="11" t="s">
        <v>25</v>
      </c>
      <c r="O39" s="11" t="s">
        <v>26</v>
      </c>
      <c r="P39" s="11" t="s">
        <v>26</v>
      </c>
      <c r="Q39" s="11" t="s">
        <v>26</v>
      </c>
      <c r="R39" s="12" t="s">
        <v>30</v>
      </c>
      <c r="S39" s="6">
        <f t="shared" si="0"/>
        <v>3</v>
      </c>
      <c r="T39" s="6">
        <f t="shared" si="1"/>
        <v>8</v>
      </c>
    </row>
    <row r="40" spans="1:20" s="2" customFormat="1" ht="11.25" x14ac:dyDescent="0.2">
      <c r="A40" s="3">
        <v>38</v>
      </c>
      <c r="B40" s="3">
        <v>34</v>
      </c>
      <c r="C40" s="3">
        <v>12</v>
      </c>
      <c r="D40" s="3" t="s">
        <v>17</v>
      </c>
      <c r="E40" s="3" t="s">
        <v>23</v>
      </c>
      <c r="F40" s="5" t="s">
        <v>34</v>
      </c>
      <c r="G40" s="13" t="s">
        <v>26</v>
      </c>
      <c r="H40" s="13" t="s">
        <v>26</v>
      </c>
      <c r="I40" s="13" t="s">
        <v>26</v>
      </c>
      <c r="J40" s="13" t="s">
        <v>26</v>
      </c>
      <c r="K40" s="11" t="s">
        <v>26</v>
      </c>
      <c r="L40" s="11" t="s">
        <v>26</v>
      </c>
      <c r="M40" s="11" t="s">
        <v>26</v>
      </c>
      <c r="N40" s="11" t="s">
        <v>25</v>
      </c>
      <c r="O40" s="11" t="s">
        <v>26</v>
      </c>
      <c r="P40" s="11" t="s">
        <v>26</v>
      </c>
      <c r="Q40" s="11" t="s">
        <v>26</v>
      </c>
      <c r="R40" s="12" t="s">
        <v>27</v>
      </c>
      <c r="S40" s="6">
        <f t="shared" si="0"/>
        <v>1</v>
      </c>
      <c r="T40" s="6">
        <f t="shared" si="1"/>
        <v>10</v>
      </c>
    </row>
    <row r="41" spans="1:20" s="2" customFormat="1" ht="11.25" x14ac:dyDescent="0.2">
      <c r="A41" s="3">
        <v>39</v>
      </c>
      <c r="B41" s="3">
        <v>34</v>
      </c>
      <c r="C41" s="3">
        <v>7</v>
      </c>
      <c r="D41" s="3" t="s">
        <v>16</v>
      </c>
      <c r="E41" s="3" t="s">
        <v>20</v>
      </c>
      <c r="F41" s="5" t="s">
        <v>35</v>
      </c>
      <c r="G41" s="13" t="s">
        <v>25</v>
      </c>
      <c r="H41" s="13" t="s">
        <v>25</v>
      </c>
      <c r="I41" s="13" t="s">
        <v>25</v>
      </c>
      <c r="J41" s="13" t="s">
        <v>25</v>
      </c>
      <c r="K41" s="13" t="s">
        <v>25</v>
      </c>
      <c r="L41" s="13" t="s">
        <v>26</v>
      </c>
      <c r="M41" s="13" t="s">
        <v>25</v>
      </c>
      <c r="N41" s="11" t="s">
        <v>25</v>
      </c>
      <c r="O41" s="13" t="s">
        <v>25</v>
      </c>
      <c r="P41" s="13" t="s">
        <v>26</v>
      </c>
      <c r="Q41" s="13" t="s">
        <v>25</v>
      </c>
      <c r="R41" s="12" t="s">
        <v>29</v>
      </c>
      <c r="S41" s="6">
        <f t="shared" si="0"/>
        <v>9</v>
      </c>
      <c r="T41" s="6">
        <f t="shared" si="1"/>
        <v>2</v>
      </c>
    </row>
    <row r="42" spans="1:20" s="2" customFormat="1" ht="11.25" x14ac:dyDescent="0.2">
      <c r="A42" s="5">
        <v>40</v>
      </c>
      <c r="B42" s="3">
        <v>21</v>
      </c>
      <c r="C42" s="3">
        <v>1</v>
      </c>
      <c r="D42" s="3" t="s">
        <v>16</v>
      </c>
      <c r="E42" s="3" t="s">
        <v>19</v>
      </c>
      <c r="F42" s="5" t="s">
        <v>34</v>
      </c>
      <c r="G42" s="13" t="s">
        <v>25</v>
      </c>
      <c r="H42" s="13" t="s">
        <v>25</v>
      </c>
      <c r="I42" s="13" t="s">
        <v>25</v>
      </c>
      <c r="J42" s="13" t="s">
        <v>25</v>
      </c>
      <c r="K42" s="11" t="s">
        <v>26</v>
      </c>
      <c r="L42" s="11" t="s">
        <v>26</v>
      </c>
      <c r="M42" s="11" t="s">
        <v>26</v>
      </c>
      <c r="N42" s="11" t="s">
        <v>25</v>
      </c>
      <c r="O42" s="11" t="s">
        <v>26</v>
      </c>
      <c r="P42" s="11" t="s">
        <v>26</v>
      </c>
      <c r="Q42" s="11" t="s">
        <v>26</v>
      </c>
      <c r="R42" s="12" t="s">
        <v>30</v>
      </c>
      <c r="S42" s="6">
        <f t="shared" si="0"/>
        <v>5</v>
      </c>
      <c r="T42" s="6">
        <f t="shared" si="1"/>
        <v>6</v>
      </c>
    </row>
    <row r="43" spans="1:20" s="2" customFormat="1" ht="11.25" x14ac:dyDescent="0.2">
      <c r="A43" s="3">
        <v>41</v>
      </c>
      <c r="B43" s="3">
        <v>26</v>
      </c>
      <c r="C43" s="3">
        <v>2</v>
      </c>
      <c r="D43" s="3" t="s">
        <v>16</v>
      </c>
      <c r="E43" s="3" t="s">
        <v>19</v>
      </c>
      <c r="F43" s="5" t="s">
        <v>34</v>
      </c>
      <c r="G43" s="13" t="s">
        <v>25</v>
      </c>
      <c r="H43" s="13" t="s">
        <v>25</v>
      </c>
      <c r="I43" s="13" t="s">
        <v>26</v>
      </c>
      <c r="J43" s="13" t="s">
        <v>25</v>
      </c>
      <c r="K43" s="13" t="s">
        <v>25</v>
      </c>
      <c r="L43" s="13" t="s">
        <v>25</v>
      </c>
      <c r="M43" s="13" t="s">
        <v>25</v>
      </c>
      <c r="N43" s="11" t="s">
        <v>25</v>
      </c>
      <c r="O43" s="13" t="s">
        <v>25</v>
      </c>
      <c r="P43" s="11" t="s">
        <v>26</v>
      </c>
      <c r="Q43" s="11" t="s">
        <v>26</v>
      </c>
      <c r="R43" s="12" t="s">
        <v>29</v>
      </c>
      <c r="S43" s="6">
        <f t="shared" si="0"/>
        <v>8</v>
      </c>
      <c r="T43" s="6">
        <f t="shared" si="1"/>
        <v>3</v>
      </c>
    </row>
    <row r="44" spans="1:20" s="2" customFormat="1" ht="11.25" x14ac:dyDescent="0.2">
      <c r="A44" s="3">
        <v>42</v>
      </c>
      <c r="B44" s="3">
        <v>34</v>
      </c>
      <c r="C44" s="3">
        <v>8</v>
      </c>
      <c r="D44" s="3" t="s">
        <v>17</v>
      </c>
      <c r="E44" s="3" t="s">
        <v>20</v>
      </c>
      <c r="F44" s="5" t="s">
        <v>36</v>
      </c>
      <c r="G44" s="13" t="s">
        <v>25</v>
      </c>
      <c r="H44" s="13" t="s">
        <v>25</v>
      </c>
      <c r="I44" s="13" t="s">
        <v>25</v>
      </c>
      <c r="J44" s="13" t="s">
        <v>25</v>
      </c>
      <c r="K44" s="13" t="s">
        <v>25</v>
      </c>
      <c r="L44" s="13" t="s">
        <v>25</v>
      </c>
      <c r="M44" s="13" t="s">
        <v>25</v>
      </c>
      <c r="N44" s="11" t="s">
        <v>25</v>
      </c>
      <c r="O44" s="13" t="s">
        <v>25</v>
      </c>
      <c r="P44" s="13" t="s">
        <v>25</v>
      </c>
      <c r="Q44" s="13" t="s">
        <v>25</v>
      </c>
      <c r="R44" s="12" t="s">
        <v>31</v>
      </c>
      <c r="S44" s="6">
        <f t="shared" si="0"/>
        <v>11</v>
      </c>
      <c r="T44" s="6">
        <f t="shared" si="1"/>
        <v>0</v>
      </c>
    </row>
    <row r="45" spans="1:20" s="2" customFormat="1" ht="11.25" x14ac:dyDescent="0.2">
      <c r="A45" s="5">
        <v>43</v>
      </c>
      <c r="B45" s="3">
        <v>27</v>
      </c>
      <c r="C45" s="3">
        <v>5</v>
      </c>
      <c r="D45" s="3" t="s">
        <v>17</v>
      </c>
      <c r="E45" s="3" t="s">
        <v>23</v>
      </c>
      <c r="F45" s="5" t="s">
        <v>35</v>
      </c>
      <c r="G45" s="13" t="s">
        <v>25</v>
      </c>
      <c r="H45" s="13" t="s">
        <v>25</v>
      </c>
      <c r="I45" s="13" t="s">
        <v>25</v>
      </c>
      <c r="J45" s="13" t="s">
        <v>26</v>
      </c>
      <c r="K45" s="11" t="s">
        <v>26</v>
      </c>
      <c r="L45" s="11" t="s">
        <v>26</v>
      </c>
      <c r="M45" s="11" t="s">
        <v>26</v>
      </c>
      <c r="N45" s="11" t="s">
        <v>25</v>
      </c>
      <c r="O45" s="11" t="s">
        <v>26</v>
      </c>
      <c r="P45" s="11" t="s">
        <v>26</v>
      </c>
      <c r="Q45" s="11" t="s">
        <v>26</v>
      </c>
      <c r="R45" s="12" t="s">
        <v>28</v>
      </c>
      <c r="S45" s="6">
        <f t="shared" si="0"/>
        <v>4</v>
      </c>
      <c r="T45" s="6">
        <f t="shared" si="1"/>
        <v>7</v>
      </c>
    </row>
    <row r="46" spans="1:20" s="2" customFormat="1" ht="11.25" x14ac:dyDescent="0.2">
      <c r="A46" s="3">
        <v>44</v>
      </c>
      <c r="B46" s="3">
        <v>34</v>
      </c>
      <c r="C46" s="3">
        <v>10</v>
      </c>
      <c r="D46" s="3" t="s">
        <v>17</v>
      </c>
      <c r="E46" s="3" t="s">
        <v>23</v>
      </c>
      <c r="F46" s="5" t="s">
        <v>36</v>
      </c>
      <c r="G46" s="13" t="s">
        <v>26</v>
      </c>
      <c r="H46" s="13" t="s">
        <v>26</v>
      </c>
      <c r="I46" s="13" t="s">
        <v>25</v>
      </c>
      <c r="J46" s="13" t="s">
        <v>26</v>
      </c>
      <c r="K46" s="11" t="s">
        <v>26</v>
      </c>
      <c r="L46" s="11" t="s">
        <v>26</v>
      </c>
      <c r="M46" s="11" t="s">
        <v>26</v>
      </c>
      <c r="N46" s="11" t="s">
        <v>25</v>
      </c>
      <c r="O46" s="11" t="s">
        <v>26</v>
      </c>
      <c r="P46" s="11" t="s">
        <v>26</v>
      </c>
      <c r="Q46" s="11" t="s">
        <v>26</v>
      </c>
      <c r="R46" s="12" t="s">
        <v>27</v>
      </c>
      <c r="S46" s="6">
        <f t="shared" si="0"/>
        <v>2</v>
      </c>
      <c r="T46" s="6">
        <f t="shared" si="1"/>
        <v>9</v>
      </c>
    </row>
    <row r="47" spans="1:20" s="2" customFormat="1" ht="11.25" x14ac:dyDescent="0.2">
      <c r="A47" s="3">
        <v>45</v>
      </c>
      <c r="B47" s="3">
        <v>27</v>
      </c>
      <c r="C47" s="3">
        <v>4</v>
      </c>
      <c r="D47" s="3" t="s">
        <v>17</v>
      </c>
      <c r="E47" s="3" t="s">
        <v>20</v>
      </c>
      <c r="F47" s="5" t="s">
        <v>34</v>
      </c>
      <c r="G47" s="13" t="s">
        <v>25</v>
      </c>
      <c r="H47" s="13" t="s">
        <v>25</v>
      </c>
      <c r="I47" s="13" t="s">
        <v>26</v>
      </c>
      <c r="J47" s="13" t="s">
        <v>25</v>
      </c>
      <c r="K47" s="13" t="s">
        <v>25</v>
      </c>
      <c r="L47" s="13" t="s">
        <v>25</v>
      </c>
      <c r="M47" s="13" t="s">
        <v>25</v>
      </c>
      <c r="N47" s="11" t="s">
        <v>25</v>
      </c>
      <c r="O47" s="13" t="s">
        <v>25</v>
      </c>
      <c r="P47" s="13" t="s">
        <v>25</v>
      </c>
      <c r="Q47" s="13" t="s">
        <v>25</v>
      </c>
      <c r="R47" s="12" t="s">
        <v>32</v>
      </c>
      <c r="S47" s="6">
        <f t="shared" si="0"/>
        <v>10</v>
      </c>
      <c r="T47" s="6">
        <f t="shared" si="1"/>
        <v>1</v>
      </c>
    </row>
    <row r="48" spans="1:20" s="2" customFormat="1" ht="11.25" x14ac:dyDescent="0.2">
      <c r="A48" s="5">
        <v>46</v>
      </c>
      <c r="B48" s="3">
        <v>28</v>
      </c>
      <c r="C48" s="3">
        <v>2</v>
      </c>
      <c r="D48" s="3" t="s">
        <v>16</v>
      </c>
      <c r="E48" s="3" t="s">
        <v>19</v>
      </c>
      <c r="F48" s="5" t="s">
        <v>34</v>
      </c>
      <c r="G48" s="13" t="s">
        <v>25</v>
      </c>
      <c r="H48" s="13" t="s">
        <v>25</v>
      </c>
      <c r="I48" s="13" t="s">
        <v>25</v>
      </c>
      <c r="J48" s="13" t="s">
        <v>25</v>
      </c>
      <c r="K48" s="11" t="s">
        <v>26</v>
      </c>
      <c r="L48" s="11" t="s">
        <v>26</v>
      </c>
      <c r="M48" s="11" t="s">
        <v>26</v>
      </c>
      <c r="N48" s="11" t="s">
        <v>25</v>
      </c>
      <c r="O48" s="11" t="s">
        <v>26</v>
      </c>
      <c r="P48" s="11" t="s">
        <v>26</v>
      </c>
      <c r="Q48" s="11" t="s">
        <v>26</v>
      </c>
      <c r="R48" s="12" t="s">
        <v>29</v>
      </c>
      <c r="S48" s="6">
        <f t="shared" si="0"/>
        <v>5</v>
      </c>
      <c r="T48" s="6">
        <f t="shared" si="1"/>
        <v>6</v>
      </c>
    </row>
    <row r="49" spans="1:33" s="2" customFormat="1" ht="11.25" x14ac:dyDescent="0.2">
      <c r="A49" s="3">
        <v>47</v>
      </c>
      <c r="B49" s="3">
        <v>24</v>
      </c>
      <c r="C49" s="3">
        <v>2</v>
      </c>
      <c r="D49" s="3" t="s">
        <v>16</v>
      </c>
      <c r="E49" s="3" t="s">
        <v>19</v>
      </c>
      <c r="F49" s="5" t="s">
        <v>34</v>
      </c>
      <c r="G49" s="13" t="s">
        <v>25</v>
      </c>
      <c r="H49" s="13" t="s">
        <v>25</v>
      </c>
      <c r="I49" s="13" t="s">
        <v>25</v>
      </c>
      <c r="J49" s="13" t="s">
        <v>26</v>
      </c>
      <c r="K49" s="13" t="s">
        <v>25</v>
      </c>
      <c r="L49" s="13" t="s">
        <v>25</v>
      </c>
      <c r="M49" s="13" t="s">
        <v>25</v>
      </c>
      <c r="N49" s="11" t="s">
        <v>25</v>
      </c>
      <c r="O49" s="11" t="s">
        <v>26</v>
      </c>
      <c r="P49" s="11" t="s">
        <v>26</v>
      </c>
      <c r="Q49" s="11" t="s">
        <v>26</v>
      </c>
      <c r="R49" s="12" t="s">
        <v>30</v>
      </c>
      <c r="S49" s="6">
        <f t="shared" si="0"/>
        <v>7</v>
      </c>
      <c r="T49" s="6">
        <f t="shared" si="1"/>
        <v>4</v>
      </c>
    </row>
    <row r="50" spans="1:33" s="2" customFormat="1" ht="11.25" x14ac:dyDescent="0.2">
      <c r="A50" s="3">
        <v>48</v>
      </c>
      <c r="B50" s="3">
        <v>34</v>
      </c>
      <c r="C50" s="3">
        <v>2</v>
      </c>
      <c r="D50" s="3" t="s">
        <v>17</v>
      </c>
      <c r="E50" s="3" t="s">
        <v>19</v>
      </c>
      <c r="F50" s="5" t="s">
        <v>35</v>
      </c>
      <c r="G50" s="13" t="s">
        <v>25</v>
      </c>
      <c r="H50" s="13" t="s">
        <v>25</v>
      </c>
      <c r="I50" s="13" t="s">
        <v>26</v>
      </c>
      <c r="J50" s="13" t="s">
        <v>25</v>
      </c>
      <c r="K50" s="11" t="s">
        <v>26</v>
      </c>
      <c r="L50" s="11" t="s">
        <v>26</v>
      </c>
      <c r="M50" s="11" t="s">
        <v>26</v>
      </c>
      <c r="N50" s="11" t="s">
        <v>25</v>
      </c>
      <c r="O50" s="11" t="s">
        <v>26</v>
      </c>
      <c r="P50" s="11" t="s">
        <v>26</v>
      </c>
      <c r="Q50" s="11" t="s">
        <v>26</v>
      </c>
      <c r="R50" s="12" t="s">
        <v>28</v>
      </c>
      <c r="S50" s="6">
        <f t="shared" si="0"/>
        <v>4</v>
      </c>
      <c r="T50" s="6">
        <f t="shared" si="1"/>
        <v>7</v>
      </c>
    </row>
    <row r="51" spans="1:33" s="2" customFormat="1" ht="12" thickBot="1" x14ac:dyDescent="0.25">
      <c r="A51" s="5">
        <v>49</v>
      </c>
      <c r="B51" s="3">
        <v>29</v>
      </c>
      <c r="C51" s="3">
        <v>6</v>
      </c>
      <c r="D51" s="3" t="s">
        <v>17</v>
      </c>
      <c r="E51" s="3" t="s">
        <v>20</v>
      </c>
      <c r="F51" s="5" t="s">
        <v>34</v>
      </c>
      <c r="G51" s="13" t="s">
        <v>25</v>
      </c>
      <c r="H51" s="13" t="s">
        <v>25</v>
      </c>
      <c r="I51" s="13" t="s">
        <v>26</v>
      </c>
      <c r="J51" s="13" t="s">
        <v>25</v>
      </c>
      <c r="K51" s="13" t="s">
        <v>25</v>
      </c>
      <c r="L51" s="13" t="s">
        <v>25</v>
      </c>
      <c r="M51" s="13" t="s">
        <v>25</v>
      </c>
      <c r="N51" s="11" t="s">
        <v>25</v>
      </c>
      <c r="O51" s="13" t="s">
        <v>25</v>
      </c>
      <c r="P51" s="13" t="s">
        <v>25</v>
      </c>
      <c r="Q51" s="13" t="s">
        <v>25</v>
      </c>
      <c r="R51" s="12" t="s">
        <v>28</v>
      </c>
      <c r="S51" s="6">
        <f t="shared" si="0"/>
        <v>10</v>
      </c>
      <c r="T51" s="6">
        <f t="shared" si="1"/>
        <v>1</v>
      </c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</row>
    <row r="52" spans="1:33" s="2" customFormat="1" ht="12" thickTop="1" x14ac:dyDescent="0.2">
      <c r="A52" s="3">
        <v>50</v>
      </c>
      <c r="B52" s="3">
        <v>18</v>
      </c>
      <c r="C52" s="3">
        <v>1</v>
      </c>
      <c r="D52" s="3" t="s">
        <v>16</v>
      </c>
      <c r="E52" s="3" t="s">
        <v>24</v>
      </c>
      <c r="F52" s="5" t="s">
        <v>34</v>
      </c>
      <c r="G52" s="13" t="s">
        <v>25</v>
      </c>
      <c r="H52" s="13" t="s">
        <v>25</v>
      </c>
      <c r="I52" s="13" t="s">
        <v>25</v>
      </c>
      <c r="J52" s="13" t="s">
        <v>25</v>
      </c>
      <c r="K52" s="13" t="s">
        <v>25</v>
      </c>
      <c r="L52" s="13" t="s">
        <v>25</v>
      </c>
      <c r="M52" s="13" t="s">
        <v>25</v>
      </c>
      <c r="N52" s="11" t="s">
        <v>25</v>
      </c>
      <c r="O52" s="13" t="s">
        <v>25</v>
      </c>
      <c r="P52" s="13" t="s">
        <v>25</v>
      </c>
      <c r="Q52" s="13" t="s">
        <v>25</v>
      </c>
      <c r="R52" s="12" t="s">
        <v>32</v>
      </c>
      <c r="S52" s="6">
        <f t="shared" si="0"/>
        <v>11</v>
      </c>
      <c r="T52" s="6">
        <f t="shared" si="1"/>
        <v>0</v>
      </c>
      <c r="U52" s="71"/>
      <c r="V52" s="74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6"/>
    </row>
    <row r="53" spans="1:33" s="2" customFormat="1" ht="11.25" x14ac:dyDescent="0.2">
      <c r="A53" s="3">
        <v>51</v>
      </c>
      <c r="B53" s="3">
        <v>31</v>
      </c>
      <c r="C53" s="3">
        <v>8</v>
      </c>
      <c r="D53" s="3" t="s">
        <v>17</v>
      </c>
      <c r="E53" s="3" t="s">
        <v>24</v>
      </c>
      <c r="F53" s="5" t="s">
        <v>34</v>
      </c>
      <c r="G53" s="13" t="s">
        <v>25</v>
      </c>
      <c r="H53" s="13" t="s">
        <v>25</v>
      </c>
      <c r="I53" s="13" t="s">
        <v>25</v>
      </c>
      <c r="J53" s="13" t="s">
        <v>25</v>
      </c>
      <c r="K53" s="13" t="s">
        <v>25</v>
      </c>
      <c r="L53" s="13" t="s">
        <v>25</v>
      </c>
      <c r="M53" s="13" t="s">
        <v>25</v>
      </c>
      <c r="N53" s="11" t="s">
        <v>25</v>
      </c>
      <c r="O53" s="13" t="s">
        <v>25</v>
      </c>
      <c r="P53" s="13" t="s">
        <v>25</v>
      </c>
      <c r="Q53" s="13" t="s">
        <v>25</v>
      </c>
      <c r="R53" s="12" t="s">
        <v>32</v>
      </c>
      <c r="S53" s="6">
        <f t="shared" si="0"/>
        <v>11</v>
      </c>
      <c r="T53" s="6">
        <f t="shared" si="1"/>
        <v>0</v>
      </c>
      <c r="U53" s="71"/>
      <c r="V53" s="77"/>
      <c r="AG53" s="78"/>
    </row>
    <row r="54" spans="1:33" s="2" customFormat="1" ht="11.25" x14ac:dyDescent="0.2">
      <c r="A54" s="5">
        <v>52</v>
      </c>
      <c r="B54" s="3">
        <v>32</v>
      </c>
      <c r="C54" s="3">
        <v>7</v>
      </c>
      <c r="D54" s="3" t="s">
        <v>17</v>
      </c>
      <c r="E54" s="3" t="s">
        <v>19</v>
      </c>
      <c r="F54" s="5" t="s">
        <v>34</v>
      </c>
      <c r="G54" s="13" t="s">
        <v>25</v>
      </c>
      <c r="H54" s="13" t="s">
        <v>25</v>
      </c>
      <c r="I54" s="13" t="s">
        <v>25</v>
      </c>
      <c r="J54" s="13" t="s">
        <v>25</v>
      </c>
      <c r="K54" s="11" t="s">
        <v>26</v>
      </c>
      <c r="L54" s="11" t="s">
        <v>26</v>
      </c>
      <c r="M54" s="11" t="s">
        <v>26</v>
      </c>
      <c r="N54" s="11" t="s">
        <v>25</v>
      </c>
      <c r="O54" s="11" t="s">
        <v>26</v>
      </c>
      <c r="P54" s="11" t="s">
        <v>26</v>
      </c>
      <c r="Q54" s="11" t="s">
        <v>26</v>
      </c>
      <c r="R54" s="12" t="s">
        <v>31</v>
      </c>
      <c r="S54" s="6">
        <f t="shared" si="0"/>
        <v>5</v>
      </c>
      <c r="T54" s="6">
        <f t="shared" si="1"/>
        <v>6</v>
      </c>
      <c r="U54" s="71"/>
      <c r="V54" s="77"/>
      <c r="AG54" s="78"/>
    </row>
    <row r="55" spans="1:33" s="2" customFormat="1" ht="11.25" x14ac:dyDescent="0.2">
      <c r="A55" s="3">
        <v>53</v>
      </c>
      <c r="B55" s="3">
        <v>18</v>
      </c>
      <c r="C55" s="3">
        <v>1</v>
      </c>
      <c r="D55" s="3" t="s">
        <v>17</v>
      </c>
      <c r="E55" s="3" t="s">
        <v>19</v>
      </c>
      <c r="F55" s="5" t="s">
        <v>34</v>
      </c>
      <c r="G55" s="13" t="s">
        <v>25</v>
      </c>
      <c r="H55" s="13" t="s">
        <v>25</v>
      </c>
      <c r="I55" s="13" t="s">
        <v>25</v>
      </c>
      <c r="J55" s="13" t="s">
        <v>25</v>
      </c>
      <c r="K55" s="13" t="s">
        <v>25</v>
      </c>
      <c r="L55" s="13" t="s">
        <v>25</v>
      </c>
      <c r="M55" s="13" t="s">
        <v>25</v>
      </c>
      <c r="N55" s="11" t="s">
        <v>25</v>
      </c>
      <c r="O55" s="11" t="s">
        <v>26</v>
      </c>
      <c r="P55" s="11" t="s">
        <v>26</v>
      </c>
      <c r="Q55" s="11" t="s">
        <v>26</v>
      </c>
      <c r="R55" s="12" t="s">
        <v>29</v>
      </c>
      <c r="S55" s="6">
        <f t="shared" si="0"/>
        <v>8</v>
      </c>
      <c r="T55" s="6">
        <f t="shared" si="1"/>
        <v>3</v>
      </c>
      <c r="U55" s="71"/>
      <c r="V55" s="77"/>
      <c r="AG55" s="78"/>
    </row>
    <row r="56" spans="1:33" s="2" customFormat="1" ht="11.25" x14ac:dyDescent="0.2">
      <c r="A56" s="3">
        <v>54</v>
      </c>
      <c r="B56" s="3">
        <v>24</v>
      </c>
      <c r="C56" s="3">
        <v>2</v>
      </c>
      <c r="D56" s="3" t="s">
        <v>16</v>
      </c>
      <c r="E56" s="3" t="s">
        <v>23</v>
      </c>
      <c r="F56" s="5" t="s">
        <v>35</v>
      </c>
      <c r="G56" s="13" t="s">
        <v>25</v>
      </c>
      <c r="H56" s="13" t="s">
        <v>26</v>
      </c>
      <c r="I56" s="13" t="s">
        <v>25</v>
      </c>
      <c r="J56" s="13" t="s">
        <v>26</v>
      </c>
      <c r="K56" s="11" t="s">
        <v>26</v>
      </c>
      <c r="L56" s="11" t="s">
        <v>26</v>
      </c>
      <c r="M56" s="11" t="s">
        <v>26</v>
      </c>
      <c r="N56" s="11" t="s">
        <v>25</v>
      </c>
      <c r="O56" s="11" t="s">
        <v>26</v>
      </c>
      <c r="P56" s="11" t="s">
        <v>26</v>
      </c>
      <c r="Q56" s="11" t="s">
        <v>26</v>
      </c>
      <c r="R56" s="12" t="s">
        <v>30</v>
      </c>
      <c r="S56" s="6">
        <f t="shared" si="0"/>
        <v>3</v>
      </c>
      <c r="T56" s="6">
        <f t="shared" si="1"/>
        <v>8</v>
      </c>
      <c r="U56" s="71"/>
      <c r="V56" s="77"/>
      <c r="AG56" s="78"/>
    </row>
    <row r="57" spans="1:33" s="2" customFormat="1" ht="11.25" x14ac:dyDescent="0.2">
      <c r="A57" s="5">
        <v>55</v>
      </c>
      <c r="B57" s="3">
        <v>34</v>
      </c>
      <c r="C57" s="3">
        <v>7</v>
      </c>
      <c r="D57" s="3" t="s">
        <v>17</v>
      </c>
      <c r="E57" s="3" t="s">
        <v>23</v>
      </c>
      <c r="F57" s="5" t="s">
        <v>34</v>
      </c>
      <c r="G57" s="13" t="s">
        <v>26</v>
      </c>
      <c r="H57" s="13" t="s">
        <v>26</v>
      </c>
      <c r="I57" s="13" t="s">
        <v>26</v>
      </c>
      <c r="J57" s="13" t="s">
        <v>26</v>
      </c>
      <c r="K57" s="11" t="s">
        <v>26</v>
      </c>
      <c r="L57" s="11" t="s">
        <v>26</v>
      </c>
      <c r="M57" s="11" t="s">
        <v>26</v>
      </c>
      <c r="N57" s="11" t="s">
        <v>25</v>
      </c>
      <c r="O57" s="11" t="s">
        <v>26</v>
      </c>
      <c r="P57" s="11" t="s">
        <v>26</v>
      </c>
      <c r="Q57" s="11" t="s">
        <v>26</v>
      </c>
      <c r="R57" s="12" t="s">
        <v>27</v>
      </c>
      <c r="S57" s="6">
        <f t="shared" si="0"/>
        <v>1</v>
      </c>
      <c r="T57" s="6">
        <f t="shared" si="1"/>
        <v>10</v>
      </c>
      <c r="U57" s="71"/>
      <c r="V57" s="77"/>
      <c r="AG57" s="78"/>
    </row>
    <row r="58" spans="1:33" s="2" customFormat="1" ht="11.25" x14ac:dyDescent="0.2">
      <c r="A58" s="3">
        <v>56</v>
      </c>
      <c r="B58" s="3">
        <v>34</v>
      </c>
      <c r="C58" s="3">
        <v>7</v>
      </c>
      <c r="D58" s="3" t="s">
        <v>16</v>
      </c>
      <c r="E58" s="3" t="s">
        <v>20</v>
      </c>
      <c r="F58" s="5" t="s">
        <v>34</v>
      </c>
      <c r="G58" s="13" t="s">
        <v>25</v>
      </c>
      <c r="H58" s="13" t="s">
        <v>25</v>
      </c>
      <c r="I58" s="13" t="s">
        <v>25</v>
      </c>
      <c r="J58" s="13" t="s">
        <v>25</v>
      </c>
      <c r="K58" s="13" t="s">
        <v>25</v>
      </c>
      <c r="L58" s="13" t="s">
        <v>25</v>
      </c>
      <c r="M58" s="13" t="s">
        <v>25</v>
      </c>
      <c r="N58" s="11" t="s">
        <v>25</v>
      </c>
      <c r="O58" s="13" t="s">
        <v>25</v>
      </c>
      <c r="P58" s="13" t="s">
        <v>26</v>
      </c>
      <c r="Q58" s="13" t="s">
        <v>25</v>
      </c>
      <c r="R58" s="12" t="s">
        <v>29</v>
      </c>
      <c r="S58" s="6">
        <f t="shared" si="0"/>
        <v>10</v>
      </c>
      <c r="T58" s="6">
        <f t="shared" si="1"/>
        <v>1</v>
      </c>
      <c r="U58" s="71"/>
      <c r="V58" s="77"/>
      <c r="W58" s="2" t="s">
        <v>49</v>
      </c>
      <c r="X58" s="2">
        <f>COUNTIF(R2:R102,"&lt;20k")</f>
        <v>32</v>
      </c>
      <c r="AG58" s="78"/>
    </row>
    <row r="59" spans="1:33" s="2" customFormat="1" ht="11.25" x14ac:dyDescent="0.2">
      <c r="A59" s="3">
        <v>57</v>
      </c>
      <c r="B59" s="3">
        <v>22</v>
      </c>
      <c r="C59" s="3">
        <v>2</v>
      </c>
      <c r="D59" s="3" t="s">
        <v>17</v>
      </c>
      <c r="E59" s="3" t="s">
        <v>19</v>
      </c>
      <c r="F59" s="5" t="s">
        <v>34</v>
      </c>
      <c r="G59" s="13" t="s">
        <v>25</v>
      </c>
      <c r="H59" s="13" t="s">
        <v>25</v>
      </c>
      <c r="I59" s="13" t="s">
        <v>25</v>
      </c>
      <c r="J59" s="13" t="s">
        <v>25</v>
      </c>
      <c r="K59" s="11" t="s">
        <v>26</v>
      </c>
      <c r="L59" s="11" t="s">
        <v>26</v>
      </c>
      <c r="M59" s="11" t="s">
        <v>26</v>
      </c>
      <c r="N59" s="11" t="s">
        <v>25</v>
      </c>
      <c r="O59" s="11" t="s">
        <v>26</v>
      </c>
      <c r="P59" s="11" t="s">
        <v>26</v>
      </c>
      <c r="Q59" s="11" t="s">
        <v>26</v>
      </c>
      <c r="R59" s="12" t="s">
        <v>28</v>
      </c>
      <c r="S59" s="6">
        <f t="shared" si="0"/>
        <v>5</v>
      </c>
      <c r="T59" s="6">
        <f t="shared" si="1"/>
        <v>6</v>
      </c>
      <c r="U59" s="71"/>
      <c r="V59" s="77"/>
      <c r="W59" s="2" t="s">
        <v>50</v>
      </c>
      <c r="X59" s="2">
        <f>COUNTIF(R2:R102,"&gt;100k")</f>
        <v>69</v>
      </c>
      <c r="AG59" s="78"/>
    </row>
    <row r="60" spans="1:33" s="2" customFormat="1" ht="11.25" x14ac:dyDescent="0.2">
      <c r="A60" s="5">
        <v>58</v>
      </c>
      <c r="B60" s="3">
        <v>31</v>
      </c>
      <c r="C60" s="3">
        <v>7</v>
      </c>
      <c r="D60" s="3" t="s">
        <v>17</v>
      </c>
      <c r="E60" s="3" t="s">
        <v>19</v>
      </c>
      <c r="F60" s="5" t="s">
        <v>34</v>
      </c>
      <c r="G60" s="13" t="s">
        <v>25</v>
      </c>
      <c r="H60" s="13" t="s">
        <v>25</v>
      </c>
      <c r="I60" s="13" t="s">
        <v>26</v>
      </c>
      <c r="J60" s="13" t="s">
        <v>26</v>
      </c>
      <c r="K60" s="11" t="s">
        <v>26</v>
      </c>
      <c r="L60" s="11" t="s">
        <v>26</v>
      </c>
      <c r="M60" s="11" t="s">
        <v>26</v>
      </c>
      <c r="N60" s="11" t="s">
        <v>25</v>
      </c>
      <c r="O60" s="11" t="s">
        <v>26</v>
      </c>
      <c r="P60" s="11" t="s">
        <v>26</v>
      </c>
      <c r="Q60" s="11" t="s">
        <v>26</v>
      </c>
      <c r="R60" s="12" t="s">
        <v>28</v>
      </c>
      <c r="S60" s="6">
        <f t="shared" si="0"/>
        <v>3</v>
      </c>
      <c r="T60" s="6">
        <f t="shared" si="1"/>
        <v>8</v>
      </c>
      <c r="U60" s="71"/>
      <c r="V60" s="77"/>
      <c r="W60" s="2" t="s">
        <v>28</v>
      </c>
      <c r="X60" s="2">
        <f>COUNTIF(R2:R102,"20k-35k")</f>
        <v>22</v>
      </c>
      <c r="AG60" s="78"/>
    </row>
    <row r="61" spans="1:33" s="2" customFormat="1" ht="11.25" x14ac:dyDescent="0.2">
      <c r="A61" s="3">
        <v>59</v>
      </c>
      <c r="B61" s="3">
        <v>32</v>
      </c>
      <c r="C61" s="3">
        <v>8</v>
      </c>
      <c r="D61" s="3" t="s">
        <v>16</v>
      </c>
      <c r="E61" s="3" t="s">
        <v>20</v>
      </c>
      <c r="F61" s="5" t="s">
        <v>34</v>
      </c>
      <c r="G61" s="13" t="s">
        <v>25</v>
      </c>
      <c r="H61" s="13" t="s">
        <v>25</v>
      </c>
      <c r="I61" s="13" t="s">
        <v>25</v>
      </c>
      <c r="J61" s="13" t="s">
        <v>25</v>
      </c>
      <c r="K61" s="13" t="s">
        <v>25</v>
      </c>
      <c r="L61" s="13" t="s">
        <v>25</v>
      </c>
      <c r="M61" s="13" t="s">
        <v>25</v>
      </c>
      <c r="N61" s="11" t="s">
        <v>25</v>
      </c>
      <c r="O61" s="13" t="s">
        <v>25</v>
      </c>
      <c r="P61" s="13" t="s">
        <v>26</v>
      </c>
      <c r="Q61" s="11" t="s">
        <v>26</v>
      </c>
      <c r="R61" s="12" t="s">
        <v>31</v>
      </c>
      <c r="S61" s="6">
        <f t="shared" si="0"/>
        <v>9</v>
      </c>
      <c r="T61" s="6">
        <f t="shared" si="1"/>
        <v>2</v>
      </c>
      <c r="U61" s="71"/>
      <c r="V61" s="77"/>
      <c r="W61" s="2" t="s">
        <v>29</v>
      </c>
      <c r="X61" s="2">
        <f>COUNTIF(R2:R102,"35K-50K")</f>
        <v>16</v>
      </c>
      <c r="AG61" s="78"/>
    </row>
    <row r="62" spans="1:33" s="2" customFormat="1" ht="11.25" x14ac:dyDescent="0.2">
      <c r="A62" s="3">
        <v>60</v>
      </c>
      <c r="B62" s="3">
        <v>25</v>
      </c>
      <c r="C62" s="3">
        <v>5</v>
      </c>
      <c r="D62" s="3" t="s">
        <v>17</v>
      </c>
      <c r="E62" s="3" t="s">
        <v>24</v>
      </c>
      <c r="F62" s="5" t="s">
        <v>35</v>
      </c>
      <c r="G62" s="13" t="s">
        <v>25</v>
      </c>
      <c r="H62" s="13" t="s">
        <v>25</v>
      </c>
      <c r="I62" s="13" t="s">
        <v>25</v>
      </c>
      <c r="J62" s="13" t="s">
        <v>25</v>
      </c>
      <c r="K62" s="13" t="s">
        <v>25</v>
      </c>
      <c r="L62" s="13" t="s">
        <v>25</v>
      </c>
      <c r="M62" s="13" t="s">
        <v>25</v>
      </c>
      <c r="N62" s="11" t="s">
        <v>25</v>
      </c>
      <c r="O62" s="13" t="s">
        <v>25</v>
      </c>
      <c r="P62" s="13" t="s">
        <v>26</v>
      </c>
      <c r="Q62" s="13" t="s">
        <v>25</v>
      </c>
      <c r="R62" s="12" t="s">
        <v>32</v>
      </c>
      <c r="S62" s="6">
        <f t="shared" si="0"/>
        <v>10</v>
      </c>
      <c r="T62" s="6">
        <f t="shared" si="1"/>
        <v>1</v>
      </c>
      <c r="U62" s="71"/>
      <c r="V62" s="77"/>
      <c r="W62" s="2" t="s">
        <v>31</v>
      </c>
      <c r="X62" s="2">
        <f>COUNTIF(R2:R102,"50K-75k")</f>
        <v>16</v>
      </c>
      <c r="AG62" s="78"/>
    </row>
    <row r="63" spans="1:33" s="2" customFormat="1" ht="11.25" x14ac:dyDescent="0.2">
      <c r="A63" s="5">
        <v>61</v>
      </c>
      <c r="B63" s="3">
        <v>24</v>
      </c>
      <c r="C63" s="3">
        <v>2</v>
      </c>
      <c r="D63" s="3" t="s">
        <v>16</v>
      </c>
      <c r="E63" s="3" t="s">
        <v>23</v>
      </c>
      <c r="F63" s="5" t="s">
        <v>34</v>
      </c>
      <c r="G63" s="13" t="s">
        <v>25</v>
      </c>
      <c r="H63" s="13" t="s">
        <v>26</v>
      </c>
      <c r="I63" s="13" t="s">
        <v>26</v>
      </c>
      <c r="J63" s="13" t="s">
        <v>26</v>
      </c>
      <c r="K63" s="11" t="s">
        <v>26</v>
      </c>
      <c r="L63" s="11" t="s">
        <v>25</v>
      </c>
      <c r="M63" s="11" t="s">
        <v>26</v>
      </c>
      <c r="N63" s="11" t="s">
        <v>25</v>
      </c>
      <c r="O63" s="11" t="s">
        <v>26</v>
      </c>
      <c r="P63" s="11" t="s">
        <v>26</v>
      </c>
      <c r="Q63" s="11" t="s">
        <v>26</v>
      </c>
      <c r="R63" s="12" t="s">
        <v>27</v>
      </c>
      <c r="S63" s="6">
        <f t="shared" si="0"/>
        <v>3</v>
      </c>
      <c r="T63" s="6">
        <f t="shared" si="1"/>
        <v>8</v>
      </c>
      <c r="U63" s="71"/>
      <c r="V63" s="77"/>
      <c r="W63" s="2" t="s">
        <v>31</v>
      </c>
      <c r="X63" s="2">
        <f>COUNTIF(R2:R102,"50K-75K")</f>
        <v>16</v>
      </c>
      <c r="AG63" s="78"/>
    </row>
    <row r="64" spans="1:33" s="2" customFormat="1" ht="11.25" x14ac:dyDescent="0.2">
      <c r="A64" s="3">
        <v>62</v>
      </c>
      <c r="B64" s="3">
        <v>34</v>
      </c>
      <c r="C64" s="3">
        <v>8</v>
      </c>
      <c r="D64" s="3" t="s">
        <v>16</v>
      </c>
      <c r="E64" s="3" t="s">
        <v>23</v>
      </c>
      <c r="F64" s="5" t="s">
        <v>35</v>
      </c>
      <c r="G64" s="13" t="s">
        <v>26</v>
      </c>
      <c r="H64" s="13" t="s">
        <v>26</v>
      </c>
      <c r="I64" s="13" t="s">
        <v>26</v>
      </c>
      <c r="J64" s="13" t="s">
        <v>26</v>
      </c>
      <c r="K64" s="13" t="s">
        <v>26</v>
      </c>
      <c r="L64" s="13" t="s">
        <v>26</v>
      </c>
      <c r="M64" s="13" t="s">
        <v>26</v>
      </c>
      <c r="N64" s="11" t="s">
        <v>25</v>
      </c>
      <c r="O64" s="11" t="s">
        <v>26</v>
      </c>
      <c r="P64" s="11" t="s">
        <v>26</v>
      </c>
      <c r="Q64" s="11" t="s">
        <v>26</v>
      </c>
      <c r="R64" s="12" t="s">
        <v>27</v>
      </c>
      <c r="S64" s="6">
        <f t="shared" si="0"/>
        <v>1</v>
      </c>
      <c r="T64" s="6">
        <f t="shared" si="1"/>
        <v>10</v>
      </c>
      <c r="U64" s="71"/>
      <c r="V64" s="77"/>
      <c r="W64" s="2" t="s">
        <v>30</v>
      </c>
      <c r="X64" s="2">
        <f>COUNTIF(R2:R102,"75K-100K")</f>
        <v>14</v>
      </c>
      <c r="AG64" s="78"/>
    </row>
    <row r="65" spans="1:33" s="2" customFormat="1" ht="11.25" x14ac:dyDescent="0.2">
      <c r="A65" s="3">
        <v>63</v>
      </c>
      <c r="B65" s="3">
        <v>24</v>
      </c>
      <c r="C65" s="3">
        <v>5</v>
      </c>
      <c r="D65" s="3" t="s">
        <v>16</v>
      </c>
      <c r="E65" s="3" t="s">
        <v>23</v>
      </c>
      <c r="F65" s="5" t="s">
        <v>34</v>
      </c>
      <c r="G65" s="13" t="s">
        <v>25</v>
      </c>
      <c r="H65" s="13" t="s">
        <v>26</v>
      </c>
      <c r="I65" s="13" t="s">
        <v>25</v>
      </c>
      <c r="J65" s="13" t="s">
        <v>26</v>
      </c>
      <c r="K65" s="11" t="s">
        <v>26</v>
      </c>
      <c r="L65" s="11" t="s">
        <v>26</v>
      </c>
      <c r="M65" s="11" t="s">
        <v>26</v>
      </c>
      <c r="N65" s="11" t="s">
        <v>25</v>
      </c>
      <c r="O65" s="11" t="s">
        <v>26</v>
      </c>
      <c r="P65" s="11" t="s">
        <v>26</v>
      </c>
      <c r="Q65" s="11" t="s">
        <v>26</v>
      </c>
      <c r="R65" s="12" t="s">
        <v>30</v>
      </c>
      <c r="S65" s="6">
        <f t="shared" si="0"/>
        <v>3</v>
      </c>
      <c r="T65" s="6">
        <f t="shared" si="1"/>
        <v>8</v>
      </c>
      <c r="U65" s="71"/>
      <c r="V65" s="77"/>
      <c r="AG65" s="78"/>
    </row>
    <row r="66" spans="1:33" s="2" customFormat="1" ht="11.25" x14ac:dyDescent="0.2">
      <c r="A66" s="5">
        <v>64</v>
      </c>
      <c r="B66" s="3">
        <v>34</v>
      </c>
      <c r="C66" s="3">
        <v>2</v>
      </c>
      <c r="D66" s="3" t="s">
        <v>17</v>
      </c>
      <c r="E66" s="3" t="s">
        <v>20</v>
      </c>
      <c r="F66" s="5" t="s">
        <v>36</v>
      </c>
      <c r="G66" s="13" t="s">
        <v>25</v>
      </c>
      <c r="H66" s="13" t="s">
        <v>25</v>
      </c>
      <c r="I66" s="13" t="s">
        <v>25</v>
      </c>
      <c r="J66" s="13" t="s">
        <v>25</v>
      </c>
      <c r="K66" s="13" t="s">
        <v>25</v>
      </c>
      <c r="L66" s="13" t="s">
        <v>25</v>
      </c>
      <c r="M66" s="13" t="s">
        <v>25</v>
      </c>
      <c r="N66" s="11" t="s">
        <v>25</v>
      </c>
      <c r="O66" s="13" t="s">
        <v>25</v>
      </c>
      <c r="P66" s="13" t="s">
        <v>25</v>
      </c>
      <c r="Q66" s="13" t="s">
        <v>25</v>
      </c>
      <c r="R66" s="12" t="s">
        <v>28</v>
      </c>
      <c r="S66" s="6">
        <f t="shared" si="0"/>
        <v>11</v>
      </c>
      <c r="T66" s="6">
        <f t="shared" si="1"/>
        <v>0</v>
      </c>
      <c r="U66" s="71"/>
      <c r="V66" s="77"/>
      <c r="AG66" s="78"/>
    </row>
    <row r="67" spans="1:33" s="2" customFormat="1" ht="11.25" x14ac:dyDescent="0.2">
      <c r="A67" s="3">
        <v>65</v>
      </c>
      <c r="B67" s="3">
        <v>25</v>
      </c>
      <c r="C67" s="3">
        <v>2</v>
      </c>
      <c r="D67" s="3" t="s">
        <v>17</v>
      </c>
      <c r="E67" s="3" t="s">
        <v>24</v>
      </c>
      <c r="F67" s="5" t="s">
        <v>34</v>
      </c>
      <c r="G67" s="13" t="s">
        <v>25</v>
      </c>
      <c r="H67" s="13" t="s">
        <v>25</v>
      </c>
      <c r="I67" s="13" t="s">
        <v>25</v>
      </c>
      <c r="J67" s="13" t="s">
        <v>25</v>
      </c>
      <c r="K67" s="13" t="s">
        <v>25</v>
      </c>
      <c r="L67" s="13" t="s">
        <v>25</v>
      </c>
      <c r="M67" s="13" t="s">
        <v>25</v>
      </c>
      <c r="N67" s="11" t="s">
        <v>25</v>
      </c>
      <c r="O67" s="13" t="s">
        <v>25</v>
      </c>
      <c r="P67" s="13" t="s">
        <v>25</v>
      </c>
      <c r="Q67" s="13" t="s">
        <v>25</v>
      </c>
      <c r="R67" s="12" t="s">
        <v>32</v>
      </c>
      <c r="S67" s="6">
        <f t="shared" si="0"/>
        <v>11</v>
      </c>
      <c r="T67" s="6">
        <f t="shared" si="1"/>
        <v>0</v>
      </c>
      <c r="U67" s="71"/>
      <c r="V67" s="77"/>
      <c r="AG67" s="78"/>
    </row>
    <row r="68" spans="1:33" s="2" customFormat="1" ht="11.25" x14ac:dyDescent="0.2">
      <c r="A68" s="3">
        <v>66</v>
      </c>
      <c r="B68" s="3">
        <v>24</v>
      </c>
      <c r="C68" s="3">
        <v>2</v>
      </c>
      <c r="D68" s="3" t="s">
        <v>16</v>
      </c>
      <c r="E68" s="3" t="s">
        <v>23</v>
      </c>
      <c r="F68" s="5" t="s">
        <v>34</v>
      </c>
      <c r="G68" s="13" t="s">
        <v>25</v>
      </c>
      <c r="H68" s="13" t="s">
        <v>26</v>
      </c>
      <c r="I68" s="13" t="s">
        <v>26</v>
      </c>
      <c r="J68" s="13" t="s">
        <v>26</v>
      </c>
      <c r="K68" s="11" t="s">
        <v>26</v>
      </c>
      <c r="L68" s="11" t="s">
        <v>26</v>
      </c>
      <c r="M68" s="11" t="s">
        <v>26</v>
      </c>
      <c r="N68" s="11" t="s">
        <v>25</v>
      </c>
      <c r="O68" s="11" t="s">
        <v>26</v>
      </c>
      <c r="P68" s="11" t="s">
        <v>26</v>
      </c>
      <c r="Q68" s="11" t="s">
        <v>26</v>
      </c>
      <c r="R68" s="12" t="s">
        <v>27</v>
      </c>
      <c r="S68" s="6">
        <f t="shared" ref="S68:S79" si="2">COUNTIF(G68:Q68,"Yes")</f>
        <v>2</v>
      </c>
      <c r="T68" s="6">
        <f t="shared" ref="T68:T102" si="3">COUNTIF(G68:Q68,"NO")</f>
        <v>9</v>
      </c>
      <c r="U68" s="71"/>
      <c r="V68" s="77"/>
      <c r="AG68" s="78"/>
    </row>
    <row r="69" spans="1:33" s="2" customFormat="1" ht="11.25" x14ac:dyDescent="0.2">
      <c r="A69" s="5">
        <v>67</v>
      </c>
      <c r="B69" s="3">
        <v>34</v>
      </c>
      <c r="C69" s="3">
        <v>8</v>
      </c>
      <c r="D69" s="3" t="s">
        <v>17</v>
      </c>
      <c r="E69" s="3" t="s">
        <v>23</v>
      </c>
      <c r="F69" s="5" t="s">
        <v>34</v>
      </c>
      <c r="G69" s="13" t="s">
        <v>26</v>
      </c>
      <c r="H69" s="13" t="s">
        <v>26</v>
      </c>
      <c r="I69" s="13" t="s">
        <v>26</v>
      </c>
      <c r="J69" s="13" t="s">
        <v>26</v>
      </c>
      <c r="K69" s="13" t="s">
        <v>26</v>
      </c>
      <c r="L69" s="13" t="s">
        <v>26</v>
      </c>
      <c r="M69" s="13" t="s">
        <v>26</v>
      </c>
      <c r="N69" s="11" t="s">
        <v>25</v>
      </c>
      <c r="O69" s="11" t="s">
        <v>26</v>
      </c>
      <c r="P69" s="11" t="s">
        <v>26</v>
      </c>
      <c r="Q69" s="11" t="s">
        <v>26</v>
      </c>
      <c r="R69" s="12" t="s">
        <v>27</v>
      </c>
      <c r="S69" s="6">
        <f t="shared" si="2"/>
        <v>1</v>
      </c>
      <c r="T69" s="6">
        <f t="shared" si="3"/>
        <v>10</v>
      </c>
      <c r="U69" s="71"/>
      <c r="V69" s="77"/>
      <c r="AG69" s="78"/>
    </row>
    <row r="70" spans="1:33" s="2" customFormat="1" ht="11.25" x14ac:dyDescent="0.2">
      <c r="A70" s="3">
        <v>68</v>
      </c>
      <c r="B70" s="3">
        <v>24</v>
      </c>
      <c r="C70" s="3">
        <v>2</v>
      </c>
      <c r="D70" s="3" t="s">
        <v>16</v>
      </c>
      <c r="E70" s="3" t="s">
        <v>23</v>
      </c>
      <c r="F70" s="5" t="s">
        <v>34</v>
      </c>
      <c r="G70" s="13" t="s">
        <v>25</v>
      </c>
      <c r="H70" s="13" t="s">
        <v>26</v>
      </c>
      <c r="I70" s="13" t="s">
        <v>25</v>
      </c>
      <c r="J70" s="13" t="s">
        <v>26</v>
      </c>
      <c r="K70" s="11" t="s">
        <v>26</v>
      </c>
      <c r="L70" s="11" t="s">
        <v>26</v>
      </c>
      <c r="M70" s="11" t="s">
        <v>26</v>
      </c>
      <c r="N70" s="11" t="s">
        <v>25</v>
      </c>
      <c r="O70" s="11" t="s">
        <v>26</v>
      </c>
      <c r="P70" s="11" t="s">
        <v>26</v>
      </c>
      <c r="Q70" s="11" t="s">
        <v>26</v>
      </c>
      <c r="R70" s="12" t="s">
        <v>30</v>
      </c>
      <c r="S70" s="6">
        <f t="shared" si="2"/>
        <v>3</v>
      </c>
      <c r="T70" s="6">
        <f t="shared" si="3"/>
        <v>8</v>
      </c>
      <c r="U70" s="71"/>
      <c r="V70" s="77"/>
      <c r="AG70" s="78"/>
    </row>
    <row r="71" spans="1:33" s="2" customFormat="1" ht="11.25" x14ac:dyDescent="0.2">
      <c r="A71" s="3">
        <v>69</v>
      </c>
      <c r="B71" s="3">
        <v>34</v>
      </c>
      <c r="C71" s="3">
        <v>2</v>
      </c>
      <c r="D71" s="3" t="s">
        <v>17</v>
      </c>
      <c r="E71" s="3" t="s">
        <v>20</v>
      </c>
      <c r="F71" s="5" t="s">
        <v>34</v>
      </c>
      <c r="G71" s="13" t="s">
        <v>25</v>
      </c>
      <c r="H71" s="13" t="s">
        <v>25</v>
      </c>
      <c r="I71" s="13" t="s">
        <v>25</v>
      </c>
      <c r="J71" s="13" t="s">
        <v>25</v>
      </c>
      <c r="K71" s="13" t="s">
        <v>25</v>
      </c>
      <c r="L71" s="13" t="s">
        <v>25</v>
      </c>
      <c r="M71" s="13" t="s">
        <v>25</v>
      </c>
      <c r="N71" s="11" t="s">
        <v>25</v>
      </c>
      <c r="O71" s="13" t="s">
        <v>25</v>
      </c>
      <c r="P71" s="13" t="s">
        <v>25</v>
      </c>
      <c r="Q71" s="13" t="s">
        <v>25</v>
      </c>
      <c r="R71" s="12" t="s">
        <v>28</v>
      </c>
      <c r="S71" s="6">
        <f t="shared" si="2"/>
        <v>11</v>
      </c>
      <c r="T71" s="6">
        <f t="shared" si="3"/>
        <v>0</v>
      </c>
      <c r="U71" s="71"/>
      <c r="V71" s="77"/>
      <c r="AG71" s="78"/>
    </row>
    <row r="72" spans="1:33" s="2" customFormat="1" ht="11.25" x14ac:dyDescent="0.2">
      <c r="A72" s="5">
        <v>70</v>
      </c>
      <c r="B72" s="3">
        <v>21</v>
      </c>
      <c r="C72" s="3">
        <v>2</v>
      </c>
      <c r="D72" s="3" t="s">
        <v>17</v>
      </c>
      <c r="E72" s="3" t="s">
        <v>19</v>
      </c>
      <c r="F72" s="5" t="s">
        <v>34</v>
      </c>
      <c r="G72" s="13" t="s">
        <v>25</v>
      </c>
      <c r="H72" s="13" t="s">
        <v>25</v>
      </c>
      <c r="I72" s="13" t="s">
        <v>25</v>
      </c>
      <c r="J72" s="13" t="s">
        <v>25</v>
      </c>
      <c r="K72" s="11" t="s">
        <v>25</v>
      </c>
      <c r="L72" s="11" t="s">
        <v>25</v>
      </c>
      <c r="M72" s="11" t="s">
        <v>26</v>
      </c>
      <c r="N72" s="11" t="s">
        <v>25</v>
      </c>
      <c r="O72" s="11" t="s">
        <v>26</v>
      </c>
      <c r="P72" s="11" t="s">
        <v>26</v>
      </c>
      <c r="Q72" s="11" t="s">
        <v>26</v>
      </c>
      <c r="R72" s="12" t="s">
        <v>28</v>
      </c>
      <c r="S72" s="6">
        <f t="shared" si="2"/>
        <v>7</v>
      </c>
      <c r="T72" s="6">
        <f t="shared" si="3"/>
        <v>4</v>
      </c>
      <c r="U72" s="71"/>
      <c r="V72" s="77"/>
      <c r="AG72" s="78"/>
    </row>
    <row r="73" spans="1:33" s="2" customFormat="1" ht="11.25" x14ac:dyDescent="0.2">
      <c r="A73" s="3">
        <v>71</v>
      </c>
      <c r="B73" s="3">
        <v>27</v>
      </c>
      <c r="C73" s="3">
        <v>6</v>
      </c>
      <c r="D73" s="3" t="s">
        <v>17</v>
      </c>
      <c r="E73" s="3" t="s">
        <v>19</v>
      </c>
      <c r="F73" s="5" t="s">
        <v>35</v>
      </c>
      <c r="G73" s="13" t="s">
        <v>25</v>
      </c>
      <c r="H73" s="13" t="s">
        <v>25</v>
      </c>
      <c r="I73" s="13" t="s">
        <v>26</v>
      </c>
      <c r="J73" s="13" t="s">
        <v>25</v>
      </c>
      <c r="K73" s="11" t="s">
        <v>26</v>
      </c>
      <c r="L73" s="11" t="s">
        <v>26</v>
      </c>
      <c r="M73" s="11" t="s">
        <v>25</v>
      </c>
      <c r="N73" s="11" t="s">
        <v>25</v>
      </c>
      <c r="O73" s="11" t="s">
        <v>26</v>
      </c>
      <c r="P73" s="11" t="s">
        <v>26</v>
      </c>
      <c r="Q73" s="11" t="s">
        <v>26</v>
      </c>
      <c r="R73" s="12" t="s">
        <v>31</v>
      </c>
      <c r="S73" s="6">
        <f t="shared" si="2"/>
        <v>5</v>
      </c>
      <c r="T73" s="6">
        <f t="shared" si="3"/>
        <v>6</v>
      </c>
      <c r="U73" s="71"/>
      <c r="V73" s="77"/>
      <c r="AG73" s="78"/>
    </row>
    <row r="74" spans="1:33" s="2" customFormat="1" ht="11.25" x14ac:dyDescent="0.2">
      <c r="A74" s="3">
        <v>72</v>
      </c>
      <c r="B74" s="3">
        <v>24</v>
      </c>
      <c r="C74" s="3">
        <v>6</v>
      </c>
      <c r="D74" s="3" t="s">
        <v>17</v>
      </c>
      <c r="E74" s="3" t="s">
        <v>19</v>
      </c>
      <c r="F74" s="5" t="s">
        <v>35</v>
      </c>
      <c r="G74" s="13" t="s">
        <v>25</v>
      </c>
      <c r="H74" s="13" t="s">
        <v>25</v>
      </c>
      <c r="I74" s="13" t="s">
        <v>26</v>
      </c>
      <c r="J74" s="13" t="s">
        <v>25</v>
      </c>
      <c r="K74" s="11" t="s">
        <v>26</v>
      </c>
      <c r="L74" s="11" t="s">
        <v>26</v>
      </c>
      <c r="M74" s="11" t="s">
        <v>26</v>
      </c>
      <c r="N74" s="11" t="s">
        <v>25</v>
      </c>
      <c r="O74" s="11" t="s">
        <v>26</v>
      </c>
      <c r="P74" s="11" t="s">
        <v>26</v>
      </c>
      <c r="Q74" s="11" t="s">
        <v>26</v>
      </c>
      <c r="R74" s="12" t="s">
        <v>29</v>
      </c>
      <c r="S74" s="6">
        <f t="shared" si="2"/>
        <v>4</v>
      </c>
      <c r="T74" s="6">
        <f t="shared" si="3"/>
        <v>7</v>
      </c>
      <c r="U74" s="71"/>
      <c r="V74" s="77"/>
      <c r="AG74" s="78"/>
    </row>
    <row r="75" spans="1:33" s="2" customFormat="1" ht="11.25" x14ac:dyDescent="0.2">
      <c r="A75" s="5">
        <v>73</v>
      </c>
      <c r="B75" s="3">
        <v>34</v>
      </c>
      <c r="C75" s="3">
        <v>6</v>
      </c>
      <c r="D75" s="3" t="s">
        <v>16</v>
      </c>
      <c r="E75" s="3" t="s">
        <v>20</v>
      </c>
      <c r="F75" s="5" t="s">
        <v>34</v>
      </c>
      <c r="G75" s="13" t="s">
        <v>25</v>
      </c>
      <c r="H75" s="13" t="s">
        <v>25</v>
      </c>
      <c r="I75" s="13" t="s">
        <v>25</v>
      </c>
      <c r="J75" s="13" t="s">
        <v>25</v>
      </c>
      <c r="K75" s="11" t="s">
        <v>25</v>
      </c>
      <c r="L75" s="11" t="s">
        <v>26</v>
      </c>
      <c r="M75" s="11" t="s">
        <v>26</v>
      </c>
      <c r="N75" s="11" t="s">
        <v>25</v>
      </c>
      <c r="O75" s="11" t="s">
        <v>26</v>
      </c>
      <c r="P75" s="11" t="s">
        <v>26</v>
      </c>
      <c r="Q75" s="11" t="s">
        <v>26</v>
      </c>
      <c r="R75" s="12" t="s">
        <v>31</v>
      </c>
      <c r="S75" s="6">
        <f t="shared" si="2"/>
        <v>6</v>
      </c>
      <c r="T75" s="6">
        <f t="shared" si="3"/>
        <v>5</v>
      </c>
      <c r="U75" s="71"/>
      <c r="V75" s="77"/>
      <c r="AG75" s="78"/>
    </row>
    <row r="76" spans="1:33" s="2" customFormat="1" ht="11.25" x14ac:dyDescent="0.2">
      <c r="A76" s="3">
        <v>74</v>
      </c>
      <c r="B76" s="3">
        <v>21</v>
      </c>
      <c r="C76" s="3">
        <v>2</v>
      </c>
      <c r="D76" s="3" t="s">
        <v>16</v>
      </c>
      <c r="E76" s="3" t="s">
        <v>24</v>
      </c>
      <c r="F76" s="5" t="s">
        <v>34</v>
      </c>
      <c r="G76" s="13" t="s">
        <v>25</v>
      </c>
      <c r="H76" s="13" t="s">
        <v>25</v>
      </c>
      <c r="I76" s="13" t="s">
        <v>25</v>
      </c>
      <c r="J76" s="13" t="s">
        <v>25</v>
      </c>
      <c r="K76" s="13" t="s">
        <v>25</v>
      </c>
      <c r="L76" s="13" t="s">
        <v>25</v>
      </c>
      <c r="M76" s="13" t="s">
        <v>25</v>
      </c>
      <c r="N76" s="11" t="s">
        <v>25</v>
      </c>
      <c r="O76" s="13" t="s">
        <v>25</v>
      </c>
      <c r="P76" s="13" t="s">
        <v>25</v>
      </c>
      <c r="Q76" s="13" t="s">
        <v>25</v>
      </c>
      <c r="R76" s="12" t="s">
        <v>32</v>
      </c>
      <c r="S76" s="6">
        <f t="shared" si="2"/>
        <v>11</v>
      </c>
      <c r="T76" s="6">
        <f t="shared" si="3"/>
        <v>0</v>
      </c>
      <c r="U76" s="71"/>
      <c r="V76" s="77"/>
      <c r="AG76" s="78"/>
    </row>
    <row r="77" spans="1:33" s="2" customFormat="1" ht="11.25" x14ac:dyDescent="0.2">
      <c r="A77" s="3">
        <v>75</v>
      </c>
      <c r="B77" s="3">
        <v>23</v>
      </c>
      <c r="C77" s="3">
        <v>1</v>
      </c>
      <c r="D77" s="3" t="s">
        <v>17</v>
      </c>
      <c r="E77" s="3" t="s">
        <v>19</v>
      </c>
      <c r="F77" s="5" t="s">
        <v>34</v>
      </c>
      <c r="G77" s="13" t="s">
        <v>25</v>
      </c>
      <c r="H77" s="13" t="s">
        <v>25</v>
      </c>
      <c r="I77" s="13" t="s">
        <v>25</v>
      </c>
      <c r="J77" s="13" t="s">
        <v>25</v>
      </c>
      <c r="K77" s="11" t="s">
        <v>26</v>
      </c>
      <c r="L77" s="11" t="s">
        <v>26</v>
      </c>
      <c r="M77" s="11" t="s">
        <v>26</v>
      </c>
      <c r="N77" s="11" t="s">
        <v>25</v>
      </c>
      <c r="O77" s="11" t="s">
        <v>26</v>
      </c>
      <c r="P77" s="11" t="s">
        <v>26</v>
      </c>
      <c r="Q77" s="11" t="s">
        <v>26</v>
      </c>
      <c r="R77" s="12" t="s">
        <v>30</v>
      </c>
      <c r="S77" s="6">
        <f t="shared" si="2"/>
        <v>5</v>
      </c>
      <c r="T77" s="6">
        <f t="shared" si="3"/>
        <v>6</v>
      </c>
      <c r="U77" s="71"/>
      <c r="V77" s="77"/>
      <c r="AG77" s="78"/>
    </row>
    <row r="78" spans="1:33" s="2" customFormat="1" ht="11.25" x14ac:dyDescent="0.2">
      <c r="A78" s="5">
        <v>76</v>
      </c>
      <c r="B78" s="3">
        <v>26</v>
      </c>
      <c r="C78" s="3">
        <v>1</v>
      </c>
      <c r="D78" s="3" t="s">
        <v>17</v>
      </c>
      <c r="E78" s="3" t="s">
        <v>23</v>
      </c>
      <c r="F78" s="5" t="s">
        <v>34</v>
      </c>
      <c r="G78" s="13" t="s">
        <v>26</v>
      </c>
      <c r="H78" s="13" t="s">
        <v>26</v>
      </c>
      <c r="I78" s="13" t="s">
        <v>25</v>
      </c>
      <c r="J78" s="13" t="s">
        <v>26</v>
      </c>
      <c r="K78" s="11" t="s">
        <v>26</v>
      </c>
      <c r="L78" s="11" t="s">
        <v>26</v>
      </c>
      <c r="M78" s="11" t="s">
        <v>26</v>
      </c>
      <c r="N78" s="11" t="s">
        <v>25</v>
      </c>
      <c r="O78" s="11" t="s">
        <v>26</v>
      </c>
      <c r="P78" s="11" t="s">
        <v>26</v>
      </c>
      <c r="Q78" s="11" t="s">
        <v>26</v>
      </c>
      <c r="R78" s="12" t="s">
        <v>27</v>
      </c>
      <c r="S78" s="6">
        <f t="shared" si="2"/>
        <v>2</v>
      </c>
      <c r="T78" s="6">
        <f t="shared" si="3"/>
        <v>9</v>
      </c>
      <c r="U78" s="71"/>
      <c r="V78" s="77"/>
      <c r="AG78" s="78"/>
    </row>
    <row r="79" spans="1:33" s="2" customFormat="1" ht="11.25" x14ac:dyDescent="0.2">
      <c r="A79" s="3">
        <v>77</v>
      </c>
      <c r="B79" s="3">
        <v>21</v>
      </c>
      <c r="C79" s="3">
        <v>1</v>
      </c>
      <c r="D79" s="3" t="s">
        <v>16</v>
      </c>
      <c r="E79" s="3" t="s">
        <v>23</v>
      </c>
      <c r="F79" s="5" t="s">
        <v>34</v>
      </c>
      <c r="G79" s="13" t="s">
        <v>25</v>
      </c>
      <c r="H79" s="13" t="s">
        <v>26</v>
      </c>
      <c r="I79" s="13" t="s">
        <v>25</v>
      </c>
      <c r="J79" s="13" t="s">
        <v>26</v>
      </c>
      <c r="K79" s="11" t="s">
        <v>26</v>
      </c>
      <c r="L79" s="11" t="s">
        <v>26</v>
      </c>
      <c r="M79" s="11" t="s">
        <v>26</v>
      </c>
      <c r="N79" s="11" t="s">
        <v>25</v>
      </c>
      <c r="O79" s="11" t="s">
        <v>26</v>
      </c>
      <c r="P79" s="11" t="s">
        <v>26</v>
      </c>
      <c r="Q79" s="11" t="s">
        <v>26</v>
      </c>
      <c r="R79" s="12" t="s">
        <v>29</v>
      </c>
      <c r="S79" s="6">
        <f t="shared" si="2"/>
        <v>3</v>
      </c>
      <c r="T79" s="6">
        <f t="shared" si="3"/>
        <v>8</v>
      </c>
      <c r="U79" s="71"/>
      <c r="V79" s="77"/>
      <c r="AG79" s="78"/>
    </row>
    <row r="80" spans="1:33" s="2" customFormat="1" ht="11.25" x14ac:dyDescent="0.2">
      <c r="A80" s="3">
        <v>78</v>
      </c>
      <c r="B80" s="3">
        <v>32</v>
      </c>
      <c r="C80" s="3">
        <v>9</v>
      </c>
      <c r="D80" s="3" t="s">
        <v>17</v>
      </c>
      <c r="E80" s="3" t="s">
        <v>20</v>
      </c>
      <c r="F80" s="5" t="s">
        <v>36</v>
      </c>
      <c r="G80" s="13" t="s">
        <v>25</v>
      </c>
      <c r="H80" s="13" t="s">
        <v>25</v>
      </c>
      <c r="I80" s="13" t="s">
        <v>26</v>
      </c>
      <c r="J80" s="13" t="s">
        <v>26</v>
      </c>
      <c r="K80" s="13" t="s">
        <v>25</v>
      </c>
      <c r="L80" s="13" t="s">
        <v>25</v>
      </c>
      <c r="M80" s="13" t="s">
        <v>25</v>
      </c>
      <c r="N80" s="11" t="s">
        <v>25</v>
      </c>
      <c r="O80" s="13" t="s">
        <v>25</v>
      </c>
      <c r="P80" s="13" t="s">
        <v>25</v>
      </c>
      <c r="Q80" s="13" t="s">
        <v>25</v>
      </c>
      <c r="R80" s="12" t="s">
        <v>30</v>
      </c>
      <c r="S80" s="6">
        <f>COUNTIF(G80:Q80,"Yes")</f>
        <v>9</v>
      </c>
      <c r="T80" s="6">
        <f t="shared" si="3"/>
        <v>2</v>
      </c>
      <c r="U80" s="71"/>
      <c r="V80" s="77"/>
      <c r="AG80" s="78"/>
    </row>
    <row r="81" spans="1:33" s="2" customFormat="1" ht="11.25" x14ac:dyDescent="0.2">
      <c r="A81" s="5">
        <v>79</v>
      </c>
      <c r="B81" s="3">
        <v>25</v>
      </c>
      <c r="C81" s="3">
        <v>1</v>
      </c>
      <c r="D81" s="3" t="s">
        <v>17</v>
      </c>
      <c r="E81" s="3" t="s">
        <v>19</v>
      </c>
      <c r="F81" s="5" t="s">
        <v>34</v>
      </c>
      <c r="G81" s="13" t="s">
        <v>25</v>
      </c>
      <c r="H81" s="13" t="s">
        <v>25</v>
      </c>
      <c r="I81" s="13" t="s">
        <v>25</v>
      </c>
      <c r="J81" s="13" t="s">
        <v>25</v>
      </c>
      <c r="K81" s="13" t="s">
        <v>25</v>
      </c>
      <c r="L81" s="13" t="s">
        <v>25</v>
      </c>
      <c r="M81" s="13" t="s">
        <v>25</v>
      </c>
      <c r="N81" s="11" t="s">
        <v>25</v>
      </c>
      <c r="O81" s="13" t="s">
        <v>25</v>
      </c>
      <c r="P81" s="11" t="s">
        <v>26</v>
      </c>
      <c r="Q81" s="11" t="s">
        <v>26</v>
      </c>
      <c r="R81" s="12" t="s">
        <v>28</v>
      </c>
      <c r="S81" s="6">
        <f t="shared" ref="S81:S102" si="4">COUNTIF(G81:Q81,"Yes")</f>
        <v>9</v>
      </c>
      <c r="T81" s="6">
        <f t="shared" si="3"/>
        <v>2</v>
      </c>
      <c r="U81" s="71"/>
      <c r="V81" s="77"/>
      <c r="AG81" s="78"/>
    </row>
    <row r="82" spans="1:33" s="2" customFormat="1" ht="11.25" x14ac:dyDescent="0.2">
      <c r="A82" s="3">
        <v>80</v>
      </c>
      <c r="B82" s="3">
        <v>27</v>
      </c>
      <c r="C82" s="3">
        <v>2</v>
      </c>
      <c r="D82" s="3" t="s">
        <v>17</v>
      </c>
      <c r="E82" s="3" t="s">
        <v>19</v>
      </c>
      <c r="F82" s="5" t="s">
        <v>34</v>
      </c>
      <c r="G82" s="13" t="s">
        <v>25</v>
      </c>
      <c r="H82" s="13" t="s">
        <v>25</v>
      </c>
      <c r="I82" s="13" t="s">
        <v>25</v>
      </c>
      <c r="J82" s="13" t="s">
        <v>25</v>
      </c>
      <c r="K82" s="13" t="s">
        <v>25</v>
      </c>
      <c r="L82" s="13" t="s">
        <v>25</v>
      </c>
      <c r="M82" s="13" t="s">
        <v>25</v>
      </c>
      <c r="N82" s="11" t="s">
        <v>25</v>
      </c>
      <c r="O82" s="13" t="s">
        <v>25</v>
      </c>
      <c r="P82" s="13" t="s">
        <v>25</v>
      </c>
      <c r="Q82" s="11" t="s">
        <v>26</v>
      </c>
      <c r="R82" s="12" t="s">
        <v>28</v>
      </c>
      <c r="S82" s="6">
        <f t="shared" si="4"/>
        <v>10</v>
      </c>
      <c r="T82" s="6">
        <f t="shared" si="3"/>
        <v>1</v>
      </c>
      <c r="U82" s="71"/>
      <c r="V82" s="77"/>
      <c r="AG82" s="78"/>
    </row>
    <row r="83" spans="1:33" s="2" customFormat="1" ht="11.25" x14ac:dyDescent="0.2">
      <c r="A83" s="3">
        <v>81</v>
      </c>
      <c r="B83" s="3">
        <v>36</v>
      </c>
      <c r="C83" s="3">
        <v>9</v>
      </c>
      <c r="D83" s="3" t="s">
        <v>16</v>
      </c>
      <c r="E83" s="3" t="s">
        <v>19</v>
      </c>
      <c r="F83" s="5" t="s">
        <v>34</v>
      </c>
      <c r="G83" s="13" t="s">
        <v>25</v>
      </c>
      <c r="H83" s="13" t="s">
        <v>25</v>
      </c>
      <c r="I83" s="13" t="s">
        <v>25</v>
      </c>
      <c r="J83" s="13" t="s">
        <v>26</v>
      </c>
      <c r="K83" s="13" t="s">
        <v>26</v>
      </c>
      <c r="L83" s="13" t="s">
        <v>26</v>
      </c>
      <c r="M83" s="13" t="s">
        <v>26</v>
      </c>
      <c r="N83" s="11" t="s">
        <v>25</v>
      </c>
      <c r="O83" s="13" t="s">
        <v>26</v>
      </c>
      <c r="P83" s="11" t="s">
        <v>26</v>
      </c>
      <c r="Q83" s="11" t="s">
        <v>26</v>
      </c>
      <c r="R83" s="12" t="s">
        <v>28</v>
      </c>
      <c r="S83" s="6">
        <f t="shared" si="4"/>
        <v>4</v>
      </c>
      <c r="T83" s="6">
        <f t="shared" si="3"/>
        <v>7</v>
      </c>
      <c r="U83" s="71"/>
      <c r="V83" s="77"/>
      <c r="AG83" s="78"/>
    </row>
    <row r="84" spans="1:33" s="6" customFormat="1" ht="11.25" x14ac:dyDescent="0.2">
      <c r="A84" s="5">
        <v>82</v>
      </c>
      <c r="B84" s="5">
        <v>22</v>
      </c>
      <c r="C84" s="5">
        <v>2</v>
      </c>
      <c r="D84" s="5" t="s">
        <v>16</v>
      </c>
      <c r="E84" s="5" t="s">
        <v>18</v>
      </c>
      <c r="F84" s="5" t="s">
        <v>34</v>
      </c>
      <c r="G84" s="11" t="s">
        <v>26</v>
      </c>
      <c r="H84" s="11" t="s">
        <v>26</v>
      </c>
      <c r="I84" s="11" t="s">
        <v>26</v>
      </c>
      <c r="J84" s="11" t="s">
        <v>26</v>
      </c>
      <c r="K84" s="11" t="s">
        <v>26</v>
      </c>
      <c r="L84" s="11" t="s">
        <v>26</v>
      </c>
      <c r="M84" s="11" t="s">
        <v>26</v>
      </c>
      <c r="N84" s="11" t="s">
        <v>26</v>
      </c>
      <c r="O84" s="11" t="s">
        <v>26</v>
      </c>
      <c r="P84" s="11" t="s">
        <v>26</v>
      </c>
      <c r="Q84" s="11" t="s">
        <v>26</v>
      </c>
      <c r="R84" s="12" t="s">
        <v>27</v>
      </c>
      <c r="S84" s="6">
        <f t="shared" si="4"/>
        <v>0</v>
      </c>
      <c r="T84" s="6">
        <f t="shared" si="3"/>
        <v>11</v>
      </c>
      <c r="U84" s="72"/>
      <c r="V84" s="77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78"/>
    </row>
    <row r="85" spans="1:33" s="2" customFormat="1" ht="11.25" x14ac:dyDescent="0.2">
      <c r="A85" s="3">
        <v>83</v>
      </c>
      <c r="B85" s="3">
        <v>24</v>
      </c>
      <c r="C85" s="3">
        <v>3</v>
      </c>
      <c r="D85" s="3" t="s">
        <v>16</v>
      </c>
      <c r="E85" s="3" t="s">
        <v>18</v>
      </c>
      <c r="F85" s="5" t="s">
        <v>34</v>
      </c>
      <c r="G85" s="13" t="s">
        <v>26</v>
      </c>
      <c r="H85" s="13" t="s">
        <v>26</v>
      </c>
      <c r="I85" s="13" t="s">
        <v>26</v>
      </c>
      <c r="J85" s="13" t="s">
        <v>26</v>
      </c>
      <c r="K85" s="11" t="s">
        <v>26</v>
      </c>
      <c r="L85" s="11" t="s">
        <v>26</v>
      </c>
      <c r="M85" s="11" t="s">
        <v>26</v>
      </c>
      <c r="N85" s="11" t="s">
        <v>26</v>
      </c>
      <c r="O85" s="11" t="s">
        <v>26</v>
      </c>
      <c r="P85" s="11" t="s">
        <v>26</v>
      </c>
      <c r="Q85" s="11" t="s">
        <v>26</v>
      </c>
      <c r="R85" s="12" t="s">
        <v>27</v>
      </c>
      <c r="S85" s="6">
        <f t="shared" si="4"/>
        <v>0</v>
      </c>
      <c r="T85" s="6">
        <f t="shared" si="3"/>
        <v>11</v>
      </c>
      <c r="U85" s="71"/>
      <c r="V85" s="77"/>
      <c r="AG85" s="78"/>
    </row>
    <row r="86" spans="1:33" s="2" customFormat="1" ht="11.25" x14ac:dyDescent="0.2">
      <c r="A86" s="3">
        <v>84</v>
      </c>
      <c r="B86" s="3">
        <v>24</v>
      </c>
      <c r="C86" s="3">
        <v>6</v>
      </c>
      <c r="D86" s="3" t="s">
        <v>17</v>
      </c>
      <c r="E86" s="3" t="s">
        <v>19</v>
      </c>
      <c r="F86" s="5" t="s">
        <v>34</v>
      </c>
      <c r="G86" s="13" t="s">
        <v>25</v>
      </c>
      <c r="H86" s="13" t="s">
        <v>25</v>
      </c>
      <c r="I86" s="13" t="s">
        <v>25</v>
      </c>
      <c r="J86" s="13" t="s">
        <v>25</v>
      </c>
      <c r="K86" s="11" t="s">
        <v>26</v>
      </c>
      <c r="L86" s="11" t="s">
        <v>26</v>
      </c>
      <c r="M86" s="11" t="s">
        <v>26</v>
      </c>
      <c r="N86" s="11" t="s">
        <v>25</v>
      </c>
      <c r="O86" s="11" t="s">
        <v>26</v>
      </c>
      <c r="P86" s="11" t="s">
        <v>26</v>
      </c>
      <c r="Q86" s="11" t="s">
        <v>26</v>
      </c>
      <c r="R86" s="12" t="s">
        <v>27</v>
      </c>
      <c r="S86" s="6">
        <f t="shared" si="4"/>
        <v>5</v>
      </c>
      <c r="T86" s="6">
        <f t="shared" si="3"/>
        <v>6</v>
      </c>
      <c r="U86" s="71"/>
      <c r="V86" s="77"/>
      <c r="AG86" s="78"/>
    </row>
    <row r="87" spans="1:33" s="2" customFormat="1" ht="11.25" x14ac:dyDescent="0.2">
      <c r="A87" s="5">
        <v>85</v>
      </c>
      <c r="B87" s="3">
        <v>34</v>
      </c>
      <c r="C87" s="3">
        <v>8</v>
      </c>
      <c r="D87" s="3" t="s">
        <v>17</v>
      </c>
      <c r="E87" s="3" t="s">
        <v>21</v>
      </c>
      <c r="F87" s="5" t="s">
        <v>36</v>
      </c>
      <c r="G87" s="13" t="s">
        <v>25</v>
      </c>
      <c r="H87" s="13" t="s">
        <v>25</v>
      </c>
      <c r="I87" s="13" t="s">
        <v>25</v>
      </c>
      <c r="J87" s="13" t="s">
        <v>25</v>
      </c>
      <c r="K87" s="11" t="s">
        <v>26</v>
      </c>
      <c r="L87" s="11" t="s">
        <v>26</v>
      </c>
      <c r="M87" s="11" t="s">
        <v>26</v>
      </c>
      <c r="N87" s="11" t="s">
        <v>25</v>
      </c>
      <c r="O87" s="11" t="s">
        <v>25</v>
      </c>
      <c r="P87" s="11" t="s">
        <v>26</v>
      </c>
      <c r="Q87" s="11" t="s">
        <v>26</v>
      </c>
      <c r="R87" s="12" t="s">
        <v>28</v>
      </c>
      <c r="S87" s="6">
        <f t="shared" si="4"/>
        <v>6</v>
      </c>
      <c r="T87" s="6">
        <f t="shared" si="3"/>
        <v>5</v>
      </c>
      <c r="U87" s="71">
        <f>COUNTIF(S7:S107,"20k-35k")</f>
        <v>0</v>
      </c>
      <c r="V87" s="77"/>
      <c r="AG87" s="78"/>
    </row>
    <row r="88" spans="1:33" s="2" customFormat="1" ht="11.25" x14ac:dyDescent="0.2">
      <c r="A88" s="3">
        <v>86</v>
      </c>
      <c r="B88" s="3">
        <v>21</v>
      </c>
      <c r="C88" s="3">
        <v>1</v>
      </c>
      <c r="D88" s="3" t="s">
        <v>16</v>
      </c>
      <c r="E88" s="3" t="s">
        <v>21</v>
      </c>
      <c r="F88" s="5" t="s">
        <v>34</v>
      </c>
      <c r="G88" s="13" t="s">
        <v>25</v>
      </c>
      <c r="H88" s="13" t="s">
        <v>25</v>
      </c>
      <c r="I88" s="13" t="s">
        <v>25</v>
      </c>
      <c r="J88" s="13" t="s">
        <v>25</v>
      </c>
      <c r="K88" s="13" t="s">
        <v>25</v>
      </c>
      <c r="L88" s="13" t="s">
        <v>25</v>
      </c>
      <c r="M88" s="13" t="s">
        <v>25</v>
      </c>
      <c r="N88" s="11" t="s">
        <v>25</v>
      </c>
      <c r="O88" s="13" t="s">
        <v>25</v>
      </c>
      <c r="P88" s="13" t="s">
        <v>25</v>
      </c>
      <c r="Q88" s="13" t="s">
        <v>25</v>
      </c>
      <c r="R88" s="12" t="s">
        <v>29</v>
      </c>
      <c r="S88" s="6">
        <f t="shared" si="4"/>
        <v>11</v>
      </c>
      <c r="T88" s="6">
        <f t="shared" si="3"/>
        <v>0</v>
      </c>
      <c r="U88" s="71"/>
      <c r="V88" s="77"/>
      <c r="AG88" s="78"/>
    </row>
    <row r="89" spans="1:33" s="2" customFormat="1" ht="11.25" x14ac:dyDescent="0.2">
      <c r="A89" s="3">
        <v>87</v>
      </c>
      <c r="B89" s="3">
        <v>18</v>
      </c>
      <c r="C89" s="3">
        <v>1</v>
      </c>
      <c r="D89" s="3" t="s">
        <v>16</v>
      </c>
      <c r="E89" s="3" t="s">
        <v>22</v>
      </c>
      <c r="F89" s="5" t="s">
        <v>34</v>
      </c>
      <c r="G89" s="13" t="s">
        <v>26</v>
      </c>
      <c r="H89" s="13" t="s">
        <v>26</v>
      </c>
      <c r="I89" s="13" t="s">
        <v>26</v>
      </c>
      <c r="J89" s="13" t="s">
        <v>26</v>
      </c>
      <c r="K89" s="11" t="s">
        <v>26</v>
      </c>
      <c r="L89" s="11" t="s">
        <v>26</v>
      </c>
      <c r="M89" s="11" t="s">
        <v>26</v>
      </c>
      <c r="N89" s="11" t="s">
        <v>25</v>
      </c>
      <c r="O89" s="11" t="s">
        <v>26</v>
      </c>
      <c r="P89" s="11" t="s">
        <v>26</v>
      </c>
      <c r="Q89" s="11" t="s">
        <v>26</v>
      </c>
      <c r="R89" s="12" t="s">
        <v>27</v>
      </c>
      <c r="S89" s="6">
        <f t="shared" si="4"/>
        <v>1</v>
      </c>
      <c r="T89" s="6">
        <f t="shared" si="3"/>
        <v>10</v>
      </c>
      <c r="U89" s="71"/>
      <c r="V89" s="77"/>
      <c r="AG89" s="78"/>
    </row>
    <row r="90" spans="1:33" s="2" customFormat="1" ht="11.25" x14ac:dyDescent="0.2">
      <c r="A90" s="5">
        <v>88</v>
      </c>
      <c r="B90" s="3">
        <v>24</v>
      </c>
      <c r="C90" s="3">
        <v>2</v>
      </c>
      <c r="D90" s="3" t="s">
        <v>17</v>
      </c>
      <c r="E90" s="3" t="s">
        <v>23</v>
      </c>
      <c r="F90" s="5" t="s">
        <v>34</v>
      </c>
      <c r="G90" s="13" t="s">
        <v>26</v>
      </c>
      <c r="H90" s="13" t="s">
        <v>26</v>
      </c>
      <c r="I90" s="13" t="s">
        <v>25</v>
      </c>
      <c r="J90" s="13" t="s">
        <v>25</v>
      </c>
      <c r="K90" s="13" t="s">
        <v>26</v>
      </c>
      <c r="L90" s="13" t="s">
        <v>26</v>
      </c>
      <c r="M90" s="13" t="s">
        <v>26</v>
      </c>
      <c r="N90" s="11" t="s">
        <v>25</v>
      </c>
      <c r="O90" s="11" t="s">
        <v>26</v>
      </c>
      <c r="P90" s="11" t="s">
        <v>26</v>
      </c>
      <c r="Q90" s="11" t="s">
        <v>26</v>
      </c>
      <c r="R90" s="12" t="s">
        <v>27</v>
      </c>
      <c r="S90" s="6">
        <f t="shared" si="4"/>
        <v>3</v>
      </c>
      <c r="T90" s="6">
        <f t="shared" si="3"/>
        <v>8</v>
      </c>
      <c r="U90" s="71"/>
      <c r="V90" s="77"/>
      <c r="AG90" s="78"/>
    </row>
    <row r="91" spans="1:33" s="2" customFormat="1" ht="11.25" x14ac:dyDescent="0.2">
      <c r="A91" s="3">
        <v>89</v>
      </c>
      <c r="B91" s="3">
        <v>21</v>
      </c>
      <c r="C91" s="3">
        <v>2</v>
      </c>
      <c r="D91" s="3" t="s">
        <v>17</v>
      </c>
      <c r="E91" s="3" t="s">
        <v>19</v>
      </c>
      <c r="F91" s="5" t="s">
        <v>34</v>
      </c>
      <c r="G91" s="13" t="s">
        <v>25</v>
      </c>
      <c r="H91" s="13" t="s">
        <v>25</v>
      </c>
      <c r="I91" s="13" t="s">
        <v>25</v>
      </c>
      <c r="J91" s="13" t="s">
        <v>25</v>
      </c>
      <c r="K91" s="11" t="s">
        <v>25</v>
      </c>
      <c r="L91" s="11" t="s">
        <v>25</v>
      </c>
      <c r="M91" s="11" t="s">
        <v>26</v>
      </c>
      <c r="N91" s="11" t="s">
        <v>25</v>
      </c>
      <c r="O91" s="11" t="s">
        <v>26</v>
      </c>
      <c r="P91" s="11" t="s">
        <v>26</v>
      </c>
      <c r="Q91" s="11" t="s">
        <v>26</v>
      </c>
      <c r="R91" s="12" t="s">
        <v>28</v>
      </c>
      <c r="S91" s="6">
        <f t="shared" si="4"/>
        <v>7</v>
      </c>
      <c r="T91" s="6">
        <f t="shared" si="3"/>
        <v>4</v>
      </c>
      <c r="U91" s="71"/>
      <c r="V91" s="77"/>
      <c r="AG91" s="78"/>
    </row>
    <row r="92" spans="1:33" s="2" customFormat="1" ht="11.25" x14ac:dyDescent="0.2">
      <c r="A92" s="3">
        <v>90</v>
      </c>
      <c r="B92" s="3">
        <v>27</v>
      </c>
      <c r="C92" s="3">
        <v>6</v>
      </c>
      <c r="D92" s="3" t="s">
        <v>17</v>
      </c>
      <c r="E92" s="3" t="s">
        <v>19</v>
      </c>
      <c r="F92" s="5" t="s">
        <v>35</v>
      </c>
      <c r="G92" s="13" t="s">
        <v>25</v>
      </c>
      <c r="H92" s="13" t="s">
        <v>25</v>
      </c>
      <c r="I92" s="13" t="s">
        <v>26</v>
      </c>
      <c r="J92" s="13" t="s">
        <v>25</v>
      </c>
      <c r="K92" s="11" t="s">
        <v>26</v>
      </c>
      <c r="L92" s="11" t="s">
        <v>26</v>
      </c>
      <c r="M92" s="11" t="s">
        <v>25</v>
      </c>
      <c r="N92" s="11" t="s">
        <v>25</v>
      </c>
      <c r="O92" s="11" t="s">
        <v>26</v>
      </c>
      <c r="P92" s="11" t="s">
        <v>26</v>
      </c>
      <c r="Q92" s="11" t="s">
        <v>26</v>
      </c>
      <c r="R92" s="12" t="s">
        <v>31</v>
      </c>
      <c r="S92" s="6">
        <f t="shared" si="4"/>
        <v>5</v>
      </c>
      <c r="T92" s="6">
        <f t="shared" si="3"/>
        <v>6</v>
      </c>
      <c r="U92" s="71"/>
      <c r="V92" s="77"/>
      <c r="AG92" s="78"/>
    </row>
    <row r="93" spans="1:33" s="2" customFormat="1" ht="11.25" x14ac:dyDescent="0.2">
      <c r="A93" s="5">
        <v>91</v>
      </c>
      <c r="B93" s="3">
        <v>24</v>
      </c>
      <c r="C93" s="3">
        <v>3</v>
      </c>
      <c r="D93" s="3" t="s">
        <v>17</v>
      </c>
      <c r="E93" s="3" t="s">
        <v>19</v>
      </c>
      <c r="F93" s="5" t="s">
        <v>34</v>
      </c>
      <c r="G93" s="13" t="s">
        <v>25</v>
      </c>
      <c r="H93" s="13" t="s">
        <v>25</v>
      </c>
      <c r="I93" s="13" t="s">
        <v>26</v>
      </c>
      <c r="J93" s="13" t="s">
        <v>25</v>
      </c>
      <c r="K93" s="11" t="s">
        <v>26</v>
      </c>
      <c r="L93" s="11" t="s">
        <v>26</v>
      </c>
      <c r="M93" s="11" t="s">
        <v>26</v>
      </c>
      <c r="N93" s="11" t="s">
        <v>25</v>
      </c>
      <c r="O93" s="11" t="s">
        <v>26</v>
      </c>
      <c r="P93" s="11" t="s">
        <v>26</v>
      </c>
      <c r="Q93" s="11" t="s">
        <v>26</v>
      </c>
      <c r="R93" s="12" t="s">
        <v>29</v>
      </c>
      <c r="S93" s="6">
        <f t="shared" si="4"/>
        <v>4</v>
      </c>
      <c r="T93" s="6">
        <f t="shared" si="3"/>
        <v>7</v>
      </c>
      <c r="U93" s="71"/>
      <c r="V93" s="77"/>
      <c r="AG93" s="78"/>
    </row>
    <row r="94" spans="1:33" s="2" customFormat="1" ht="11.25" x14ac:dyDescent="0.2">
      <c r="A94" s="3">
        <v>92</v>
      </c>
      <c r="B94" s="3">
        <v>34</v>
      </c>
      <c r="C94" s="3">
        <v>3</v>
      </c>
      <c r="D94" s="3" t="s">
        <v>16</v>
      </c>
      <c r="E94" s="3" t="s">
        <v>20</v>
      </c>
      <c r="F94" s="5" t="s">
        <v>34</v>
      </c>
      <c r="G94" s="13" t="s">
        <v>25</v>
      </c>
      <c r="H94" s="13" t="s">
        <v>25</v>
      </c>
      <c r="I94" s="13" t="s">
        <v>25</v>
      </c>
      <c r="J94" s="13" t="s">
        <v>25</v>
      </c>
      <c r="K94" s="11" t="s">
        <v>25</v>
      </c>
      <c r="L94" s="11" t="s">
        <v>26</v>
      </c>
      <c r="M94" s="11" t="s">
        <v>25</v>
      </c>
      <c r="N94" s="11" t="s">
        <v>25</v>
      </c>
      <c r="O94" s="11" t="s">
        <v>26</v>
      </c>
      <c r="P94" s="11" t="s">
        <v>26</v>
      </c>
      <c r="Q94" s="11" t="s">
        <v>26</v>
      </c>
      <c r="R94" s="12" t="s">
        <v>31</v>
      </c>
      <c r="S94" s="6">
        <f t="shared" si="4"/>
        <v>7</v>
      </c>
      <c r="T94" s="6">
        <f t="shared" si="3"/>
        <v>4</v>
      </c>
      <c r="U94" s="71"/>
      <c r="V94" s="77"/>
      <c r="AG94" s="78"/>
    </row>
    <row r="95" spans="1:33" s="2" customFormat="1" ht="11.25" x14ac:dyDescent="0.2">
      <c r="A95" s="3">
        <v>93</v>
      </c>
      <c r="B95" s="3">
        <v>21</v>
      </c>
      <c r="C95" s="3">
        <v>1</v>
      </c>
      <c r="D95" s="3" t="s">
        <v>17</v>
      </c>
      <c r="E95" s="3" t="s">
        <v>24</v>
      </c>
      <c r="F95" s="5" t="s">
        <v>34</v>
      </c>
      <c r="G95" s="13" t="s">
        <v>25</v>
      </c>
      <c r="H95" s="13" t="s">
        <v>25</v>
      </c>
      <c r="I95" s="13" t="s">
        <v>25</v>
      </c>
      <c r="J95" s="13" t="s">
        <v>25</v>
      </c>
      <c r="K95" s="13" t="s">
        <v>25</v>
      </c>
      <c r="L95" s="13" t="s">
        <v>25</v>
      </c>
      <c r="M95" s="13" t="s">
        <v>25</v>
      </c>
      <c r="N95" s="11" t="s">
        <v>25</v>
      </c>
      <c r="O95" s="13" t="s">
        <v>25</v>
      </c>
      <c r="P95" s="13" t="s">
        <v>25</v>
      </c>
      <c r="Q95" s="13" t="s">
        <v>26</v>
      </c>
      <c r="R95" s="12" t="s">
        <v>32</v>
      </c>
      <c r="S95" s="6">
        <f t="shared" si="4"/>
        <v>10</v>
      </c>
      <c r="T95" s="6">
        <f t="shared" si="3"/>
        <v>1</v>
      </c>
      <c r="U95" s="71"/>
      <c r="V95" s="77"/>
      <c r="AG95" s="78"/>
    </row>
    <row r="96" spans="1:33" s="2" customFormat="1" ht="11.25" x14ac:dyDescent="0.2">
      <c r="A96" s="5">
        <v>94</v>
      </c>
      <c r="B96" s="3">
        <v>23</v>
      </c>
      <c r="C96" s="3">
        <v>1</v>
      </c>
      <c r="D96" s="3" t="s">
        <v>17</v>
      </c>
      <c r="E96" s="3" t="s">
        <v>19</v>
      </c>
      <c r="F96" s="5" t="s">
        <v>34</v>
      </c>
      <c r="G96" s="13" t="s">
        <v>25</v>
      </c>
      <c r="H96" s="13" t="s">
        <v>25</v>
      </c>
      <c r="I96" s="13" t="s">
        <v>25</v>
      </c>
      <c r="J96" s="13" t="s">
        <v>25</v>
      </c>
      <c r="K96" s="11" t="s">
        <v>26</v>
      </c>
      <c r="L96" s="11" t="s">
        <v>26</v>
      </c>
      <c r="M96" s="11" t="s">
        <v>26</v>
      </c>
      <c r="N96" s="11" t="s">
        <v>25</v>
      </c>
      <c r="O96" s="11" t="s">
        <v>26</v>
      </c>
      <c r="P96" s="11" t="s">
        <v>26</v>
      </c>
      <c r="Q96" s="11" t="s">
        <v>26</v>
      </c>
      <c r="R96" s="12" t="s">
        <v>30</v>
      </c>
      <c r="S96" s="6">
        <f t="shared" si="4"/>
        <v>5</v>
      </c>
      <c r="T96" s="6">
        <f t="shared" si="3"/>
        <v>6</v>
      </c>
      <c r="U96" s="71"/>
      <c r="V96" s="77"/>
      <c r="AG96" s="78"/>
    </row>
    <row r="97" spans="1:33" s="2" customFormat="1" ht="11.25" x14ac:dyDescent="0.2">
      <c r="A97" s="3">
        <v>95</v>
      </c>
      <c r="B97" s="3">
        <v>26</v>
      </c>
      <c r="C97" s="3">
        <v>5</v>
      </c>
      <c r="D97" s="3" t="s">
        <v>17</v>
      </c>
      <c r="E97" s="3" t="s">
        <v>23</v>
      </c>
      <c r="F97" s="5" t="s">
        <v>34</v>
      </c>
      <c r="G97" s="13" t="s">
        <v>26</v>
      </c>
      <c r="H97" s="13" t="s">
        <v>26</v>
      </c>
      <c r="I97" s="13" t="s">
        <v>25</v>
      </c>
      <c r="J97" s="13" t="s">
        <v>26</v>
      </c>
      <c r="K97" s="11" t="s">
        <v>26</v>
      </c>
      <c r="L97" s="11" t="s">
        <v>26</v>
      </c>
      <c r="M97" s="11" t="s">
        <v>26</v>
      </c>
      <c r="N97" s="11" t="s">
        <v>25</v>
      </c>
      <c r="O97" s="11" t="s">
        <v>26</v>
      </c>
      <c r="P97" s="11" t="s">
        <v>26</v>
      </c>
      <c r="Q97" s="11" t="s">
        <v>26</v>
      </c>
      <c r="R97" s="12" t="s">
        <v>27</v>
      </c>
      <c r="S97" s="6">
        <f t="shared" si="4"/>
        <v>2</v>
      </c>
      <c r="T97" s="6">
        <f t="shared" si="3"/>
        <v>9</v>
      </c>
      <c r="U97" s="71"/>
      <c r="V97" s="77"/>
      <c r="AG97" s="78"/>
    </row>
    <row r="98" spans="1:33" s="2" customFormat="1" ht="11.25" x14ac:dyDescent="0.2">
      <c r="A98" s="3">
        <v>96</v>
      </c>
      <c r="B98" s="3">
        <v>21</v>
      </c>
      <c r="C98" s="3">
        <v>1</v>
      </c>
      <c r="D98" s="3" t="s">
        <v>16</v>
      </c>
      <c r="E98" s="3" t="s">
        <v>23</v>
      </c>
      <c r="F98" s="5" t="s">
        <v>34</v>
      </c>
      <c r="G98" s="13" t="s">
        <v>25</v>
      </c>
      <c r="H98" s="13" t="s">
        <v>26</v>
      </c>
      <c r="I98" s="13" t="s">
        <v>25</v>
      </c>
      <c r="J98" s="13" t="s">
        <v>26</v>
      </c>
      <c r="K98" s="11" t="s">
        <v>26</v>
      </c>
      <c r="L98" s="11" t="s">
        <v>26</v>
      </c>
      <c r="M98" s="11" t="s">
        <v>26</v>
      </c>
      <c r="N98" s="11" t="s">
        <v>25</v>
      </c>
      <c r="O98" s="11" t="s">
        <v>26</v>
      </c>
      <c r="P98" s="11" t="s">
        <v>26</v>
      </c>
      <c r="Q98" s="11" t="s">
        <v>26</v>
      </c>
      <c r="R98" s="12" t="s">
        <v>29</v>
      </c>
      <c r="S98" s="6">
        <f t="shared" si="4"/>
        <v>3</v>
      </c>
      <c r="T98" s="6">
        <f t="shared" si="3"/>
        <v>8</v>
      </c>
      <c r="U98" s="71"/>
      <c r="V98" s="77"/>
      <c r="AG98" s="78"/>
    </row>
    <row r="99" spans="1:33" s="2" customFormat="1" ht="11.25" x14ac:dyDescent="0.2">
      <c r="A99" s="5">
        <v>97</v>
      </c>
      <c r="B99" s="3">
        <v>32</v>
      </c>
      <c r="C99" s="3">
        <v>6</v>
      </c>
      <c r="D99" s="3" t="s">
        <v>17</v>
      </c>
      <c r="E99" s="3" t="s">
        <v>20</v>
      </c>
      <c r="F99" s="5" t="s">
        <v>35</v>
      </c>
      <c r="G99" s="13" t="s">
        <v>25</v>
      </c>
      <c r="H99" s="13" t="s">
        <v>25</v>
      </c>
      <c r="I99" s="13" t="s">
        <v>26</v>
      </c>
      <c r="J99" s="13" t="s">
        <v>26</v>
      </c>
      <c r="K99" s="13" t="s">
        <v>25</v>
      </c>
      <c r="L99" s="13" t="s">
        <v>25</v>
      </c>
      <c r="M99" s="13" t="s">
        <v>25</v>
      </c>
      <c r="N99" s="11" t="s">
        <v>25</v>
      </c>
      <c r="O99" s="13" t="s">
        <v>25</v>
      </c>
      <c r="P99" s="13" t="s">
        <v>25</v>
      </c>
      <c r="Q99" s="13" t="s">
        <v>25</v>
      </c>
      <c r="R99" s="12" t="s">
        <v>30</v>
      </c>
      <c r="S99" s="6">
        <f t="shared" si="4"/>
        <v>9</v>
      </c>
      <c r="T99" s="6">
        <f t="shared" si="3"/>
        <v>2</v>
      </c>
      <c r="U99" s="71"/>
      <c r="V99" s="77"/>
      <c r="AG99" s="78"/>
    </row>
    <row r="100" spans="1:33" s="2" customFormat="1" ht="11.25" x14ac:dyDescent="0.2">
      <c r="A100" s="3">
        <v>98</v>
      </c>
      <c r="B100" s="3">
        <v>25</v>
      </c>
      <c r="C100" s="3">
        <v>4</v>
      </c>
      <c r="D100" s="3" t="s">
        <v>17</v>
      </c>
      <c r="E100" s="3" t="s">
        <v>19</v>
      </c>
      <c r="F100" s="5" t="s">
        <v>35</v>
      </c>
      <c r="G100" s="13" t="s">
        <v>25</v>
      </c>
      <c r="H100" s="13" t="s">
        <v>25</v>
      </c>
      <c r="I100" s="13" t="s">
        <v>25</v>
      </c>
      <c r="J100" s="13" t="s">
        <v>25</v>
      </c>
      <c r="K100" s="13" t="s">
        <v>25</v>
      </c>
      <c r="L100" s="13" t="s">
        <v>25</v>
      </c>
      <c r="M100" s="13" t="s">
        <v>25</v>
      </c>
      <c r="N100" s="11" t="s">
        <v>25</v>
      </c>
      <c r="O100" s="13" t="s">
        <v>25</v>
      </c>
      <c r="P100" s="11" t="s">
        <v>26</v>
      </c>
      <c r="Q100" s="11" t="s">
        <v>26</v>
      </c>
      <c r="R100" s="12" t="s">
        <v>28</v>
      </c>
      <c r="S100" s="6">
        <f t="shared" si="4"/>
        <v>9</v>
      </c>
      <c r="T100" s="6">
        <f t="shared" si="3"/>
        <v>2</v>
      </c>
      <c r="U100" s="71"/>
      <c r="V100" s="77"/>
      <c r="AG100" s="78"/>
    </row>
    <row r="101" spans="1:33" s="2" customFormat="1" ht="11.25" x14ac:dyDescent="0.2">
      <c r="A101" s="3">
        <v>99</v>
      </c>
      <c r="B101" s="3">
        <v>27</v>
      </c>
      <c r="C101" s="3">
        <v>3</v>
      </c>
      <c r="D101" s="3" t="s">
        <v>17</v>
      </c>
      <c r="E101" s="3" t="s">
        <v>19</v>
      </c>
      <c r="F101" s="5" t="s">
        <v>35</v>
      </c>
      <c r="G101" s="13" t="s">
        <v>25</v>
      </c>
      <c r="H101" s="13" t="s">
        <v>25</v>
      </c>
      <c r="I101" s="13" t="s">
        <v>25</v>
      </c>
      <c r="J101" s="13" t="s">
        <v>25</v>
      </c>
      <c r="K101" s="13" t="s">
        <v>25</v>
      </c>
      <c r="L101" s="13" t="s">
        <v>25</v>
      </c>
      <c r="M101" s="13" t="s">
        <v>25</v>
      </c>
      <c r="N101" s="11" t="s">
        <v>25</v>
      </c>
      <c r="O101" s="13" t="s">
        <v>25</v>
      </c>
      <c r="P101" s="13" t="s">
        <v>25</v>
      </c>
      <c r="Q101" s="11" t="s">
        <v>26</v>
      </c>
      <c r="R101" s="12" t="s">
        <v>28</v>
      </c>
      <c r="S101" s="6">
        <f t="shared" si="4"/>
        <v>10</v>
      </c>
      <c r="T101" s="6">
        <f t="shared" si="3"/>
        <v>1</v>
      </c>
      <c r="U101" s="71"/>
      <c r="V101" s="77"/>
      <c r="AG101" s="78"/>
    </row>
    <row r="102" spans="1:33" s="2" customFormat="1" ht="11.25" x14ac:dyDescent="0.2">
      <c r="A102" s="5">
        <v>100</v>
      </c>
      <c r="B102" s="3">
        <v>36</v>
      </c>
      <c r="C102" s="3">
        <v>12</v>
      </c>
      <c r="D102" s="3" t="s">
        <v>16</v>
      </c>
      <c r="E102" s="3" t="s">
        <v>19</v>
      </c>
      <c r="F102" s="5" t="s">
        <v>35</v>
      </c>
      <c r="G102" s="13" t="s">
        <v>25</v>
      </c>
      <c r="H102" s="13" t="s">
        <v>25</v>
      </c>
      <c r="I102" s="13" t="s">
        <v>25</v>
      </c>
      <c r="J102" s="13" t="s">
        <v>26</v>
      </c>
      <c r="K102" s="13" t="s">
        <v>26</v>
      </c>
      <c r="L102" s="13" t="s">
        <v>26</v>
      </c>
      <c r="M102" s="13" t="s">
        <v>26</v>
      </c>
      <c r="N102" s="11" t="s">
        <v>25</v>
      </c>
      <c r="O102" s="13" t="s">
        <v>26</v>
      </c>
      <c r="P102" s="11" t="s">
        <v>26</v>
      </c>
      <c r="Q102" s="11" t="s">
        <v>26</v>
      </c>
      <c r="R102" s="12" t="s">
        <v>28</v>
      </c>
      <c r="S102" s="6">
        <f t="shared" si="4"/>
        <v>4</v>
      </c>
      <c r="T102" s="6">
        <f t="shared" si="3"/>
        <v>7</v>
      </c>
      <c r="U102" s="71"/>
      <c r="V102" s="77"/>
      <c r="AG102" s="78"/>
    </row>
    <row r="103" spans="1:33" s="2" customFormat="1" ht="11.25" x14ac:dyDescent="0.2">
      <c r="A103" s="3"/>
      <c r="B103" s="3">
        <f>AVERAGE(B3:B102)</f>
        <v>27.1</v>
      </c>
      <c r="C103" s="3"/>
      <c r="D103" s="3"/>
      <c r="E103" s="3"/>
      <c r="F103" s="3"/>
      <c r="G103" s="52"/>
      <c r="H103" s="53"/>
      <c r="I103" s="53"/>
      <c r="J103" s="54"/>
      <c r="K103" s="54"/>
      <c r="L103" s="54"/>
      <c r="M103" s="55"/>
      <c r="N103" s="55"/>
      <c r="O103" s="55"/>
      <c r="P103" s="51"/>
      <c r="Q103" s="51"/>
      <c r="R103" s="14"/>
      <c r="U103" s="71"/>
      <c r="V103" s="77"/>
      <c r="AG103" s="78"/>
    </row>
    <row r="104" spans="1:33" s="2" customFormat="1" ht="11.25" x14ac:dyDescent="0.2">
      <c r="A104" s="3"/>
      <c r="B104" s="3"/>
      <c r="C104" s="3"/>
      <c r="D104" s="3"/>
      <c r="E104" s="3"/>
      <c r="F104" s="3"/>
      <c r="U104" s="71"/>
      <c r="V104" s="77"/>
      <c r="AG104" s="78"/>
    </row>
    <row r="105" spans="1:33" s="2" customFormat="1" ht="11.25" x14ac:dyDescent="0.2">
      <c r="A105" s="3"/>
      <c r="B105" s="3"/>
      <c r="C105" s="3"/>
      <c r="D105" s="3"/>
      <c r="E105" s="3"/>
      <c r="F105" s="3" t="s">
        <v>39</v>
      </c>
      <c r="G105" s="13"/>
      <c r="H105" s="13"/>
      <c r="I105" s="13"/>
      <c r="J105" s="13"/>
      <c r="K105" s="13"/>
      <c r="P105" s="13"/>
      <c r="Q105" s="13"/>
      <c r="U105" s="71"/>
      <c r="V105" s="77"/>
      <c r="AG105" s="78"/>
    </row>
    <row r="106" spans="1:33" s="2" customFormat="1" ht="12" thickBot="1" x14ac:dyDescent="0.25">
      <c r="A106" s="3"/>
      <c r="B106" s="3"/>
      <c r="C106" s="3"/>
      <c r="D106" s="3"/>
      <c r="E106" s="3"/>
      <c r="F106" s="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58"/>
      <c r="S106" s="58"/>
      <c r="T106" s="58"/>
      <c r="U106" s="71"/>
      <c r="V106" s="77"/>
      <c r="AG106" s="78"/>
    </row>
    <row r="107" spans="1:33" s="2" customFormat="1" ht="12" thickTop="1" x14ac:dyDescent="0.2">
      <c r="A107" s="3"/>
      <c r="B107" s="3"/>
      <c r="C107" s="3"/>
      <c r="D107" s="3"/>
      <c r="E107" s="3"/>
      <c r="F107" s="3"/>
      <c r="Q107" s="71"/>
      <c r="R107" s="74"/>
      <c r="S107" s="75"/>
      <c r="T107" s="76"/>
      <c r="U107" s="73"/>
      <c r="V107" s="77"/>
      <c r="AG107" s="78"/>
    </row>
    <row r="108" spans="1:33" s="2" customFormat="1" ht="12" thickBot="1" x14ac:dyDescent="0.25">
      <c r="A108" s="3"/>
      <c r="B108" s="20"/>
      <c r="C108" s="3"/>
      <c r="D108" s="3"/>
      <c r="E108" s="3"/>
      <c r="F108" s="3"/>
      <c r="Q108" s="71"/>
      <c r="R108" s="77"/>
      <c r="T108" s="78"/>
      <c r="U108" s="73"/>
      <c r="V108" s="77"/>
      <c r="AG108" s="78"/>
    </row>
    <row r="109" spans="1:33" s="2" customFormat="1" ht="12.75" thickTop="1" thickBot="1" x14ac:dyDescent="0.25">
      <c r="A109" s="18"/>
      <c r="B109" s="113"/>
      <c r="C109" s="19"/>
      <c r="D109" s="3"/>
      <c r="E109" s="3"/>
      <c r="F109" s="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03"/>
      <c r="R109" s="104"/>
      <c r="S109" s="63" t="s">
        <v>64</v>
      </c>
      <c r="T109" s="105"/>
      <c r="U109" s="73"/>
      <c r="V109" s="77"/>
      <c r="AG109" s="78"/>
    </row>
    <row r="110" spans="1:33" s="2" customFormat="1" ht="12" thickTop="1" x14ac:dyDescent="0.2">
      <c r="A110" s="18"/>
      <c r="B110" s="114"/>
      <c r="C110" s="19"/>
      <c r="D110" s="3"/>
      <c r="E110" s="3"/>
      <c r="F110" s="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03"/>
      <c r="R110" s="106"/>
      <c r="S110" s="62"/>
      <c r="T110" s="107"/>
      <c r="U110" s="73"/>
      <c r="V110" s="77"/>
      <c r="AG110" s="78"/>
    </row>
    <row r="111" spans="1:33" s="2" customFormat="1" ht="12" thickBot="1" x14ac:dyDescent="0.25">
      <c r="A111" s="18"/>
      <c r="B111" s="115"/>
      <c r="C111" s="19"/>
      <c r="D111" s="3"/>
      <c r="E111" s="3"/>
      <c r="F111" s="3"/>
      <c r="G111" s="13"/>
      <c r="H111" s="13"/>
      <c r="I111" s="13"/>
      <c r="J111" s="13"/>
      <c r="K111" s="93"/>
      <c r="L111" s="93"/>
      <c r="M111" s="93"/>
      <c r="N111" s="13"/>
      <c r="O111" s="13"/>
      <c r="P111" s="13"/>
      <c r="Q111" s="103"/>
      <c r="R111" s="106"/>
      <c r="S111" s="59" t="s">
        <v>62</v>
      </c>
      <c r="T111" s="108">
        <f>COUNTIFS(S3:S102,"&gt;=0",S3:S102,"&lt;=3")</f>
        <v>26</v>
      </c>
      <c r="U111" s="73"/>
      <c r="V111" s="77"/>
      <c r="AG111" s="78"/>
    </row>
    <row r="112" spans="1:33" s="2" customFormat="1" ht="12" thickTop="1" x14ac:dyDescent="0.2">
      <c r="A112" s="18"/>
      <c r="B112" s="116" t="s">
        <v>67</v>
      </c>
      <c r="C112" s="44" t="s">
        <v>46</v>
      </c>
      <c r="D112" s="3"/>
      <c r="E112" s="45" t="s">
        <v>44</v>
      </c>
      <c r="F112" s="3"/>
      <c r="G112" s="29" t="s">
        <v>52</v>
      </c>
      <c r="H112" s="13"/>
      <c r="I112" s="29" t="s">
        <v>53</v>
      </c>
      <c r="J112" s="103"/>
      <c r="K112" s="124" t="s">
        <v>56</v>
      </c>
      <c r="L112" s="125"/>
      <c r="M112" s="126"/>
      <c r="N112" s="64"/>
      <c r="O112" s="13"/>
      <c r="P112" s="13"/>
      <c r="Q112" s="103"/>
      <c r="R112" s="106"/>
      <c r="S112" s="60" t="s">
        <v>61</v>
      </c>
      <c r="T112" s="108">
        <f>COUNTIFS(S3:S102,"&gt;3",S3:S102,"&lt;=7")</f>
        <v>34</v>
      </c>
      <c r="U112" s="73"/>
      <c r="V112" s="77"/>
      <c r="AG112" s="78"/>
    </row>
    <row r="113" spans="1:33" s="2" customFormat="1" ht="11.25" x14ac:dyDescent="0.2">
      <c r="A113" s="18"/>
      <c r="B113" s="116"/>
      <c r="C113" s="46"/>
      <c r="D113" s="3"/>
      <c r="E113" s="47"/>
      <c r="F113" s="3"/>
      <c r="G113" s="48"/>
      <c r="H113" s="13"/>
      <c r="I113" s="48"/>
      <c r="J113" s="103"/>
      <c r="K113" s="127"/>
      <c r="L113" s="41"/>
      <c r="M113" s="128"/>
      <c r="N113" s="64"/>
      <c r="O113" s="13"/>
      <c r="P113" s="13"/>
      <c r="Q113" s="103"/>
      <c r="R113" s="106"/>
      <c r="S113" s="59" t="s">
        <v>63</v>
      </c>
      <c r="T113" s="108">
        <f>COUNTIF(S3:S102,"&gt;7")</f>
        <v>40</v>
      </c>
      <c r="U113" s="73"/>
      <c r="V113" s="77"/>
      <c r="AG113" s="78"/>
    </row>
    <row r="114" spans="1:33" s="2" customFormat="1" ht="11.25" x14ac:dyDescent="0.2">
      <c r="A114" s="18"/>
      <c r="B114" s="116"/>
      <c r="C114" s="49"/>
      <c r="D114" s="3"/>
      <c r="E114" s="50"/>
      <c r="F114" s="3"/>
      <c r="G114" s="30"/>
      <c r="H114" s="13"/>
      <c r="I114" s="30"/>
      <c r="J114" s="103"/>
      <c r="K114" s="129"/>
      <c r="L114" s="42"/>
      <c r="M114" s="130"/>
      <c r="N114" s="64"/>
      <c r="O114" s="13"/>
      <c r="P114" s="13"/>
      <c r="Q114" s="103"/>
      <c r="R114" s="106"/>
      <c r="S114" s="59"/>
      <c r="T114" s="108"/>
      <c r="U114" s="73"/>
      <c r="V114" s="77"/>
      <c r="AG114" s="78"/>
    </row>
    <row r="115" spans="1:33" s="2" customFormat="1" ht="12" thickBot="1" x14ac:dyDescent="0.25">
      <c r="A115" s="18"/>
      <c r="B115" s="117"/>
      <c r="C115" s="19"/>
      <c r="D115" s="3"/>
      <c r="E115" s="3">
        <f>COUNTA(E2:E102)-COUNTIF(E2:E102,"SSC")-COUNTIF(E2:E102,"below SSC")</f>
        <v>95</v>
      </c>
      <c r="F115" s="3"/>
      <c r="G115" s="13">
        <f>COUNTIF(G2:G102,"No")</f>
        <v>16</v>
      </c>
      <c r="H115" s="13"/>
      <c r="I115" s="13">
        <f>COUNTIFS(Q2:Q102,"Yes",P2:P102,"Yes")</f>
        <v>22</v>
      </c>
      <c r="J115" s="103"/>
      <c r="K115" s="131">
        <f>COUNTIFS(P2:P102,"Yes",Q2:Q102,"Yes")/COUNTA(P2:P102,"Yes")</f>
        <v>0.21568627450980393</v>
      </c>
      <c r="L115" s="101">
        <f>COUNTIF(P2:P102,"Yes")</f>
        <v>27</v>
      </c>
      <c r="M115" s="102">
        <f>COUNTIFS(P2:P102,"Yes",Q2:Q102,"Yes")</f>
        <v>22</v>
      </c>
      <c r="N115" s="64"/>
      <c r="O115" s="13"/>
      <c r="P115" s="13"/>
      <c r="Q115" s="103"/>
      <c r="R115" s="106"/>
      <c r="S115" s="61"/>
      <c r="T115" s="109"/>
      <c r="U115" s="73"/>
      <c r="V115" s="77"/>
      <c r="AG115" s="78"/>
    </row>
    <row r="116" spans="1:33" s="2" customFormat="1" ht="12" thickTop="1" x14ac:dyDescent="0.2">
      <c r="A116" s="18"/>
      <c r="B116" s="114">
        <f>AVERAGE(B3:B102)</f>
        <v>27.1</v>
      </c>
      <c r="C116" s="19">
        <f>AVERAGE(C2:C102)</f>
        <v>4.2699999999999996</v>
      </c>
      <c r="D116" s="3"/>
      <c r="E116" s="3"/>
      <c r="F116" s="3"/>
      <c r="G116" s="13"/>
      <c r="H116" s="13"/>
      <c r="I116" s="13"/>
      <c r="J116" s="13"/>
      <c r="K116" s="11"/>
      <c r="L116" s="11"/>
      <c r="M116" s="11"/>
      <c r="N116" s="13"/>
      <c r="O116" s="13"/>
      <c r="P116" s="13"/>
      <c r="Q116" s="103"/>
      <c r="R116" s="104"/>
      <c r="S116" s="6"/>
      <c r="T116" s="110"/>
      <c r="U116" s="73"/>
      <c r="V116" s="77"/>
      <c r="AG116" s="78"/>
    </row>
    <row r="117" spans="1:33" s="2" customFormat="1" ht="12" thickBot="1" x14ac:dyDescent="0.25">
      <c r="A117" s="18"/>
      <c r="B117" s="118" t="s">
        <v>45</v>
      </c>
      <c r="C117" s="35" t="s">
        <v>47</v>
      </c>
      <c r="D117" s="3"/>
      <c r="E117" s="23" t="s">
        <v>48</v>
      </c>
      <c r="F117" s="3"/>
      <c r="G117" s="26" t="s">
        <v>51</v>
      </c>
      <c r="H117" s="13"/>
      <c r="I117" s="31" t="s">
        <v>54</v>
      </c>
      <c r="J117" s="43"/>
      <c r="K117" s="34" t="s">
        <v>55</v>
      </c>
      <c r="L117" s="35"/>
      <c r="M117" s="13"/>
      <c r="N117" s="34" t="s">
        <v>57</v>
      </c>
      <c r="O117" s="35"/>
      <c r="P117" s="13"/>
      <c r="Q117" s="103"/>
      <c r="R117" s="111"/>
      <c r="S117" s="80"/>
      <c r="T117" s="81"/>
      <c r="U117" s="73"/>
      <c r="V117" s="77"/>
      <c r="AG117" s="78"/>
    </row>
    <row r="118" spans="1:33" s="2" customFormat="1" ht="12" thickTop="1" x14ac:dyDescent="0.2">
      <c r="A118" s="18"/>
      <c r="B118" s="119"/>
      <c r="C118" s="37"/>
      <c r="D118" s="3"/>
      <c r="E118" s="24"/>
      <c r="F118" s="3"/>
      <c r="G118" s="27"/>
      <c r="H118" s="13"/>
      <c r="I118" s="32"/>
      <c r="J118" s="43"/>
      <c r="K118" s="36"/>
      <c r="L118" s="37"/>
      <c r="M118" s="13"/>
      <c r="N118" s="36"/>
      <c r="O118" s="37"/>
      <c r="P118" s="13"/>
      <c r="Q118" s="13"/>
      <c r="R118" s="12"/>
      <c r="S118" s="6"/>
      <c r="T118" s="6"/>
      <c r="U118" s="71"/>
      <c r="V118" s="77"/>
      <c r="AG118" s="78"/>
    </row>
    <row r="119" spans="1:33" s="2" customFormat="1" ht="11.25" x14ac:dyDescent="0.2">
      <c r="A119" s="18"/>
      <c r="B119" s="120"/>
      <c r="C119" s="39"/>
      <c r="D119" s="3"/>
      <c r="E119" s="25"/>
      <c r="F119" s="3"/>
      <c r="G119" s="28"/>
      <c r="H119" s="13"/>
      <c r="I119" s="33"/>
      <c r="J119" s="43"/>
      <c r="K119" s="38"/>
      <c r="L119" s="39"/>
      <c r="M119" s="13"/>
      <c r="N119" s="38"/>
      <c r="O119" s="39"/>
      <c r="P119" s="13"/>
      <c r="Q119" s="13"/>
      <c r="R119" s="14"/>
      <c r="U119" s="71"/>
      <c r="V119" s="77"/>
      <c r="AG119" s="78"/>
    </row>
    <row r="120" spans="1:33" s="2" customFormat="1" ht="11.25" x14ac:dyDescent="0.2">
      <c r="A120" s="18"/>
      <c r="B120" s="114">
        <f>_xlfn.STDEV.S(B3:B102)</f>
        <v>5.431855162377814</v>
      </c>
      <c r="C120" s="19">
        <f>CORREL(B2:B102,C2:C102)</f>
        <v>0.76767434804747481</v>
      </c>
      <c r="D120" s="3"/>
      <c r="E120" s="3">
        <f>COUNTIFS(D2:D102,"Female",F2:F102,"Unmarried")+COUNTIFS(D2:D102,"Female",F2:F102,"Divorced")</f>
        <v>38</v>
      </c>
      <c r="F120" s="3"/>
      <c r="G120" s="13">
        <f>COUNTIF(O2:O102,"Yes")</f>
        <v>40</v>
      </c>
      <c r="H120" s="13"/>
      <c r="I120" s="13" t="s">
        <v>40</v>
      </c>
      <c r="J120" s="13" t="s">
        <v>41</v>
      </c>
      <c r="K120" s="13" t="s">
        <v>42</v>
      </c>
      <c r="L120" s="13"/>
      <c r="M120" s="13"/>
      <c r="N120" s="13"/>
      <c r="O120" s="13"/>
      <c r="P120" s="13"/>
      <c r="Q120" s="13"/>
      <c r="R120" s="14"/>
      <c r="U120" s="71"/>
      <c r="V120" s="77"/>
      <c r="AG120" s="78"/>
    </row>
    <row r="121" spans="1:33" s="2" customFormat="1" ht="11.25" x14ac:dyDescent="0.2">
      <c r="A121" s="18"/>
      <c r="B121" s="114">
        <f>STDEVA(B2:B102)</f>
        <v>6.0399822962169258</v>
      </c>
      <c r="C121" s="19"/>
      <c r="D121" s="3"/>
      <c r="E121" s="3"/>
      <c r="F121" s="3"/>
      <c r="G121" s="13"/>
      <c r="H121" s="13"/>
      <c r="I121" s="13">
        <f>COUNTIFS(L3:L102,"Yes",M3:M102,"Yes")</f>
        <v>39</v>
      </c>
      <c r="J121" s="13">
        <f>COUNTIF(M3:M102,"Yes")</f>
        <v>43</v>
      </c>
      <c r="K121" s="13">
        <f>COUNTIF(L2:L102,"yes")</f>
        <v>44</v>
      </c>
      <c r="L121" s="13">
        <f>J121+K121-I121</f>
        <v>48</v>
      </c>
      <c r="M121" s="13"/>
      <c r="N121" s="13"/>
      <c r="O121" s="13"/>
      <c r="P121" s="13"/>
      <c r="Q121" s="13"/>
      <c r="R121" s="14"/>
      <c r="U121" s="71"/>
      <c r="V121" s="77"/>
      <c r="AG121" s="78"/>
    </row>
    <row r="122" spans="1:33" s="2" customFormat="1" ht="12" thickBot="1" x14ac:dyDescent="0.25">
      <c r="A122" s="18"/>
      <c r="B122" s="121" t="s">
        <v>43</v>
      </c>
      <c r="C122" s="35"/>
      <c r="D122" s="20"/>
      <c r="E122" s="20"/>
      <c r="F122" s="20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14"/>
      <c r="U122" s="71"/>
      <c r="V122" s="77"/>
      <c r="AG122" s="78"/>
    </row>
    <row r="123" spans="1:33" s="2" customFormat="1" ht="12.75" thickTop="1" thickBot="1" x14ac:dyDescent="0.25">
      <c r="A123" s="18"/>
      <c r="B123" s="122"/>
      <c r="C123" s="40"/>
      <c r="D123" s="94" t="s">
        <v>65</v>
      </c>
      <c r="E123" s="95"/>
      <c r="F123" s="95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7"/>
      <c r="R123" s="91"/>
      <c r="U123" s="71"/>
      <c r="V123" s="77"/>
      <c r="AG123" s="78"/>
    </row>
    <row r="124" spans="1:33" s="2" customFormat="1" ht="12" thickTop="1" x14ac:dyDescent="0.2">
      <c r="A124" s="18"/>
      <c r="B124" s="114">
        <f>_xlfn.STDEV.P(B3:J102)</f>
        <v>12.202695398968213</v>
      </c>
      <c r="C124" s="112"/>
      <c r="D124" s="98"/>
      <c r="E124" s="65" t="s">
        <v>18</v>
      </c>
      <c r="F124" s="66">
        <v>4</v>
      </c>
      <c r="G124" s="64"/>
      <c r="H124" s="13"/>
      <c r="I124" s="13"/>
      <c r="J124" s="13"/>
      <c r="K124" s="13"/>
      <c r="L124" s="13"/>
      <c r="M124" s="13"/>
      <c r="N124" s="13"/>
      <c r="O124" s="13"/>
      <c r="P124" s="13"/>
      <c r="Q124" s="83"/>
      <c r="R124" s="91"/>
      <c r="U124" s="71"/>
      <c r="V124" s="77"/>
      <c r="AG124" s="78"/>
    </row>
    <row r="125" spans="1:33" s="2" customFormat="1" ht="11.25" x14ac:dyDescent="0.2">
      <c r="A125" s="18"/>
      <c r="B125" s="114">
        <f>STDEV(B6:B106)</f>
        <v>5.4436826536048288</v>
      </c>
      <c r="C125" s="112"/>
      <c r="D125" s="98"/>
      <c r="E125" s="67" t="s">
        <v>22</v>
      </c>
      <c r="F125" s="68">
        <v>2</v>
      </c>
      <c r="G125" s="64"/>
      <c r="H125" s="13"/>
      <c r="I125" s="13"/>
      <c r="J125" s="13"/>
      <c r="K125" s="13"/>
      <c r="L125" s="13"/>
      <c r="M125" s="13"/>
      <c r="N125" s="13"/>
      <c r="O125" s="13"/>
      <c r="P125" s="13"/>
      <c r="Q125" s="83"/>
      <c r="R125" s="91"/>
      <c r="U125" s="71"/>
      <c r="V125" s="77"/>
      <c r="AG125" s="78"/>
    </row>
    <row r="126" spans="1:33" s="2" customFormat="1" ht="12" thickBot="1" x14ac:dyDescent="0.25">
      <c r="A126" s="18"/>
      <c r="B126" s="123"/>
      <c r="C126" s="112"/>
      <c r="D126" s="98"/>
      <c r="E126" s="67" t="s">
        <v>19</v>
      </c>
      <c r="F126" s="68">
        <v>39</v>
      </c>
      <c r="G126" s="64"/>
      <c r="H126" s="13"/>
      <c r="I126" s="13"/>
      <c r="J126" s="13"/>
      <c r="K126" s="13"/>
      <c r="L126" s="13"/>
      <c r="M126" s="13"/>
      <c r="N126" s="13"/>
      <c r="O126" s="13"/>
      <c r="P126" s="13"/>
      <c r="Q126" s="83"/>
      <c r="R126" s="91"/>
      <c r="U126" s="71"/>
      <c r="V126" s="77"/>
      <c r="AG126" s="78"/>
    </row>
    <row r="127" spans="1:33" s="2" customFormat="1" ht="12.75" thickTop="1" thickBot="1" x14ac:dyDescent="0.25">
      <c r="A127" s="3"/>
      <c r="B127" s="5"/>
      <c r="C127" s="18"/>
      <c r="D127" s="98"/>
      <c r="E127" s="67" t="s">
        <v>23</v>
      </c>
      <c r="F127" s="68">
        <v>19</v>
      </c>
      <c r="G127" s="64"/>
      <c r="H127" s="13"/>
      <c r="I127" s="13"/>
      <c r="J127" s="13"/>
      <c r="K127" s="13"/>
      <c r="L127" s="13"/>
      <c r="M127" s="13"/>
      <c r="N127" s="13"/>
      <c r="O127" s="13"/>
      <c r="P127" s="13"/>
      <c r="Q127" s="83"/>
      <c r="R127" s="91"/>
      <c r="U127" s="71"/>
      <c r="V127" s="79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1"/>
    </row>
    <row r="128" spans="1:33" s="2" customFormat="1" ht="12" thickTop="1" x14ac:dyDescent="0.2">
      <c r="A128" s="3"/>
      <c r="B128" s="3"/>
      <c r="C128" s="18"/>
      <c r="D128" s="98"/>
      <c r="E128" s="67" t="s">
        <v>20</v>
      </c>
      <c r="F128" s="68">
        <v>20</v>
      </c>
      <c r="G128" s="64"/>
      <c r="H128" s="13"/>
      <c r="I128" s="13"/>
      <c r="J128" s="13"/>
      <c r="K128" s="13"/>
      <c r="L128" s="13"/>
      <c r="M128" s="13"/>
      <c r="N128" s="13"/>
      <c r="O128" s="13"/>
      <c r="P128" s="13"/>
      <c r="Q128" s="83"/>
      <c r="R128" s="91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spans="1:32" s="2" customFormat="1" ht="11.25" x14ac:dyDescent="0.2">
      <c r="A129" s="3"/>
      <c r="B129" s="3"/>
      <c r="C129" s="18"/>
      <c r="D129" s="98"/>
      <c r="E129" s="67" t="s">
        <v>58</v>
      </c>
      <c r="F129" s="68">
        <v>3</v>
      </c>
      <c r="G129" s="64"/>
      <c r="H129" s="13"/>
      <c r="I129" s="13"/>
      <c r="J129" s="13"/>
      <c r="K129" s="13"/>
      <c r="L129" s="13"/>
      <c r="M129" s="13"/>
      <c r="N129" s="13"/>
      <c r="O129" s="13"/>
      <c r="P129" s="13"/>
      <c r="Q129" s="83"/>
      <c r="R129" s="91"/>
    </row>
    <row r="130" spans="1:32" s="2" customFormat="1" ht="12" thickBot="1" x14ac:dyDescent="0.25">
      <c r="A130" s="3"/>
      <c r="B130" s="3"/>
      <c r="C130" s="18"/>
      <c r="D130" s="98"/>
      <c r="E130" s="69" t="s">
        <v>24</v>
      </c>
      <c r="F130" s="70">
        <v>12</v>
      </c>
      <c r="G130" s="64"/>
      <c r="H130" s="13"/>
      <c r="I130" s="13"/>
      <c r="J130" s="13"/>
      <c r="K130" s="13"/>
      <c r="L130" s="13"/>
      <c r="M130" s="13"/>
      <c r="N130" s="13"/>
      <c r="O130" s="13"/>
      <c r="P130" s="13"/>
      <c r="Q130" s="83"/>
      <c r="R130" s="91"/>
    </row>
    <row r="131" spans="1:32" s="2" customFormat="1" ht="12.75" thickTop="1" thickBot="1" x14ac:dyDescent="0.25">
      <c r="A131" s="3"/>
      <c r="B131" s="3"/>
      <c r="C131" s="18"/>
      <c r="D131" s="99"/>
      <c r="E131" s="6"/>
      <c r="F131" s="6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83"/>
      <c r="R131" s="91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</row>
    <row r="132" spans="1:32" s="2" customFormat="1" ht="15.75" customHeight="1" thickTop="1" x14ac:dyDescent="0.2">
      <c r="A132" s="3"/>
      <c r="B132" s="3"/>
      <c r="C132" s="18"/>
      <c r="D132" s="67"/>
      <c r="E132" s="3"/>
      <c r="F132" s="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83"/>
      <c r="R132" s="92"/>
      <c r="S132" s="84" t="s">
        <v>66</v>
      </c>
      <c r="T132" s="85"/>
      <c r="U132" s="86"/>
      <c r="V132" s="75"/>
      <c r="W132" s="75"/>
      <c r="X132" s="75"/>
      <c r="Y132" s="75"/>
      <c r="Z132" s="75"/>
      <c r="AA132" s="75"/>
      <c r="AB132" s="75"/>
      <c r="AC132" s="75"/>
      <c r="AD132" s="75"/>
      <c r="AE132" s="76"/>
      <c r="AF132" s="57"/>
    </row>
    <row r="133" spans="1:32" s="2" customFormat="1" ht="11.25" x14ac:dyDescent="0.2">
      <c r="A133" s="3"/>
      <c r="B133" s="3"/>
      <c r="C133" s="18"/>
      <c r="D133" s="67"/>
      <c r="E133" s="3"/>
      <c r="F133" s="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83"/>
      <c r="R133" s="92"/>
      <c r="S133" s="87"/>
      <c r="T133" s="88"/>
      <c r="U133" s="21"/>
      <c r="AE133" s="78"/>
      <c r="AF133" s="57"/>
    </row>
    <row r="134" spans="1:32" s="2" customFormat="1" ht="11.25" x14ac:dyDescent="0.2">
      <c r="A134" s="3"/>
      <c r="B134" s="3"/>
      <c r="C134" s="18"/>
      <c r="D134" s="67"/>
      <c r="E134" s="3"/>
      <c r="F134" s="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83"/>
      <c r="R134" s="92"/>
      <c r="S134" s="89"/>
      <c r="T134" s="90"/>
      <c r="U134" s="22"/>
      <c r="AE134" s="78"/>
      <c r="AF134" s="57"/>
    </row>
    <row r="135" spans="1:32" s="2" customFormat="1" ht="11.25" x14ac:dyDescent="0.2">
      <c r="A135" s="3"/>
      <c r="B135" s="3"/>
      <c r="C135" s="18"/>
      <c r="D135" s="67"/>
      <c r="E135" s="3"/>
      <c r="F135" s="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83"/>
      <c r="R135" s="92"/>
      <c r="S135" s="77"/>
      <c r="AE135" s="78"/>
      <c r="AF135" s="57"/>
    </row>
    <row r="136" spans="1:32" s="2" customFormat="1" ht="11.25" x14ac:dyDescent="0.2">
      <c r="A136" s="3"/>
      <c r="B136" s="3"/>
      <c r="C136" s="18"/>
      <c r="D136" s="67"/>
      <c r="E136" s="3"/>
      <c r="F136" s="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83"/>
      <c r="R136" s="92"/>
      <c r="S136" s="77"/>
      <c r="AE136" s="78"/>
      <c r="AF136" s="57"/>
    </row>
    <row r="137" spans="1:32" s="2" customFormat="1" ht="11.25" x14ac:dyDescent="0.2">
      <c r="A137" s="3"/>
      <c r="B137" s="3"/>
      <c r="C137" s="18"/>
      <c r="D137" s="67"/>
      <c r="E137" s="3"/>
      <c r="F137" s="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83"/>
      <c r="R137" s="92"/>
      <c r="S137" s="77"/>
      <c r="AE137" s="78"/>
      <c r="AF137" s="57"/>
    </row>
    <row r="138" spans="1:32" s="2" customFormat="1" ht="11.25" x14ac:dyDescent="0.2">
      <c r="A138" s="3"/>
      <c r="B138" s="3"/>
      <c r="C138" s="18"/>
      <c r="D138" s="67"/>
      <c r="E138" s="3"/>
      <c r="F138" s="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83"/>
      <c r="R138" s="92"/>
      <c r="S138" s="77"/>
      <c r="AE138" s="78"/>
      <c r="AF138" s="57"/>
    </row>
    <row r="139" spans="1:32" s="2" customFormat="1" ht="11.25" x14ac:dyDescent="0.2">
      <c r="A139" s="3"/>
      <c r="B139" s="3"/>
      <c r="C139" s="18"/>
      <c r="D139" s="67"/>
      <c r="E139" s="3"/>
      <c r="F139" s="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83"/>
      <c r="R139" s="92"/>
      <c r="S139" s="77"/>
      <c r="AE139" s="78"/>
      <c r="AF139" s="57"/>
    </row>
    <row r="140" spans="1:32" s="2" customFormat="1" ht="11.25" x14ac:dyDescent="0.2">
      <c r="A140" s="3"/>
      <c r="B140" s="3"/>
      <c r="C140" s="18"/>
      <c r="D140" s="67"/>
      <c r="E140" s="3"/>
      <c r="F140" s="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83"/>
      <c r="R140" s="92"/>
      <c r="S140" s="77"/>
      <c r="AE140" s="78"/>
      <c r="AF140" s="57"/>
    </row>
    <row r="141" spans="1:32" s="2" customFormat="1" ht="11.25" x14ac:dyDescent="0.2">
      <c r="A141" s="3"/>
      <c r="B141" s="3"/>
      <c r="C141" s="18"/>
      <c r="D141" s="67"/>
      <c r="E141" s="3"/>
      <c r="F141" s="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83"/>
      <c r="R141" s="92"/>
      <c r="S141" s="77"/>
      <c r="AE141" s="78"/>
      <c r="AF141" s="57"/>
    </row>
    <row r="142" spans="1:32" s="2" customFormat="1" ht="12" thickBot="1" x14ac:dyDescent="0.25">
      <c r="A142" s="3"/>
      <c r="B142" s="3"/>
      <c r="C142" s="18"/>
      <c r="D142" s="69"/>
      <c r="E142" s="100"/>
      <c r="F142" s="100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2"/>
      <c r="R142" s="92"/>
      <c r="S142" s="77"/>
      <c r="AE142" s="78"/>
      <c r="AF142" s="57"/>
    </row>
    <row r="143" spans="1:32" s="2" customFormat="1" ht="12" thickTop="1" x14ac:dyDescent="0.2">
      <c r="A143" s="3"/>
      <c r="B143" s="3"/>
      <c r="C143" s="3"/>
      <c r="D143" s="5"/>
      <c r="E143" s="5"/>
      <c r="F143" s="5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56"/>
      <c r="S143" s="77"/>
      <c r="AE143" s="78"/>
      <c r="AF143" s="57"/>
    </row>
    <row r="144" spans="1:32" s="2" customFormat="1" ht="11.25" x14ac:dyDescent="0.2">
      <c r="A144" s="3"/>
      <c r="B144" s="3"/>
      <c r="C144" s="3"/>
      <c r="D144" s="3"/>
      <c r="E144" s="3"/>
      <c r="F144" s="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56"/>
      <c r="S144" s="77"/>
      <c r="AE144" s="78"/>
      <c r="AF144" s="57"/>
    </row>
    <row r="145" spans="1:32" s="2" customFormat="1" ht="11.25" x14ac:dyDescent="0.2">
      <c r="A145" s="3"/>
      <c r="B145" s="3"/>
      <c r="C145" s="3"/>
      <c r="D145" s="3"/>
      <c r="E145" s="3"/>
      <c r="F145" s="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56"/>
      <c r="S145" s="77"/>
      <c r="AE145" s="78"/>
      <c r="AF145" s="57"/>
    </row>
    <row r="146" spans="1:32" s="2" customFormat="1" ht="11.25" x14ac:dyDescent="0.2">
      <c r="A146" s="3"/>
      <c r="B146" s="3"/>
      <c r="C146" s="3"/>
      <c r="D146" s="3"/>
      <c r="E146" s="3"/>
      <c r="F146" s="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56"/>
      <c r="S146" s="77"/>
      <c r="AE146" s="78"/>
      <c r="AF146" s="57"/>
    </row>
    <row r="147" spans="1:32" s="2" customFormat="1" ht="11.25" x14ac:dyDescent="0.2">
      <c r="A147" s="3"/>
      <c r="B147" s="3"/>
      <c r="C147" s="3"/>
      <c r="D147" s="3"/>
      <c r="E147" s="3"/>
      <c r="F147" s="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56"/>
      <c r="S147" s="77"/>
      <c r="AE147" s="78"/>
      <c r="AF147" s="57"/>
    </row>
    <row r="148" spans="1:32" s="2" customFormat="1" ht="11.25" x14ac:dyDescent="0.2">
      <c r="A148" s="3"/>
      <c r="B148" s="3"/>
      <c r="C148" s="3"/>
      <c r="D148" s="3"/>
      <c r="E148" s="3"/>
      <c r="F148" s="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56"/>
      <c r="S148" s="77"/>
      <c r="AE148" s="78"/>
      <c r="AF148" s="57"/>
    </row>
    <row r="149" spans="1:32" s="2" customFormat="1" ht="11.25" x14ac:dyDescent="0.2">
      <c r="A149" s="3"/>
      <c r="B149" s="3"/>
      <c r="C149" s="3"/>
      <c r="D149" s="3"/>
      <c r="E149" s="3"/>
      <c r="F149" s="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56"/>
      <c r="S149" s="77"/>
      <c r="AE149" s="78"/>
      <c r="AF149" s="57"/>
    </row>
    <row r="150" spans="1:32" s="2" customFormat="1" ht="11.25" x14ac:dyDescent="0.2">
      <c r="A150" s="3"/>
      <c r="B150" s="3"/>
      <c r="C150" s="3"/>
      <c r="D150" s="3"/>
      <c r="E150" s="3"/>
      <c r="F150" s="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56"/>
      <c r="S150" s="77"/>
      <c r="AE150" s="78"/>
      <c r="AF150" s="57"/>
    </row>
    <row r="151" spans="1:32" s="2" customFormat="1" ht="11.25" x14ac:dyDescent="0.2">
      <c r="A151" s="3"/>
      <c r="B151" s="3"/>
      <c r="C151" s="3"/>
      <c r="D151" s="3"/>
      <c r="E151" s="3"/>
      <c r="F151" s="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56"/>
      <c r="S151" s="77"/>
      <c r="AE151" s="78"/>
      <c r="AF151" s="57"/>
    </row>
    <row r="152" spans="1:32" s="2" customFormat="1" ht="11.25" x14ac:dyDescent="0.2">
      <c r="A152" s="3"/>
      <c r="B152" s="3"/>
      <c r="C152" s="3"/>
      <c r="D152" s="3"/>
      <c r="E152" s="3"/>
      <c r="F152" s="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56"/>
      <c r="S152" s="77"/>
      <c r="AE152" s="78"/>
      <c r="AF152" s="57"/>
    </row>
    <row r="153" spans="1:32" s="2" customFormat="1" ht="11.25" x14ac:dyDescent="0.2">
      <c r="A153" s="3"/>
      <c r="B153" s="3"/>
      <c r="C153" s="3"/>
      <c r="D153" s="3"/>
      <c r="E153" s="3"/>
      <c r="F153" s="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56"/>
      <c r="S153" s="77"/>
      <c r="AE153" s="78"/>
      <c r="AF153" s="57"/>
    </row>
    <row r="154" spans="1:32" s="2" customFormat="1" ht="11.25" x14ac:dyDescent="0.2">
      <c r="A154" s="3"/>
      <c r="B154" s="3"/>
      <c r="C154" s="3"/>
      <c r="D154" s="3"/>
      <c r="E154" s="3"/>
      <c r="F154" s="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56"/>
      <c r="S154" s="77"/>
      <c r="AE154" s="78"/>
      <c r="AF154" s="57"/>
    </row>
    <row r="155" spans="1:32" s="2" customFormat="1" ht="11.25" x14ac:dyDescent="0.2">
      <c r="A155" s="3"/>
      <c r="B155" s="3"/>
      <c r="C155" s="3"/>
      <c r="D155" s="3"/>
      <c r="E155" s="3"/>
      <c r="F155" s="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56"/>
      <c r="S155" s="77"/>
      <c r="AE155" s="78"/>
      <c r="AF155" s="57"/>
    </row>
    <row r="156" spans="1:32" s="2" customFormat="1" ht="11.25" x14ac:dyDescent="0.2">
      <c r="A156" s="3"/>
      <c r="B156" s="3"/>
      <c r="C156" s="3"/>
      <c r="D156" s="3"/>
      <c r="E156" s="3"/>
      <c r="F156" s="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56"/>
      <c r="S156" s="77"/>
      <c r="AE156" s="78"/>
      <c r="AF156" s="57"/>
    </row>
    <row r="157" spans="1:32" s="2" customFormat="1" ht="11.25" x14ac:dyDescent="0.2">
      <c r="A157" s="3"/>
      <c r="B157" s="3"/>
      <c r="C157" s="3"/>
      <c r="D157" s="3"/>
      <c r="E157" s="3"/>
      <c r="F157" s="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56"/>
      <c r="S157" s="77"/>
      <c r="AE157" s="78"/>
      <c r="AF157" s="57"/>
    </row>
    <row r="158" spans="1:32" s="2" customFormat="1" ht="11.25" x14ac:dyDescent="0.2">
      <c r="A158" s="3"/>
      <c r="B158" s="3"/>
      <c r="C158" s="3"/>
      <c r="D158" s="3"/>
      <c r="E158" s="3"/>
      <c r="F158" s="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56"/>
      <c r="S158" s="77"/>
      <c r="AE158" s="78"/>
      <c r="AF158" s="57"/>
    </row>
    <row r="159" spans="1:32" s="2" customFormat="1" ht="11.25" x14ac:dyDescent="0.2">
      <c r="A159" s="3"/>
      <c r="B159" s="3"/>
      <c r="C159" s="3"/>
      <c r="D159" s="3"/>
      <c r="E159" s="3"/>
      <c r="F159" s="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56"/>
      <c r="S159" s="77"/>
      <c r="U159" s="7" t="s">
        <v>4</v>
      </c>
      <c r="V159" s="7" t="s">
        <v>5</v>
      </c>
      <c r="W159" s="7" t="s">
        <v>6</v>
      </c>
      <c r="X159" s="7" t="s">
        <v>7</v>
      </c>
      <c r="Y159" s="7" t="s">
        <v>8</v>
      </c>
      <c r="Z159" s="7" t="s">
        <v>9</v>
      </c>
      <c r="AA159" s="7" t="s">
        <v>10</v>
      </c>
      <c r="AB159" s="7" t="s">
        <v>37</v>
      </c>
      <c r="AC159" s="7" t="s">
        <v>11</v>
      </c>
      <c r="AD159" s="7" t="s">
        <v>12</v>
      </c>
      <c r="AE159" s="82" t="s">
        <v>13</v>
      </c>
      <c r="AF159" s="57"/>
    </row>
    <row r="160" spans="1:32" s="2" customFormat="1" ht="11.25" x14ac:dyDescent="0.2">
      <c r="A160" s="3"/>
      <c r="B160" s="3"/>
      <c r="C160" s="3"/>
      <c r="D160" s="3"/>
      <c r="E160" s="3"/>
      <c r="F160" s="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56"/>
      <c r="S160" s="77"/>
      <c r="U160" s="13">
        <f>COUNTIF(G2:G102,"Yes")</f>
        <v>84</v>
      </c>
      <c r="V160" s="13">
        <f>COUNTIF(H2:H102,"Yes")</f>
        <v>76</v>
      </c>
      <c r="W160" s="13">
        <f>COUNTIF(I2:I102,"Yes")</f>
        <v>67</v>
      </c>
      <c r="X160" s="13">
        <f>COUNTIF(J2:J102,"Yes")</f>
        <v>64</v>
      </c>
      <c r="Y160" s="13">
        <f>COUNTIF(K2:K102,"Yes")</f>
        <v>46</v>
      </c>
      <c r="Z160" s="13">
        <f>COUNTIF(L2:L102,"Yes")</f>
        <v>44</v>
      </c>
      <c r="AA160" s="13">
        <f>COUNTIF(M2:M102,"Yes")</f>
        <v>43</v>
      </c>
      <c r="AB160" s="13">
        <f>COUNTIF(N2:N102,"Yes")</f>
        <v>96</v>
      </c>
      <c r="AC160" s="13">
        <f>COUNTIF(O2:O102,"Yes")</f>
        <v>40</v>
      </c>
      <c r="AD160" s="13">
        <f>COUNTIF(P2:P102,"Yes")</f>
        <v>27</v>
      </c>
      <c r="AE160" s="83">
        <f>COUNTIF(Q2:Q102,"Yes")</f>
        <v>25</v>
      </c>
      <c r="AF160" s="57"/>
    </row>
    <row r="161" spans="1:32" s="2" customFormat="1" ht="11.25" x14ac:dyDescent="0.2">
      <c r="A161" s="3"/>
      <c r="B161" s="3"/>
      <c r="C161" s="3"/>
      <c r="D161" s="3"/>
      <c r="E161" s="3"/>
      <c r="F161" s="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56"/>
      <c r="S161" s="77"/>
      <c r="AE161" s="78"/>
      <c r="AF161" s="57"/>
    </row>
    <row r="162" spans="1:32" s="2" customFormat="1" ht="11.25" x14ac:dyDescent="0.2">
      <c r="A162" s="3"/>
      <c r="B162" s="3"/>
      <c r="C162" s="3"/>
      <c r="D162" s="3"/>
      <c r="E162" s="3"/>
      <c r="F162" s="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56"/>
      <c r="S162" s="77"/>
      <c r="AE162" s="78"/>
      <c r="AF162" s="57"/>
    </row>
    <row r="163" spans="1:32" s="2" customFormat="1" ht="12" thickBot="1" x14ac:dyDescent="0.25">
      <c r="A163" s="3"/>
      <c r="B163" s="3"/>
      <c r="C163" s="3"/>
      <c r="D163" s="3"/>
      <c r="E163" s="3"/>
      <c r="F163" s="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56"/>
      <c r="S163" s="79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1"/>
      <c r="AF163" s="57"/>
    </row>
    <row r="164" spans="1:32" s="2" customFormat="1" ht="12" thickTop="1" x14ac:dyDescent="0.2">
      <c r="A164" s="3"/>
      <c r="B164" s="3"/>
      <c r="C164" s="3"/>
      <c r="D164" s="3"/>
      <c r="E164" s="3"/>
      <c r="F164" s="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4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2" s="2" customFormat="1" ht="11.25" x14ac:dyDescent="0.2">
      <c r="A165" s="3"/>
      <c r="B165" s="3"/>
      <c r="C165" s="3"/>
      <c r="D165" s="3"/>
      <c r="E165" s="3"/>
      <c r="F165" s="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4"/>
    </row>
    <row r="166" spans="1:32" s="2" customFormat="1" ht="11.25" x14ac:dyDescent="0.2">
      <c r="A166" s="3"/>
      <c r="B166" s="3"/>
      <c r="C166" s="3"/>
      <c r="D166" s="3"/>
      <c r="E166" s="3"/>
      <c r="F166" s="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4"/>
    </row>
    <row r="167" spans="1:32" s="2" customFormat="1" ht="11.25" x14ac:dyDescent="0.2">
      <c r="A167" s="3"/>
      <c r="B167" s="3"/>
      <c r="C167" s="3"/>
      <c r="D167" s="3"/>
      <c r="E167" s="3"/>
      <c r="F167" s="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4"/>
    </row>
    <row r="168" spans="1:32" s="2" customFormat="1" ht="11.25" x14ac:dyDescent="0.2">
      <c r="A168" s="3"/>
      <c r="B168" s="3"/>
      <c r="C168" s="3"/>
      <c r="D168" s="3"/>
      <c r="E168" s="3"/>
      <c r="F168" s="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4"/>
    </row>
    <row r="169" spans="1:32" s="2" customFormat="1" ht="11.25" x14ac:dyDescent="0.2">
      <c r="A169" s="3"/>
      <c r="B169" s="3"/>
      <c r="C169" s="3"/>
      <c r="D169" s="3"/>
      <c r="E169" s="3"/>
      <c r="F169" s="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4"/>
    </row>
    <row r="170" spans="1:32" s="2" customFormat="1" ht="11.25" x14ac:dyDescent="0.2">
      <c r="A170" s="3"/>
      <c r="B170" s="3"/>
      <c r="C170" s="3"/>
      <c r="D170" s="3"/>
      <c r="E170" s="3"/>
      <c r="F170" s="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4"/>
    </row>
  </sheetData>
  <mergeCells count="13">
    <mergeCell ref="S109:T109"/>
    <mergeCell ref="D123:D131"/>
    <mergeCell ref="S132:U134"/>
    <mergeCell ref="I117:I119"/>
    <mergeCell ref="K117:L119"/>
    <mergeCell ref="N117:O119"/>
    <mergeCell ref="G1:Q1"/>
    <mergeCell ref="B117:B119"/>
    <mergeCell ref="B122:B123"/>
    <mergeCell ref="C117:C119"/>
    <mergeCell ref="C122:C123"/>
    <mergeCell ref="E117:E119"/>
    <mergeCell ref="G117:G119"/>
  </mergeCells>
  <dataValidations count="5">
    <dataValidation type="list" allowBlank="1" showInputMessage="1" showErrorMessage="1" sqref="E3:E102 E126">
      <formula1>"Below SSC, SSC, HSC, Grad, PG, PhD, Prof."</formula1>
    </dataValidation>
    <dataValidation type="list" allowBlank="1" showInputMessage="1" showErrorMessage="1" sqref="D3:D102">
      <formula1>"Male, Female"</formula1>
    </dataValidation>
    <dataValidation type="list" allowBlank="1" showInputMessage="1" showErrorMessage="1" sqref="G3:Q102">
      <formula1>"Yes, No"</formula1>
    </dataValidation>
    <dataValidation type="list" allowBlank="1" showInputMessage="1" showErrorMessage="1" sqref="R3:R102">
      <formula1>"&lt;20K, 20K-35K, 35K-50K, 50K-75K, 75K-100K, &gt;100K"</formula1>
    </dataValidation>
    <dataValidation type="list" allowBlank="1" showInputMessage="1" showErrorMessage="1" sqref="F3:F102">
      <formula1>"Married, Unmarried, Divorced"</formula1>
    </dataValidation>
  </dataValidations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'Data Set'!E124:E124</xm:f>
              <xm:sqref>F124</xm:sqref>
            </x14:sparkline>
            <x14:sparkline>
              <xm:f>'Data Set'!E125:E125</xm:f>
              <xm:sqref>F125</xm:sqref>
            </x14:sparkline>
            <x14:sparkline>
              <xm:f>'Data Set'!E126:E126</xm:f>
              <xm:sqref>F126</xm:sqref>
            </x14:sparkline>
            <x14:sparkline>
              <xm:f>'Data Set'!E127:E127</xm:f>
              <xm:sqref>F127</xm:sqref>
            </x14:sparkline>
            <x14:sparkline>
              <xm:f>'Data Set'!E128:E128</xm:f>
              <xm:sqref>F128</xm:sqref>
            </x14:sparkline>
            <x14:sparkline>
              <xm:f>'Data Set'!E129:E129</xm:f>
              <xm:sqref>F129</xm:sqref>
            </x14:sparkline>
            <x14:sparkline>
              <xm:f>'Data Set'!E130:E130</xm:f>
              <xm:sqref>F130</xm:sqref>
            </x14:sparkline>
          </x14:sparklines>
        </x14:sparklineGroup>
        <x14:sparklineGroup displayEmptyCellsAs="gap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'Data Set'!B3:B3</xm:f>
              <xm:sqref>E3</xm:sqref>
            </x14:sparkline>
            <x14:sparkline>
              <xm:f>'Data Set'!B4:B4</xm:f>
              <xm:sqref>E4</xm:sqref>
            </x14:sparkline>
            <x14:sparkline>
              <xm:f>'Data Set'!B5:B5</xm:f>
              <xm:sqref>E5</xm:sqref>
            </x14:sparkline>
            <x14:sparkline>
              <xm:f>'Data Set'!B6:B6</xm:f>
              <xm:sqref>E6</xm:sqref>
            </x14:sparkline>
            <x14:sparkline>
              <xm:f>'Data Set'!B7:B7</xm:f>
              <xm:sqref>E7</xm:sqref>
            </x14:sparkline>
            <x14:sparkline>
              <xm:f>'Data Set'!B8:B8</xm:f>
              <xm:sqref>E8</xm:sqref>
            </x14:sparkline>
            <x14:sparkline>
              <xm:f>'Data Set'!B9:B9</xm:f>
              <xm:sqref>E9</xm:sqref>
            </x14:sparkline>
            <x14:sparkline>
              <xm:f>'Data Set'!B10:B10</xm:f>
              <xm:sqref>E10</xm:sqref>
            </x14:sparkline>
            <x14:sparkline>
              <xm:f>'Data Set'!B11:B11</xm:f>
              <xm:sqref>E11</xm:sqref>
            </x14:sparkline>
            <x14:sparkline>
              <xm:f>'Data Set'!B12:B12</xm:f>
              <xm:sqref>E12</xm:sqref>
            </x14:sparkline>
            <x14:sparkline>
              <xm:f>'Data Set'!B13:B13</xm:f>
              <xm:sqref>E13</xm:sqref>
            </x14:sparkline>
            <x14:sparkline>
              <xm:f>'Data Set'!B14:B14</xm:f>
              <xm:sqref>E14</xm:sqref>
            </x14:sparkline>
            <x14:sparkline>
              <xm:f>'Data Set'!B15:B15</xm:f>
              <xm:sqref>E15</xm:sqref>
            </x14:sparkline>
            <x14:sparkline>
              <xm:f>'Data Set'!B16:B16</xm:f>
              <xm:sqref>E16</xm:sqref>
            </x14:sparkline>
            <x14:sparkline>
              <xm:f>'Data Set'!B17:B17</xm:f>
              <xm:sqref>E17</xm:sqref>
            </x14:sparkline>
            <x14:sparkline>
              <xm:f>'Data Set'!B18:B18</xm:f>
              <xm:sqref>E18</xm:sqref>
            </x14:sparkline>
            <x14:sparkline>
              <xm:f>'Data Set'!B19:B19</xm:f>
              <xm:sqref>E19</xm:sqref>
            </x14:sparkline>
            <x14:sparkline>
              <xm:f>'Data Set'!B20:B20</xm:f>
              <xm:sqref>E20</xm:sqref>
            </x14:sparkline>
            <x14:sparkline>
              <xm:f>'Data Set'!B21:B21</xm:f>
              <xm:sqref>E21</xm:sqref>
            </x14:sparkline>
            <x14:sparkline>
              <xm:f>'Data Set'!B22:B22</xm:f>
              <xm:sqref>E22</xm:sqref>
            </x14:sparkline>
            <x14:sparkline>
              <xm:f>'Data Set'!B23:B23</xm:f>
              <xm:sqref>E23</xm:sqref>
            </x14:sparkline>
            <x14:sparkline>
              <xm:f>'Data Set'!B24:B24</xm:f>
              <xm:sqref>E24</xm:sqref>
            </x14:sparkline>
            <x14:sparkline>
              <xm:f>'Data Set'!B25:B25</xm:f>
              <xm:sqref>E25</xm:sqref>
            </x14:sparkline>
            <x14:sparkline>
              <xm:f>'Data Set'!B26:B26</xm:f>
              <xm:sqref>E26</xm:sqref>
            </x14:sparkline>
            <x14:sparkline>
              <xm:f>'Data Set'!B27:B27</xm:f>
              <xm:sqref>E27</xm:sqref>
            </x14:sparkline>
            <x14:sparkline>
              <xm:f>'Data Set'!B28:B28</xm:f>
              <xm:sqref>E28</xm:sqref>
            </x14:sparkline>
            <x14:sparkline>
              <xm:f>'Data Set'!B29:B29</xm:f>
              <xm:sqref>E29</xm:sqref>
            </x14:sparkline>
            <x14:sparkline>
              <xm:f>'Data Set'!B30:B30</xm:f>
              <xm:sqref>E30</xm:sqref>
            </x14:sparkline>
            <x14:sparkline>
              <xm:f>'Data Set'!B31:B31</xm:f>
              <xm:sqref>E31</xm:sqref>
            </x14:sparkline>
            <x14:sparkline>
              <xm:f>'Data Set'!B32:B32</xm:f>
              <xm:sqref>E32</xm:sqref>
            </x14:sparkline>
            <x14:sparkline>
              <xm:f>'Data Set'!B33:B33</xm:f>
              <xm:sqref>E33</xm:sqref>
            </x14:sparkline>
            <x14:sparkline>
              <xm:f>'Data Set'!B34:B34</xm:f>
              <xm:sqref>E34</xm:sqref>
            </x14:sparkline>
            <x14:sparkline>
              <xm:f>'Data Set'!B35:B35</xm:f>
              <xm:sqref>E35</xm:sqref>
            </x14:sparkline>
            <x14:sparkline>
              <xm:f>'Data Set'!B36:B36</xm:f>
              <xm:sqref>E36</xm:sqref>
            </x14:sparkline>
            <x14:sparkline>
              <xm:f>'Data Set'!B37:B37</xm:f>
              <xm:sqref>E37</xm:sqref>
            </x14:sparkline>
            <x14:sparkline>
              <xm:f>'Data Set'!B38:B38</xm:f>
              <xm:sqref>E38</xm:sqref>
            </x14:sparkline>
            <x14:sparkline>
              <xm:f>'Data Set'!B39:B39</xm:f>
              <xm:sqref>E39</xm:sqref>
            </x14:sparkline>
            <x14:sparkline>
              <xm:f>'Data Set'!B40:B40</xm:f>
              <xm:sqref>E40</xm:sqref>
            </x14:sparkline>
            <x14:sparkline>
              <xm:f>'Data Set'!B41:B41</xm:f>
              <xm:sqref>E41</xm:sqref>
            </x14:sparkline>
            <x14:sparkline>
              <xm:f>'Data Set'!B42:B42</xm:f>
              <xm:sqref>E42</xm:sqref>
            </x14:sparkline>
            <x14:sparkline>
              <xm:f>'Data Set'!B43:B43</xm:f>
              <xm:sqref>E43</xm:sqref>
            </x14:sparkline>
            <x14:sparkline>
              <xm:f>'Data Set'!B44:B44</xm:f>
              <xm:sqref>E44</xm:sqref>
            </x14:sparkline>
            <x14:sparkline>
              <xm:f>'Data Set'!B45:B45</xm:f>
              <xm:sqref>E45</xm:sqref>
            </x14:sparkline>
            <x14:sparkline>
              <xm:f>'Data Set'!B46:B46</xm:f>
              <xm:sqref>E46</xm:sqref>
            </x14:sparkline>
            <x14:sparkline>
              <xm:f>'Data Set'!B47:B47</xm:f>
              <xm:sqref>E47</xm:sqref>
            </x14:sparkline>
            <x14:sparkline>
              <xm:f>'Data Set'!B48:B48</xm:f>
              <xm:sqref>E48</xm:sqref>
            </x14:sparkline>
            <x14:sparkline>
              <xm:f>'Data Set'!B49:B49</xm:f>
              <xm:sqref>E49</xm:sqref>
            </x14:sparkline>
            <x14:sparkline>
              <xm:f>'Data Set'!B50:B50</xm:f>
              <xm:sqref>E50</xm:sqref>
            </x14:sparkline>
            <x14:sparkline>
              <xm:f>'Data Set'!B51:B51</xm:f>
              <xm:sqref>E51</xm:sqref>
            </x14:sparkline>
            <x14:sparkline>
              <xm:f>'Data Set'!B52:B52</xm:f>
              <xm:sqref>E52</xm:sqref>
            </x14:sparkline>
            <x14:sparkline>
              <xm:f>'Data Set'!B53:B53</xm:f>
              <xm:sqref>E53</xm:sqref>
            </x14:sparkline>
            <x14:sparkline>
              <xm:f>'Data Set'!B54:B54</xm:f>
              <xm:sqref>E54</xm:sqref>
            </x14:sparkline>
            <x14:sparkline>
              <xm:f>'Data Set'!B55:B55</xm:f>
              <xm:sqref>E55</xm:sqref>
            </x14:sparkline>
            <x14:sparkline>
              <xm:f>'Data Set'!B56:B56</xm:f>
              <xm:sqref>E56</xm:sqref>
            </x14:sparkline>
            <x14:sparkline>
              <xm:f>'Data Set'!B57:B57</xm:f>
              <xm:sqref>E57</xm:sqref>
            </x14:sparkline>
            <x14:sparkline>
              <xm:f>'Data Set'!B58:B58</xm:f>
              <xm:sqref>E58</xm:sqref>
            </x14:sparkline>
            <x14:sparkline>
              <xm:f>'Data Set'!B59:B59</xm:f>
              <xm:sqref>E59</xm:sqref>
            </x14:sparkline>
            <x14:sparkline>
              <xm:f>'Data Set'!B60:B60</xm:f>
              <xm:sqref>E60</xm:sqref>
            </x14:sparkline>
            <x14:sparkline>
              <xm:f>'Data Set'!B61:B61</xm:f>
              <xm:sqref>E61</xm:sqref>
            </x14:sparkline>
            <x14:sparkline>
              <xm:f>'Data Set'!B62:B62</xm:f>
              <xm:sqref>E62</xm:sqref>
            </x14:sparkline>
            <x14:sparkline>
              <xm:f>'Data Set'!B63:B63</xm:f>
              <xm:sqref>E63</xm:sqref>
            </x14:sparkline>
            <x14:sparkline>
              <xm:f>'Data Set'!B64:B64</xm:f>
              <xm:sqref>E64</xm:sqref>
            </x14:sparkline>
            <x14:sparkline>
              <xm:f>'Data Set'!B65:B65</xm:f>
              <xm:sqref>E65</xm:sqref>
            </x14:sparkline>
            <x14:sparkline>
              <xm:f>'Data Set'!B66:B66</xm:f>
              <xm:sqref>E66</xm:sqref>
            </x14:sparkline>
            <x14:sparkline>
              <xm:f>'Data Set'!B67:B67</xm:f>
              <xm:sqref>E67</xm:sqref>
            </x14:sparkline>
            <x14:sparkline>
              <xm:f>'Data Set'!B68:B68</xm:f>
              <xm:sqref>E68</xm:sqref>
            </x14:sparkline>
            <x14:sparkline>
              <xm:f>'Data Set'!B69:B69</xm:f>
              <xm:sqref>E69</xm:sqref>
            </x14:sparkline>
            <x14:sparkline>
              <xm:f>'Data Set'!B70:B70</xm:f>
              <xm:sqref>E70</xm:sqref>
            </x14:sparkline>
            <x14:sparkline>
              <xm:f>'Data Set'!B71:B71</xm:f>
              <xm:sqref>E71</xm:sqref>
            </x14:sparkline>
            <x14:sparkline>
              <xm:f>'Data Set'!B72:B72</xm:f>
              <xm:sqref>E72</xm:sqref>
            </x14:sparkline>
            <x14:sparkline>
              <xm:f>'Data Set'!B73:B73</xm:f>
              <xm:sqref>E73</xm:sqref>
            </x14:sparkline>
            <x14:sparkline>
              <xm:f>'Data Set'!B74:B74</xm:f>
              <xm:sqref>E74</xm:sqref>
            </x14:sparkline>
            <x14:sparkline>
              <xm:f>'Data Set'!B75:B75</xm:f>
              <xm:sqref>E75</xm:sqref>
            </x14:sparkline>
            <x14:sparkline>
              <xm:f>'Data Set'!B76:B76</xm:f>
              <xm:sqref>E76</xm:sqref>
            </x14:sparkline>
            <x14:sparkline>
              <xm:f>'Data Set'!B77:B77</xm:f>
              <xm:sqref>E77</xm:sqref>
            </x14:sparkline>
            <x14:sparkline>
              <xm:f>'Data Set'!B78:B78</xm:f>
              <xm:sqref>E78</xm:sqref>
            </x14:sparkline>
            <x14:sparkline>
              <xm:f>'Data Set'!B79:B79</xm:f>
              <xm:sqref>E79</xm:sqref>
            </x14:sparkline>
            <x14:sparkline>
              <xm:f>'Data Set'!B80:B80</xm:f>
              <xm:sqref>E80</xm:sqref>
            </x14:sparkline>
            <x14:sparkline>
              <xm:f>'Data Set'!B81:B81</xm:f>
              <xm:sqref>E81</xm:sqref>
            </x14:sparkline>
            <x14:sparkline>
              <xm:f>'Data Set'!B82:B82</xm:f>
              <xm:sqref>E82</xm:sqref>
            </x14:sparkline>
            <x14:sparkline>
              <xm:f>'Data Set'!B83:B83</xm:f>
              <xm:sqref>E83</xm:sqref>
            </x14:sparkline>
            <x14:sparkline>
              <xm:f>'Data Set'!B84:B84</xm:f>
              <xm:sqref>E84</xm:sqref>
            </x14:sparkline>
            <x14:sparkline>
              <xm:f>'Data Set'!B85:B85</xm:f>
              <xm:sqref>E85</xm:sqref>
            </x14:sparkline>
            <x14:sparkline>
              <xm:f>'Data Set'!B86:B86</xm:f>
              <xm:sqref>E86</xm:sqref>
            </x14:sparkline>
            <x14:sparkline>
              <xm:f>'Data Set'!B87:B87</xm:f>
              <xm:sqref>E87</xm:sqref>
            </x14:sparkline>
            <x14:sparkline>
              <xm:f>'Data Set'!B88:B88</xm:f>
              <xm:sqref>E88</xm:sqref>
            </x14:sparkline>
            <x14:sparkline>
              <xm:f>'Data Set'!B89:B89</xm:f>
              <xm:sqref>E89</xm:sqref>
            </x14:sparkline>
            <x14:sparkline>
              <xm:f>'Data Set'!B90:B90</xm:f>
              <xm:sqref>E90</xm:sqref>
            </x14:sparkline>
            <x14:sparkline>
              <xm:f>'Data Set'!B91:B91</xm:f>
              <xm:sqref>E91</xm:sqref>
            </x14:sparkline>
            <x14:sparkline>
              <xm:f>'Data Set'!B92:B92</xm:f>
              <xm:sqref>E92</xm:sqref>
            </x14:sparkline>
            <x14:sparkline>
              <xm:f>'Data Set'!B93:B93</xm:f>
              <xm:sqref>E93</xm:sqref>
            </x14:sparkline>
            <x14:sparkline>
              <xm:f>'Data Set'!B94:B94</xm:f>
              <xm:sqref>E94</xm:sqref>
            </x14:sparkline>
            <x14:sparkline>
              <xm:f>'Data Set'!B95:B95</xm:f>
              <xm:sqref>E95</xm:sqref>
            </x14:sparkline>
            <x14:sparkline>
              <xm:f>'Data Set'!B96:B96</xm:f>
              <xm:sqref>E96</xm:sqref>
            </x14:sparkline>
            <x14:sparkline>
              <xm:f>'Data Set'!B97:B97</xm:f>
              <xm:sqref>E97</xm:sqref>
            </x14:sparkline>
            <x14:sparkline>
              <xm:f>'Data Set'!B98:B98</xm:f>
              <xm:sqref>E98</xm:sqref>
            </x14:sparkline>
            <x14:sparkline>
              <xm:f>'Data Set'!B99:B99</xm:f>
              <xm:sqref>E99</xm:sqref>
            </x14:sparkline>
            <x14:sparkline>
              <xm:f>'Data Set'!B100:B100</xm:f>
              <xm:sqref>E100</xm:sqref>
            </x14:sparkline>
            <x14:sparkline>
              <xm:f>'Data Set'!B101:B101</xm:f>
              <xm:sqref>E101</xm:sqref>
            </x14:sparkline>
            <x14:sparkline>
              <xm:f>'Data Set'!B102:B102</xm:f>
              <xm:sqref>E102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'Data Set'!F124:F124</xm:f>
              <xm:sqref>E124</xm:sqref>
            </x14:sparkline>
            <x14:sparkline>
              <xm:f>'Data Set'!F125:F125</xm:f>
              <xm:sqref>E125</xm:sqref>
            </x14:sparkline>
            <x14:sparkline>
              <xm:f>'Data Set'!F126:F126</xm:f>
              <xm:sqref>E126</xm:sqref>
            </x14:sparkline>
            <x14:sparkline>
              <xm:f>'Data Set'!F127:F127</xm:f>
              <xm:sqref>E127</xm:sqref>
            </x14:sparkline>
            <x14:sparkline>
              <xm:f>'Data Set'!F128:F128</xm:f>
              <xm:sqref>E128</xm:sqref>
            </x14:sparkline>
            <x14:sparkline>
              <xm:f>'Data Set'!F129:F129</xm:f>
              <xm:sqref>E129</xm:sqref>
            </x14:sparkline>
            <x14:sparkline>
              <xm:f>'Data Set'!F130:F130</xm:f>
              <xm:sqref>E130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Set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 K Kar</dc:creator>
  <cp:lastModifiedBy>owner</cp:lastModifiedBy>
  <dcterms:created xsi:type="dcterms:W3CDTF">2013-07-11T07:46:41Z</dcterms:created>
  <dcterms:modified xsi:type="dcterms:W3CDTF">2022-08-30T20:30:21Z</dcterms:modified>
</cp:coreProperties>
</file>