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xStar\Downloads\"/>
    </mc:Choice>
  </mc:AlternateContent>
  <xr:revisionPtr revIDLastSave="0" documentId="8_{40C7B819-5B6D-425C-8E2D-1EB301B17B8F}" xr6:coauthVersionLast="47" xr6:coauthVersionMax="47" xr10:uidLastSave="{00000000-0000-0000-0000-000000000000}"/>
  <bookViews>
    <workbookView xWindow="-120" yWindow="-120" windowWidth="29040" windowHeight="15720" xr2:uid="{00000000-000D-0000-FFFF-FFFF00000000}"/>
  </bookViews>
  <sheets>
    <sheet name="Profitability Analysis" sheetId="1" r:id="rId1"/>
    <sheet name="Balance Sheet" sheetId="4" r:id="rId2"/>
    <sheet name="Income Statement" sheetId="5" r:id="rId3"/>
    <sheet name="ROE" sheetId="2" r:id="rId4"/>
    <sheet name="ROA" sheetId="6" r:id="rId5"/>
    <sheet name="FL" sheetId="7" r:id="rId6"/>
    <sheet name="Profit Margin" sheetId="8" r:id="rId7"/>
    <sheet name="Asset Turnover" sheetId="9" r:id="rId8"/>
    <sheet name="Full DuPont Model" sheetId="10" r:id="rId9"/>
    <sheet name="Analysis" sheetId="12"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6" l="1"/>
  <c r="C12" i="6"/>
  <c r="C19" i="2"/>
  <c r="C19" i="9"/>
  <c r="C12" i="9"/>
  <c r="I7" i="10"/>
  <c r="G7" i="10"/>
  <c r="E7" i="10"/>
  <c r="C7" i="10"/>
  <c r="E27" i="10"/>
  <c r="D27" i="10"/>
  <c r="E21" i="10"/>
  <c r="D21" i="10"/>
  <c r="E15" i="10"/>
  <c r="E29" i="10"/>
  <c r="D15" i="10"/>
  <c r="C19" i="8"/>
  <c r="C12" i="8"/>
  <c r="C19" i="7"/>
  <c r="C12" i="7"/>
  <c r="C12" i="2"/>
  <c r="D29" i="10"/>
</calcChain>
</file>

<file path=xl/sharedStrings.xml><?xml version="1.0" encoding="utf-8"?>
<sst xmlns="http://schemas.openxmlformats.org/spreadsheetml/2006/main" count="153" uniqueCount="88">
  <si>
    <t>Group Number:</t>
  </si>
  <si>
    <t>Student Names:</t>
  </si>
  <si>
    <t>Company Name:</t>
  </si>
  <si>
    <t>Return on Assets (ROA)</t>
  </si>
  <si>
    <t>Return on Equity (ROE)</t>
  </si>
  <si>
    <t>Brief Company Overview:</t>
  </si>
  <si>
    <t>Net Income</t>
  </si>
  <si>
    <t>Average Stockholders' Equity</t>
  </si>
  <si>
    <t>2023 Calculation</t>
  </si>
  <si>
    <t>2022 Calculation</t>
  </si>
  <si>
    <t>Return on Equity Analysis</t>
  </si>
  <si>
    <t>2023 Return on Equity</t>
  </si>
  <si>
    <t>2022 Return on Equity</t>
  </si>
  <si>
    <t>TM</t>
  </si>
  <si>
    <t>Income Statement(s)</t>
  </si>
  <si>
    <t>Please provide screenshots below of the income statement(s) that you used for your analysis. Use tickmarks to demonstrate which amounts are used on the following tabs.</t>
  </si>
  <si>
    <t>Please provide screenshots below of the balance sheet(s) that you used for your analysis. Use tickmarks to demonstrate which amounts are used on the following tabs.</t>
  </si>
  <si>
    <t>Balance Sheet(s)</t>
  </si>
  <si>
    <t>Return on Assets Analysis</t>
  </si>
  <si>
    <t>2023 Return on Assets</t>
  </si>
  <si>
    <t>2022 Return on Assets</t>
  </si>
  <si>
    <t>Average Total Assets</t>
  </si>
  <si>
    <t>Financial Leverage Analysis</t>
  </si>
  <si>
    <t>Financial Leverage</t>
  </si>
  <si>
    <t>2023 Financial Leverage</t>
  </si>
  <si>
    <t>2022 Financial Leverage</t>
  </si>
  <si>
    <t>Profit Margin Analysis</t>
  </si>
  <si>
    <t>Profit Margin</t>
  </si>
  <si>
    <t>2023 Profit Margin</t>
  </si>
  <si>
    <t>2022 Profit Margin</t>
  </si>
  <si>
    <t>Sales</t>
  </si>
  <si>
    <t>Asset Turnover Analysis</t>
  </si>
  <si>
    <t>Asset Turnover</t>
  </si>
  <si>
    <t>2023 Asset Turnover</t>
  </si>
  <si>
    <t>2022 Asset Turnover</t>
  </si>
  <si>
    <t>DuPont Model</t>
  </si>
  <si>
    <t>Return on Equity</t>
  </si>
  <si>
    <t>=</t>
  </si>
  <si>
    <t>x</t>
  </si>
  <si>
    <t>Calculate Return on Assets</t>
  </si>
  <si>
    <t>Calculate Return on Equity</t>
  </si>
  <si>
    <t>Calculate Financial Leverage</t>
  </si>
  <si>
    <t>Calculate Profit Margin</t>
  </si>
  <si>
    <t>Calculate Asset Turnover</t>
  </si>
  <si>
    <t>Confirm that after disaggregating ROE, that ROE matches the "ROE" tab</t>
  </si>
  <si>
    <t>Analysis</t>
  </si>
  <si>
    <t>Below, provide your team's initial analysis of the company, based upon profitability ratios.</t>
  </si>
  <si>
    <t>Financial Reporting and Analysis Project - Profitability Ratio Analysis</t>
  </si>
  <si>
    <t>8A</t>
  </si>
  <si>
    <t>ROE</t>
  </si>
  <si>
    <t>Braden Bova, Connor Bentham, Tai Dinh, Ashlie Hansen, Shannon Panzarella</t>
  </si>
  <si>
    <t>[a]</t>
  </si>
  <si>
    <t>[b]</t>
  </si>
  <si>
    <t>[c]</t>
  </si>
  <si>
    <t>[d]</t>
  </si>
  <si>
    <t>[e]</t>
  </si>
  <si>
    <t>[f]</t>
  </si>
  <si>
    <t>Revenue</t>
  </si>
  <si>
    <t>= NI / Revenue</t>
  </si>
  <si>
    <t>= Revenue / Avg. Assets</t>
  </si>
  <si>
    <t>Fin Leverage</t>
  </si>
  <si>
    <t>= Avg. Assets / Avg. Sh. Equity</t>
  </si>
  <si>
    <t>= PM x AT x FL</t>
  </si>
  <si>
    <t>Avg. Total Assets</t>
  </si>
  <si>
    <t>= (37,531 + 40,321) /2</t>
  </si>
  <si>
    <t>= (40,321 + 37,740) /2</t>
  </si>
  <si>
    <t>= (2023 TA + 2022 TA) /2</t>
  </si>
  <si>
    <t>= (2022 TA + 2021 TA) /2</t>
  </si>
  <si>
    <t>= (2023 T.Sh.Equity + 2022 T.Sh.Equity) /2</t>
  </si>
  <si>
    <t>= (FY 2022 T.Sh.Equity + FY 2021 T.Sh.Equity) /2</t>
  </si>
  <si>
    <t>= (14,004 + 15,281) /2</t>
  </si>
  <si>
    <t>= (15,281 + 12,767) /2</t>
  </si>
  <si>
    <t>or 34.63%</t>
  </si>
  <si>
    <t>or 9.90%</t>
  </si>
  <si>
    <t>or 131.58%</t>
  </si>
  <si>
    <t>Avg. Total SE</t>
  </si>
  <si>
    <t>or 265.84%</t>
  </si>
  <si>
    <t>(37,531 + 40,321) / 2</t>
  </si>
  <si>
    <t>(40,321 + 37,740) / 2</t>
  </si>
  <si>
    <t>NIKE, Inc. (NKE)</t>
  </si>
  <si>
    <t>Founded in 1964 and headquarted near Beaverton, Oregon, Nike is an American company that designs, sells, and markets athletic apparel, shoes, accessories, and equipment. They are widely known for products such as the Air Jordans, Air Force 1, and other "Air" models as well as marketing campaigns like "Just Do It". They operate worldwide and sponsors elite athletes and teams. It is the world's largest supplier of athletic footwear and apparel.</t>
  </si>
  <si>
    <t>(14,004 + 15,281) / 2</t>
  </si>
  <si>
    <t>(15,281 + 12,767) / 2</t>
  </si>
  <si>
    <t>Nike is still a profitable company but its financial performance weakened in 2023 compared to 2022. The companys Return on Equity (ROE) was strong at 43.11% in 2022, but decreased to 34.63% in 2023. This shows that Nike is continuing to generate profit from its equity, but they are slightly not as effective in using shareholders funds to produce returns. Nike's Return on Assets (ROA) dropped slightly from 15.49% in 2022 to 13.02% in 2023, indicating reduced efficiency in generating profit from it's assets. This could be because of higher costs, or underutilitization of its assets. The profit margin also decreased from 12.94% in 2022 to 9.90% in 2023, which means Nike is keeping less profit per dollar of their sales. Although there were declines, Nike still remains a very profitable company. Moreover, their asset turnover increased from 119.68% in 2022 to 131.58% in 2023 which points to being more efficient in generating revenue from its assets. Lastly, their financial leverage decreased from 278.31% in 2022 to 265.84% in 2023, meaning it relied slightly less on debt to finance assets. The decreases in some of the ratios could show that Nike may be having operational challenges. The company might need to focus on improving their efficiency and managing costs to maintain its profitability from previous years. But spoiler alert, Nike become more profitable in 2024 despite its small financial bump in 2023.</t>
  </si>
  <si>
    <t>~ 265.84%</t>
  </si>
  <si>
    <t>~ 278.31%</t>
  </si>
  <si>
    <t>~ 131.58%</t>
  </si>
  <si>
    <t>~ 119.68%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</si>
</sst>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
  </numFmts>
  <fonts count="13" x14ac:knownFonts="1">
    <font>
      <sz val="11"/>
      <color theme="1"/>
      <name val="Calibri"/>
      <family val="2"/>
      <scheme val="minor"/>
    </font>
    <font>
      <b/>
      <sz val="11"/>
      <color theme="1"/>
      <name val="Calibri"/>
      <family val="2"/>
      <scheme val="minor"/>
    </font>
    <font>
      <b/>
      <u/>
      <sz val="11"/>
      <color theme="1"/>
      <name val="Calibri"/>
      <family val="2"/>
      <scheme val="minor"/>
    </font>
    <font>
      <b/>
      <sz val="14"/>
      <name val="Calibri"/>
      <family val="2"/>
    </font>
    <font>
      <b/>
      <sz val="9"/>
      <color rgb="FFFF0000"/>
      <name val="Calibri"/>
      <family val="2"/>
      <scheme val="minor"/>
    </font>
    <font>
      <i/>
      <sz val="11"/>
      <color theme="1"/>
      <name val="Calibri"/>
      <family val="2"/>
      <scheme val="minor"/>
    </font>
    <font>
      <b/>
      <sz val="11"/>
      <color rgb="FF7030A0"/>
      <name val="Calibri"/>
      <family val="2"/>
      <scheme val="minor"/>
    </font>
    <font>
      <b/>
      <sz val="11"/>
      <color rgb="FFFF0000"/>
      <name val="Calibri"/>
      <family val="2"/>
      <scheme val="minor"/>
    </font>
    <font>
      <b/>
      <sz val="11"/>
      <color rgb="FF00B050"/>
      <name val="Calibri"/>
      <family val="2"/>
      <scheme val="minor"/>
    </font>
    <font>
      <sz val="11"/>
      <color theme="1"/>
      <name val="Calibri"/>
      <family val="2"/>
      <scheme val="minor"/>
    </font>
    <font>
      <sz val="11"/>
      <color rgb="FFFF0000"/>
      <name val="Calibri"/>
      <family val="2"/>
      <scheme val="minor"/>
    </font>
    <font>
      <b/>
      <sz val="11"/>
      <color rgb="FF0070C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2">
    <xf numFmtId="0" fontId="0" fillId="0" borderId="0"/>
    <xf numFmtId="9" fontId="9" fillId="0" borderId="0" applyFont="0" applyFill="0" applyBorder="0" applyAlignment="0" applyProtection="0"/>
  </cellStyleXfs>
  <cellXfs count="70">
    <xf numFmtId="0" fontId="0" fillId="0" borderId="0" xfId="0"/>
    <xf numFmtId="0" fontId="0" fillId="0" borderId="1" xfId="0" applyBorder="1"/>
    <xf numFmtId="0" fontId="0" fillId="0" borderId="0" xfId="0" applyAlignment="1">
      <alignment horizontal="left"/>
    </xf>
    <xf numFmtId="0" fontId="0" fillId="0" borderId="0" xfId="0" applyAlignment="1">
      <alignment horizontal="center"/>
    </xf>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vertical="center" wrapText="1"/>
    </xf>
    <xf numFmtId="0" fontId="0" fillId="0" borderId="13" xfId="0" applyBorder="1" applyAlignment="1">
      <alignment horizontal="center"/>
    </xf>
    <xf numFmtId="0" fontId="0" fillId="2" borderId="13" xfId="0" applyFill="1" applyBorder="1" applyAlignment="1">
      <alignment horizontal="center" vertical="center"/>
    </xf>
    <xf numFmtId="0" fontId="0" fillId="2" borderId="0" xfId="0" applyFill="1" applyAlignment="1">
      <alignment horizontal="center" vertical="center"/>
    </xf>
    <xf numFmtId="0" fontId="4" fillId="0" borderId="0" xfId="0" applyFont="1" applyAlignment="1">
      <alignment horizontal="center"/>
    </xf>
    <xf numFmtId="0" fontId="0" fillId="0" borderId="0" xfId="0" applyAlignment="1">
      <alignment horizontal="center" vertical="center"/>
    </xf>
    <xf numFmtId="0" fontId="5" fillId="0" borderId="0" xfId="0" applyFont="1"/>
    <xf numFmtId="0" fontId="1" fillId="0" borderId="0" xfId="0" applyFont="1" applyAlignment="1">
      <alignment horizont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5" fillId="0" borderId="0" xfId="0" applyFont="1" applyAlignment="1">
      <alignment horizontal="left" wrapText="1"/>
    </xf>
    <xf numFmtId="0" fontId="5" fillId="0" borderId="0" xfId="0" applyFont="1" applyAlignment="1">
      <alignment horizontal="left"/>
    </xf>
    <xf numFmtId="10" fontId="0" fillId="0" borderId="1" xfId="1" applyNumberFormat="1" applyFont="1" applyBorder="1"/>
    <xf numFmtId="10" fontId="0" fillId="0" borderId="1" xfId="0" applyNumberFormat="1" applyBorder="1"/>
    <xf numFmtId="0" fontId="0" fillId="0" borderId="13" xfId="0" applyBorder="1"/>
    <xf numFmtId="0" fontId="10" fillId="0" borderId="0" xfId="0" applyFont="1"/>
    <xf numFmtId="0" fontId="10" fillId="0" borderId="0" xfId="0" applyFont="1" applyAlignment="1">
      <alignment horizontal="right"/>
    </xf>
    <xf numFmtId="0" fontId="1" fillId="0" borderId="0" xfId="0" applyFont="1" applyAlignment="1">
      <alignment horizontal="right"/>
    </xf>
    <xf numFmtId="0" fontId="1" fillId="0" borderId="0" xfId="0" applyFont="1"/>
    <xf numFmtId="0" fontId="1" fillId="0" borderId="0" xfId="0" applyFont="1" applyAlignment="1">
      <alignment horizontal="left" vertical="center"/>
    </xf>
    <xf numFmtId="44" fontId="0" fillId="0" borderId="0" xfId="0" applyNumberFormat="1" applyAlignment="1">
      <alignment vertical="center"/>
    </xf>
    <xf numFmtId="0" fontId="1" fillId="0" borderId="13" xfId="0" applyFont="1" applyBorder="1" applyAlignment="1">
      <alignment horizontal="left" vertical="center"/>
    </xf>
    <xf numFmtId="44" fontId="0" fillId="0" borderId="13" xfId="0" applyNumberFormat="1" applyBorder="1" applyAlignment="1">
      <alignment vertical="center"/>
    </xf>
    <xf numFmtId="0" fontId="11" fillId="0" borderId="0" xfId="0" applyFont="1" applyAlignment="1">
      <alignment horizontal="left" vertical="center"/>
    </xf>
    <xf numFmtId="0" fontId="11" fillId="0" borderId="13" xfId="0" applyFont="1" applyBorder="1" applyAlignment="1">
      <alignment horizontal="left" vertical="center"/>
    </xf>
    <xf numFmtId="2" fontId="10" fillId="0" borderId="13" xfId="0" quotePrefix="1" applyNumberFormat="1" applyFont="1" applyBorder="1" applyAlignment="1">
      <alignment vertical="center"/>
    </xf>
    <xf numFmtId="2" fontId="10" fillId="0" borderId="13" xfId="0" quotePrefix="1" applyNumberFormat="1" applyFont="1" applyBorder="1" applyAlignment="1">
      <alignment vertical="center" wrapText="1"/>
    </xf>
    <xf numFmtId="0" fontId="0" fillId="0" borderId="0" xfId="0" quotePrefix="1" applyAlignment="1">
      <alignment horizontal="center" vertical="center"/>
    </xf>
    <xf numFmtId="2" fontId="10" fillId="0" borderId="13" xfId="0" quotePrefix="1" applyNumberFormat="1" applyFont="1" applyBorder="1" applyAlignment="1">
      <alignment horizontal="center" vertical="center"/>
    </xf>
    <xf numFmtId="164" fontId="11" fillId="0" borderId="0" xfId="0" applyNumberFormat="1" applyFont="1" applyAlignment="1">
      <alignment vertical="center"/>
    </xf>
    <xf numFmtId="44" fontId="10" fillId="0" borderId="13" xfId="0" quotePrefix="1" applyNumberFormat="1" applyFont="1" applyBorder="1" applyAlignment="1">
      <alignment vertical="center"/>
    </xf>
    <xf numFmtId="44" fontId="10" fillId="0" borderId="13" xfId="0" quotePrefix="1" applyNumberFormat="1" applyFont="1" applyBorder="1" applyAlignment="1">
      <alignment horizontal="right" vertical="center"/>
    </xf>
    <xf numFmtId="2" fontId="10" fillId="0" borderId="13" xfId="0" quotePrefix="1" applyNumberFormat="1" applyFont="1" applyBorder="1" applyAlignment="1">
      <alignment horizontal="right" vertical="center" wrapText="1"/>
    </xf>
    <xf numFmtId="2" fontId="10" fillId="0" borderId="13" xfId="0" quotePrefix="1" applyNumberFormat="1" applyFont="1" applyBorder="1" applyAlignment="1">
      <alignment horizontal="right" vertical="center"/>
    </xf>
    <xf numFmtId="44" fontId="10" fillId="0" borderId="0" xfId="0" quotePrefix="1" applyNumberFormat="1" applyFont="1" applyAlignment="1">
      <alignment vertical="center"/>
    </xf>
    <xf numFmtId="44" fontId="10" fillId="0" borderId="0" xfId="0" quotePrefix="1" applyNumberFormat="1" applyFont="1" applyAlignment="1">
      <alignment vertical="center" wrapText="1"/>
    </xf>
    <xf numFmtId="44" fontId="10" fillId="0" borderId="0" xfId="0" quotePrefix="1" applyNumberFormat="1" applyFont="1" applyAlignment="1">
      <alignment horizontal="right" vertical="center"/>
    </xf>
    <xf numFmtId="44" fontId="10" fillId="0" borderId="0" xfId="0" quotePrefix="1" applyNumberFormat="1" applyFont="1" applyAlignment="1">
      <alignment horizontal="right" vertical="center" wrapText="1"/>
    </xf>
    <xf numFmtId="164" fontId="0" fillId="0" borderId="1" xfId="0" applyNumberFormat="1" applyBorder="1" applyAlignment="1">
      <alignment horizontal="center" vertical="center"/>
    </xf>
    <xf numFmtId="164" fontId="1" fillId="0" borderId="0" xfId="0" applyNumberFormat="1" applyFont="1" applyAlignment="1">
      <alignment horizontal="left" vertical="center"/>
    </xf>
    <xf numFmtId="0" fontId="0" fillId="0" borderId="0" xfId="0" quotePrefix="1" applyAlignment="1">
      <alignment horizontal="left" vertical="center"/>
    </xf>
    <xf numFmtId="2" fontId="1" fillId="0" borderId="0" xfId="0" applyNumberFormat="1" applyFont="1" applyAlignment="1">
      <alignment vertical="center"/>
    </xf>
    <xf numFmtId="3" fontId="0" fillId="2" borderId="13" xfId="0" applyNumberFormat="1" applyFill="1" applyBorder="1" applyAlignment="1">
      <alignment horizontal="center" vertical="center"/>
    </xf>
    <xf numFmtId="10" fontId="12" fillId="0" borderId="1" xfId="0" applyNumberFormat="1" applyFont="1" applyBorder="1"/>
    <xf numFmtId="2" fontId="0" fillId="0" borderId="1" xfId="0" applyNumberFormat="1" applyBorder="1"/>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3" fillId="0" borderId="0" xfId="0" applyFont="1" applyAlignment="1">
      <alignment horizontal="left" vertical="center" wrapText="1"/>
    </xf>
    <xf numFmtId="0" fontId="0" fillId="0" borderId="0" xfId="0"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95250</xdr:rowOff>
    </xdr:from>
    <xdr:to>
      <xdr:col>10</xdr:col>
      <xdr:colOff>534644</xdr:colOff>
      <xdr:row>40</xdr:row>
      <xdr:rowOff>29576</xdr:rowOff>
    </xdr:to>
    <xdr:pic>
      <xdr:nvPicPr>
        <xdr:cNvPr id="2" name="Picture 1">
          <a:extLst>
            <a:ext uri="{FF2B5EF4-FFF2-40B4-BE49-F238E27FC236}">
              <a16:creationId xmlns:a16="http://schemas.microsoft.com/office/drawing/2014/main" id="{82D88FF0-9BA9-3050-6D5E-8E0D21A1B01A}"/>
            </a:ext>
          </a:extLst>
        </xdr:cNvPr>
        <xdr:cNvPicPr>
          <a:picLocks noChangeAspect="1"/>
        </xdr:cNvPicPr>
      </xdr:nvPicPr>
      <xdr:blipFill>
        <a:blip xmlns:r="http://schemas.openxmlformats.org/officeDocument/2006/relationships" r:embed="rId1"/>
        <a:stretch>
          <a:fillRect/>
        </a:stretch>
      </xdr:blipFill>
      <xdr:spPr>
        <a:xfrm>
          <a:off x="0" y="476250"/>
          <a:ext cx="8916644" cy="7173326"/>
        </a:xfrm>
        <a:prstGeom prst="rect">
          <a:avLst/>
        </a:prstGeom>
      </xdr:spPr>
    </xdr:pic>
    <xdr:clientData/>
  </xdr:twoCellAnchor>
  <xdr:twoCellAnchor editAs="oneCell">
    <xdr:from>
      <xdr:col>0</xdr:col>
      <xdr:colOff>0</xdr:colOff>
      <xdr:row>40</xdr:row>
      <xdr:rowOff>161925</xdr:rowOff>
    </xdr:from>
    <xdr:to>
      <xdr:col>10</xdr:col>
      <xdr:colOff>477486</xdr:colOff>
      <xdr:row>78</xdr:row>
      <xdr:rowOff>10514</xdr:rowOff>
    </xdr:to>
    <xdr:pic>
      <xdr:nvPicPr>
        <xdr:cNvPr id="3" name="Picture 2">
          <a:extLst>
            <a:ext uri="{FF2B5EF4-FFF2-40B4-BE49-F238E27FC236}">
              <a16:creationId xmlns:a16="http://schemas.microsoft.com/office/drawing/2014/main" id="{7C13FD1F-544A-2200-EA8C-7B57D11237AD}"/>
            </a:ext>
          </a:extLst>
        </xdr:cNvPr>
        <xdr:cNvPicPr>
          <a:picLocks noChangeAspect="1"/>
        </xdr:cNvPicPr>
      </xdr:nvPicPr>
      <xdr:blipFill>
        <a:blip xmlns:r="http://schemas.openxmlformats.org/officeDocument/2006/relationships" r:embed="rId2"/>
        <a:stretch>
          <a:fillRect/>
        </a:stretch>
      </xdr:blipFill>
      <xdr:spPr>
        <a:xfrm>
          <a:off x="0" y="7781925"/>
          <a:ext cx="8859486" cy="70875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16</xdr:col>
      <xdr:colOff>471206</xdr:colOff>
      <xdr:row>31</xdr:row>
      <xdr:rowOff>95250</xdr:rowOff>
    </xdr:to>
    <xdr:pic>
      <xdr:nvPicPr>
        <xdr:cNvPr id="7" name="Picture 8">
          <a:extLst>
            <a:ext uri="{FF2B5EF4-FFF2-40B4-BE49-F238E27FC236}">
              <a16:creationId xmlns:a16="http://schemas.microsoft.com/office/drawing/2014/main" id="{C3E117C5-89E0-CB76-6A3F-BD2A1EC85A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2100" y="552450"/>
          <a:ext cx="13768106" cy="5429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showGridLines="0" tabSelected="1" workbookViewId="0">
      <selection activeCell="B9" sqref="B9:G14"/>
    </sheetView>
  </sheetViews>
  <sheetFormatPr defaultColWidth="8.85546875" defaultRowHeight="15" x14ac:dyDescent="0.25"/>
  <cols>
    <col min="1" max="1" width="35.42578125" bestFit="1" customWidth="1"/>
    <col min="2" max="2" width="30" customWidth="1"/>
    <col min="3" max="5" width="12" customWidth="1"/>
    <col min="6" max="6" width="13.42578125" customWidth="1"/>
    <col min="7" max="7" width="25" customWidth="1"/>
    <col min="8" max="8" width="30" customWidth="1"/>
  </cols>
  <sheetData>
    <row r="1" spans="1:7" x14ac:dyDescent="0.25">
      <c r="A1" s="65" t="s">
        <v>47</v>
      </c>
      <c r="B1" s="66"/>
      <c r="C1" s="66"/>
      <c r="D1" s="66"/>
      <c r="E1" s="66"/>
      <c r="F1" s="66"/>
    </row>
    <row r="2" spans="1:7" ht="15.75" thickBot="1" x14ac:dyDescent="0.3"/>
    <row r="3" spans="1:7" ht="15.75" thickBot="1" x14ac:dyDescent="0.3">
      <c r="A3" t="s">
        <v>0</v>
      </c>
      <c r="B3" s="1" t="s">
        <v>48</v>
      </c>
    </row>
    <row r="4" spans="1:7" ht="15.75" thickBot="1" x14ac:dyDescent="0.3"/>
    <row r="5" spans="1:7" ht="15.75" thickBot="1" x14ac:dyDescent="0.3">
      <c r="A5" t="s">
        <v>1</v>
      </c>
      <c r="B5" s="67" t="s">
        <v>50</v>
      </c>
      <c r="C5" s="68"/>
      <c r="D5" s="68"/>
      <c r="E5" s="68"/>
      <c r="F5" s="68"/>
      <c r="G5" s="69"/>
    </row>
    <row r="6" spans="1:7" ht="15.75" thickBot="1" x14ac:dyDescent="0.3">
      <c r="B6" s="2"/>
      <c r="C6" s="2"/>
      <c r="D6" s="2"/>
      <c r="E6" s="2"/>
      <c r="F6" s="2"/>
      <c r="G6" s="2"/>
    </row>
    <row r="7" spans="1:7" ht="15.75" thickBot="1" x14ac:dyDescent="0.3">
      <c r="A7" t="s">
        <v>2</v>
      </c>
      <c r="B7" s="1" t="s">
        <v>79</v>
      </c>
    </row>
    <row r="8" spans="1:7" ht="15.75" thickBot="1" x14ac:dyDescent="0.3"/>
    <row r="9" spans="1:7" x14ac:dyDescent="0.25">
      <c r="A9" t="s">
        <v>5</v>
      </c>
      <c r="B9" s="56" t="s">
        <v>80</v>
      </c>
      <c r="C9" s="57"/>
      <c r="D9" s="57"/>
      <c r="E9" s="57"/>
      <c r="F9" s="57"/>
      <c r="G9" s="58"/>
    </row>
    <row r="10" spans="1:7" x14ac:dyDescent="0.25">
      <c r="B10" s="59"/>
      <c r="C10" s="60"/>
      <c r="D10" s="60"/>
      <c r="E10" s="60"/>
      <c r="F10" s="60"/>
      <c r="G10" s="61"/>
    </row>
    <row r="11" spans="1:7" x14ac:dyDescent="0.25">
      <c r="B11" s="59"/>
      <c r="C11" s="60"/>
      <c r="D11" s="60"/>
      <c r="E11" s="60"/>
      <c r="F11" s="60"/>
      <c r="G11" s="61"/>
    </row>
    <row r="12" spans="1:7" x14ac:dyDescent="0.25">
      <c r="B12" s="59"/>
      <c r="C12" s="60"/>
      <c r="D12" s="60"/>
      <c r="E12" s="60"/>
      <c r="F12" s="60"/>
      <c r="G12" s="61"/>
    </row>
    <row r="13" spans="1:7" x14ac:dyDescent="0.25">
      <c r="B13" s="59"/>
      <c r="C13" s="60"/>
      <c r="D13" s="60"/>
      <c r="E13" s="60"/>
      <c r="F13" s="60"/>
      <c r="G13" s="61"/>
    </row>
    <row r="14" spans="1:7" ht="15.75" thickBot="1" x14ac:dyDescent="0.3">
      <c r="B14" s="62"/>
      <c r="C14" s="63"/>
      <c r="D14" s="63"/>
      <c r="E14" s="63"/>
      <c r="F14" s="63"/>
      <c r="G14" s="64"/>
    </row>
    <row r="16" spans="1:7" x14ac:dyDescent="0.25">
      <c r="C16" s="7"/>
      <c r="D16" s="8"/>
      <c r="E16" s="7"/>
      <c r="F16" s="8"/>
      <c r="G16" s="6"/>
    </row>
    <row r="17" spans="3:7" ht="5.45" customHeight="1" x14ac:dyDescent="0.25">
      <c r="C17" s="4"/>
      <c r="D17" s="4"/>
      <c r="E17" s="4"/>
      <c r="F17" s="4"/>
      <c r="G17" s="4"/>
    </row>
  </sheetData>
  <mergeCells count="3">
    <mergeCell ref="B9:G14"/>
    <mergeCell ref="A1:F1"/>
    <mergeCell ref="B5:G5"/>
  </mergeCells>
  <pageMargins left="0.75" right="0.75" top="1" bottom="1" header="0.5" footer="0.5"/>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BCB67-6CB1-4B43-934E-A9FC481DB0DD}">
  <dimension ref="B2:M16"/>
  <sheetViews>
    <sheetView showGridLines="0" zoomScale="120" zoomScaleNormal="120" workbookViewId="0">
      <selection activeCell="D4" sqref="D4"/>
    </sheetView>
  </sheetViews>
  <sheetFormatPr defaultColWidth="8.85546875" defaultRowHeight="15" x14ac:dyDescent="0.25"/>
  <cols>
    <col min="1" max="1" width="4.140625" customWidth="1"/>
    <col min="2" max="2" width="11.42578125" customWidth="1"/>
    <col min="3" max="3" width="12" customWidth="1"/>
  </cols>
  <sheetData>
    <row r="2" spans="2:13" x14ac:dyDescent="0.25">
      <c r="B2" s="5" t="s">
        <v>45</v>
      </c>
      <c r="C2" s="7"/>
      <c r="D2" s="22"/>
    </row>
    <row r="3" spans="2:13" x14ac:dyDescent="0.25">
      <c r="B3" s="22" t="s">
        <v>46</v>
      </c>
      <c r="C3" s="4"/>
    </row>
    <row r="4" spans="2:13" ht="15.75" thickBot="1" x14ac:dyDescent="0.3">
      <c r="C4" s="3"/>
    </row>
    <row r="5" spans="2:13" x14ac:dyDescent="0.25">
      <c r="B5" s="56" t="s">
        <v>83</v>
      </c>
      <c r="C5" s="57"/>
      <c r="D5" s="57"/>
      <c r="E5" s="57"/>
      <c r="F5" s="57"/>
      <c r="G5" s="57"/>
      <c r="H5" s="57"/>
      <c r="I5" s="57"/>
      <c r="J5" s="57"/>
      <c r="K5" s="57"/>
      <c r="L5" s="57"/>
      <c r="M5" s="58"/>
    </row>
    <row r="6" spans="2:13" x14ac:dyDescent="0.25">
      <c r="B6" s="59"/>
      <c r="C6" s="60"/>
      <c r="D6" s="60"/>
      <c r="E6" s="60"/>
      <c r="F6" s="60"/>
      <c r="G6" s="60"/>
      <c r="H6" s="60"/>
      <c r="I6" s="60"/>
      <c r="J6" s="60"/>
      <c r="K6" s="60"/>
      <c r="L6" s="60"/>
      <c r="M6" s="61"/>
    </row>
    <row r="7" spans="2:13" ht="29.25" customHeight="1" x14ac:dyDescent="0.25">
      <c r="B7" s="59"/>
      <c r="C7" s="60"/>
      <c r="D7" s="60"/>
      <c r="E7" s="60"/>
      <c r="F7" s="60"/>
      <c r="G7" s="60"/>
      <c r="H7" s="60"/>
      <c r="I7" s="60"/>
      <c r="J7" s="60"/>
      <c r="K7" s="60"/>
      <c r="L7" s="60"/>
      <c r="M7" s="61"/>
    </row>
    <row r="8" spans="2:13" x14ac:dyDescent="0.25">
      <c r="B8" s="59"/>
      <c r="C8" s="60"/>
      <c r="D8" s="60"/>
      <c r="E8" s="60"/>
      <c r="F8" s="60"/>
      <c r="G8" s="60"/>
      <c r="H8" s="60"/>
      <c r="I8" s="60"/>
      <c r="J8" s="60"/>
      <c r="K8" s="60"/>
      <c r="L8" s="60"/>
      <c r="M8" s="61"/>
    </row>
    <row r="9" spans="2:13" x14ac:dyDescent="0.25">
      <c r="B9" s="59"/>
      <c r="C9" s="60"/>
      <c r="D9" s="60"/>
      <c r="E9" s="60"/>
      <c r="F9" s="60"/>
      <c r="G9" s="60"/>
      <c r="H9" s="60"/>
      <c r="I9" s="60"/>
      <c r="J9" s="60"/>
      <c r="K9" s="60"/>
      <c r="L9" s="60"/>
      <c r="M9" s="61"/>
    </row>
    <row r="10" spans="2:13" x14ac:dyDescent="0.25">
      <c r="B10" s="59"/>
      <c r="C10" s="60"/>
      <c r="D10" s="60"/>
      <c r="E10" s="60"/>
      <c r="F10" s="60"/>
      <c r="G10" s="60"/>
      <c r="H10" s="60"/>
      <c r="I10" s="60"/>
      <c r="J10" s="60"/>
      <c r="K10" s="60"/>
      <c r="L10" s="60"/>
      <c r="M10" s="61"/>
    </row>
    <row r="11" spans="2:13" x14ac:dyDescent="0.25">
      <c r="B11" s="59"/>
      <c r="C11" s="60"/>
      <c r="D11" s="60"/>
      <c r="E11" s="60"/>
      <c r="F11" s="60"/>
      <c r="G11" s="60"/>
      <c r="H11" s="60"/>
      <c r="I11" s="60"/>
      <c r="J11" s="60"/>
      <c r="K11" s="60"/>
      <c r="L11" s="60"/>
      <c r="M11" s="61"/>
    </row>
    <row r="12" spans="2:13" x14ac:dyDescent="0.25">
      <c r="B12" s="59"/>
      <c r="C12" s="60"/>
      <c r="D12" s="60"/>
      <c r="E12" s="60"/>
      <c r="F12" s="60"/>
      <c r="G12" s="60"/>
      <c r="H12" s="60"/>
      <c r="I12" s="60"/>
      <c r="J12" s="60"/>
      <c r="K12" s="60"/>
      <c r="L12" s="60"/>
      <c r="M12" s="61"/>
    </row>
    <row r="13" spans="2:13" ht="53.25" customHeight="1" thickBot="1" x14ac:dyDescent="0.3">
      <c r="B13" s="62"/>
      <c r="C13" s="63"/>
      <c r="D13" s="63"/>
      <c r="E13" s="63"/>
      <c r="F13" s="63"/>
      <c r="G13" s="63"/>
      <c r="H13" s="63"/>
      <c r="I13" s="63"/>
      <c r="J13" s="63"/>
      <c r="K13" s="63"/>
      <c r="L13" s="63"/>
      <c r="M13" s="64"/>
    </row>
    <row r="14" spans="2:13" ht="15" customHeight="1" x14ac:dyDescent="0.25">
      <c r="D14" s="12"/>
    </row>
    <row r="15" spans="2:13" x14ac:dyDescent="0.25">
      <c r="C15" s="13"/>
    </row>
    <row r="16" spans="2:13" x14ac:dyDescent="0.25">
      <c r="C16" s="13"/>
    </row>
  </sheetData>
  <mergeCells count="1">
    <mergeCell ref="B5:M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D9A49-F039-4FDF-B1EE-B21EA6FC662E}">
  <dimension ref="A1:AA115"/>
  <sheetViews>
    <sheetView showGridLines="0" workbookViewId="0">
      <selection activeCell="M79" sqref="M79"/>
    </sheetView>
  </sheetViews>
  <sheetFormatPr defaultColWidth="8.85546875" defaultRowHeight="15" x14ac:dyDescent="0.25"/>
  <cols>
    <col min="1" max="1" width="4.140625" customWidth="1"/>
    <col min="2" max="2" width="27.140625" customWidth="1"/>
    <col min="3" max="3" width="32.42578125" bestFit="1" customWidth="1"/>
  </cols>
  <sheetData>
    <row r="1" spans="1:6" x14ac:dyDescent="0.25">
      <c r="A1" s="65" t="s">
        <v>17</v>
      </c>
      <c r="B1" s="66"/>
      <c r="C1" s="66"/>
      <c r="D1" s="66"/>
      <c r="E1" s="66"/>
      <c r="F1" s="66"/>
    </row>
    <row r="2" spans="1:6" x14ac:dyDescent="0.25">
      <c r="A2" s="14" t="s">
        <v>16</v>
      </c>
      <c r="B2" s="6"/>
      <c r="C2" s="7"/>
    </row>
    <row r="3" spans="1:6" x14ac:dyDescent="0.25">
      <c r="B3" s="4"/>
      <c r="C3" s="4"/>
    </row>
    <row r="4" spans="1:6" x14ac:dyDescent="0.25">
      <c r="C4" s="3"/>
    </row>
    <row r="5" spans="1:6" x14ac:dyDescent="0.25">
      <c r="C5" s="3"/>
    </row>
    <row r="7" spans="1:6" x14ac:dyDescent="0.25">
      <c r="D7" s="12"/>
    </row>
    <row r="8" spans="1:6" x14ac:dyDescent="0.25">
      <c r="C8" s="13"/>
    </row>
    <row r="9" spans="1:6" x14ac:dyDescent="0.25">
      <c r="C9" s="13"/>
    </row>
    <row r="14" spans="1:6" x14ac:dyDescent="0.25">
      <c r="D14" s="12"/>
    </row>
    <row r="15" spans="1:6" x14ac:dyDescent="0.25">
      <c r="C15" s="13"/>
    </row>
    <row r="16" spans="1:6" x14ac:dyDescent="0.25">
      <c r="C16" s="13"/>
    </row>
    <row r="18" spans="12:17" x14ac:dyDescent="0.25">
      <c r="Q18" s="26"/>
    </row>
    <row r="21" spans="12:17" x14ac:dyDescent="0.25">
      <c r="L21" s="26" t="s">
        <v>54</v>
      </c>
    </row>
    <row r="34" spans="12:17" x14ac:dyDescent="0.25">
      <c r="Q34" s="26"/>
    </row>
    <row r="39" spans="12:17" x14ac:dyDescent="0.25">
      <c r="L39" s="26" t="s">
        <v>52</v>
      </c>
    </row>
    <row r="51" spans="12:27" x14ac:dyDescent="0.25">
      <c r="Q51" s="26"/>
    </row>
    <row r="55" spans="12:27" x14ac:dyDescent="0.25">
      <c r="L55" s="26"/>
    </row>
    <row r="56" spans="12:27" x14ac:dyDescent="0.25">
      <c r="AA56" s="26"/>
    </row>
    <row r="58" spans="12:27" x14ac:dyDescent="0.25">
      <c r="L58" s="26"/>
    </row>
    <row r="59" spans="12:27" x14ac:dyDescent="0.25">
      <c r="L59" s="26" t="s">
        <v>55</v>
      </c>
    </row>
    <row r="73" spans="12:27" x14ac:dyDescent="0.25">
      <c r="L73" s="26"/>
    </row>
    <row r="74" spans="12:27" x14ac:dyDescent="0.25">
      <c r="Q74" s="26"/>
    </row>
    <row r="75" spans="12:27" x14ac:dyDescent="0.25">
      <c r="Q75" s="26"/>
    </row>
    <row r="76" spans="12:27" x14ac:dyDescent="0.25">
      <c r="Q76" s="26"/>
    </row>
    <row r="77" spans="12:27" x14ac:dyDescent="0.25">
      <c r="L77" s="26" t="s">
        <v>53</v>
      </c>
    </row>
    <row r="79" spans="12:27" x14ac:dyDescent="0.25">
      <c r="AA79" s="26"/>
    </row>
    <row r="95" spans="22:22" x14ac:dyDescent="0.25">
      <c r="V95" s="27"/>
    </row>
    <row r="114" spans="23:23" x14ac:dyDescent="0.25">
      <c r="W114" s="26"/>
    </row>
    <row r="115" spans="23:23" x14ac:dyDescent="0.25">
      <c r="W115" s="26"/>
    </row>
  </sheetData>
  <mergeCells count="1">
    <mergeCell ref="A1:F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E906F-9CE7-4804-A06D-DC310D7B1049}">
  <dimension ref="A1:S23"/>
  <sheetViews>
    <sheetView showGridLines="0" topLeftCell="C5" zoomScale="125" workbookViewId="0">
      <selection activeCell="S20" sqref="S20"/>
    </sheetView>
  </sheetViews>
  <sheetFormatPr defaultColWidth="8.85546875" defaultRowHeight="15" x14ac:dyDescent="0.25"/>
  <cols>
    <col min="1" max="1" width="4.140625" customWidth="1"/>
    <col min="2" max="2" width="27.140625" customWidth="1"/>
    <col min="3" max="3" width="32.42578125" bestFit="1" customWidth="1"/>
  </cols>
  <sheetData>
    <row r="1" spans="1:18" x14ac:dyDescent="0.25">
      <c r="A1" s="65" t="s">
        <v>14</v>
      </c>
      <c r="B1" s="66"/>
      <c r="C1" s="66"/>
      <c r="D1" s="66"/>
      <c r="E1" s="66"/>
      <c r="F1" s="66"/>
    </row>
    <row r="2" spans="1:18" x14ac:dyDescent="0.25">
      <c r="A2" s="14" t="s">
        <v>15</v>
      </c>
      <c r="B2" s="6"/>
      <c r="C2" s="7"/>
    </row>
    <row r="3" spans="1:18" x14ac:dyDescent="0.25">
      <c r="B3" s="4"/>
      <c r="C3" s="4"/>
    </row>
    <row r="4" spans="1:18" x14ac:dyDescent="0.25">
      <c r="C4" s="3"/>
    </row>
    <row r="5" spans="1:18" x14ac:dyDescent="0.25">
      <c r="C5" s="3"/>
    </row>
    <row r="7" spans="1:18" x14ac:dyDescent="0.25">
      <c r="D7" s="12"/>
    </row>
    <row r="8" spans="1:18" x14ac:dyDescent="0.25">
      <c r="C8" s="13"/>
    </row>
    <row r="9" spans="1:18" x14ac:dyDescent="0.25">
      <c r="C9" s="13"/>
    </row>
    <row r="11" spans="1:18" x14ac:dyDescent="0.25">
      <c r="R11" s="26" t="s">
        <v>56</v>
      </c>
    </row>
    <row r="12" spans="1:18" x14ac:dyDescent="0.25">
      <c r="R12" s="26"/>
    </row>
    <row r="14" spans="1:18" x14ac:dyDescent="0.25">
      <c r="D14" s="12"/>
    </row>
    <row r="15" spans="1:18" x14ac:dyDescent="0.25">
      <c r="C15" s="13"/>
    </row>
    <row r="16" spans="1:18" x14ac:dyDescent="0.25">
      <c r="C16" s="13"/>
    </row>
    <row r="23" spans="18:19" x14ac:dyDescent="0.25">
      <c r="R23" s="26" t="s">
        <v>51</v>
      </c>
      <c r="S23" s="26"/>
    </row>
  </sheetData>
  <mergeCells count="1">
    <mergeCell ref="A1:F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AEDF-EC21-462D-90A7-3983FAD2300B}">
  <dimension ref="B2:D19"/>
  <sheetViews>
    <sheetView showGridLines="0" zoomScaleNormal="100" workbookViewId="0">
      <selection activeCell="F13" sqref="F13"/>
    </sheetView>
  </sheetViews>
  <sheetFormatPr defaultColWidth="8.85546875" defaultRowHeight="15" x14ac:dyDescent="0.25"/>
  <cols>
    <col min="1" max="1" width="4.140625" customWidth="1"/>
    <col min="2" max="2" width="27.140625" customWidth="1"/>
    <col min="3" max="3" width="32.42578125" bestFit="1" customWidth="1"/>
  </cols>
  <sheetData>
    <row r="2" spans="2:4" x14ac:dyDescent="0.25">
      <c r="B2" s="6" t="s">
        <v>10</v>
      </c>
      <c r="C2" s="21" t="s">
        <v>40</v>
      </c>
    </row>
    <row r="3" spans="2:4" x14ac:dyDescent="0.25">
      <c r="B3" s="4"/>
      <c r="C3" s="4"/>
    </row>
    <row r="4" spans="2:4" x14ac:dyDescent="0.25">
      <c r="B4" t="s">
        <v>4</v>
      </c>
      <c r="C4" s="9" t="s">
        <v>6</v>
      </c>
    </row>
    <row r="5" spans="2:4" x14ac:dyDescent="0.25">
      <c r="C5" s="3" t="s">
        <v>7</v>
      </c>
    </row>
    <row r="7" spans="2:4" x14ac:dyDescent="0.25">
      <c r="D7" s="12" t="s">
        <v>13</v>
      </c>
    </row>
    <row r="8" spans="2:4" x14ac:dyDescent="0.25">
      <c r="B8" t="s">
        <v>8</v>
      </c>
      <c r="C8" s="53">
        <v>5070</v>
      </c>
      <c r="D8" s="26" t="s">
        <v>51</v>
      </c>
    </row>
    <row r="9" spans="2:4" x14ac:dyDescent="0.25">
      <c r="C9" s="11" t="s">
        <v>81</v>
      </c>
      <c r="D9" s="26" t="s">
        <v>52</v>
      </c>
    </row>
    <row r="11" spans="2:4" ht="15.75" thickBot="1" x14ac:dyDescent="0.3"/>
    <row r="12" spans="2:4" ht="15.75" thickBot="1" x14ac:dyDescent="0.3">
      <c r="B12" t="s">
        <v>11</v>
      </c>
      <c r="C12" s="23">
        <f>(5070)/((14004+15281)/(2))</f>
        <v>0.34625234761823459</v>
      </c>
    </row>
    <row r="14" spans="2:4" x14ac:dyDescent="0.25">
      <c r="D14" s="12" t="s">
        <v>13</v>
      </c>
    </row>
    <row r="15" spans="2:4" x14ac:dyDescent="0.25">
      <c r="B15" t="s">
        <v>9</v>
      </c>
      <c r="C15" s="53">
        <v>6046</v>
      </c>
      <c r="D15" s="26" t="s">
        <v>51</v>
      </c>
    </row>
    <row r="16" spans="2:4" x14ac:dyDescent="0.25">
      <c r="C16" s="11" t="s">
        <v>82</v>
      </c>
      <c r="D16" s="26" t="s">
        <v>53</v>
      </c>
    </row>
    <row r="18" spans="2:3" ht="15.75" thickBot="1" x14ac:dyDescent="0.3"/>
    <row r="19" spans="2:3" ht="15.75" thickBot="1" x14ac:dyDescent="0.3">
      <c r="B19" t="s">
        <v>12</v>
      </c>
      <c r="C19" s="23">
        <f>(6046)/((15281+12767)/(2))</f>
        <v>0.43111808328579576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4E53-50B6-4C43-B357-EE071254EA61}">
  <dimension ref="B2:D19"/>
  <sheetViews>
    <sheetView showGridLines="0" workbookViewId="0">
      <selection activeCell="G30" sqref="G30"/>
    </sheetView>
  </sheetViews>
  <sheetFormatPr defaultColWidth="8.85546875" defaultRowHeight="15" x14ac:dyDescent="0.25"/>
  <cols>
    <col min="1" max="1" width="4.140625" customWidth="1"/>
    <col min="2" max="2" width="27.140625" customWidth="1"/>
    <col min="3" max="3" width="32.42578125" bestFit="1" customWidth="1"/>
  </cols>
  <sheetData>
    <row r="2" spans="2:4" x14ac:dyDescent="0.25">
      <c r="B2" s="6" t="s">
        <v>18</v>
      </c>
      <c r="C2" s="21" t="s">
        <v>39</v>
      </c>
    </row>
    <row r="3" spans="2:4" x14ac:dyDescent="0.25">
      <c r="B3" s="4"/>
      <c r="C3" s="4"/>
    </row>
    <row r="4" spans="2:4" x14ac:dyDescent="0.25">
      <c r="B4" t="s">
        <v>3</v>
      </c>
      <c r="C4" s="9" t="s">
        <v>6</v>
      </c>
    </row>
    <row r="5" spans="2:4" x14ac:dyDescent="0.25">
      <c r="C5" s="3" t="s">
        <v>21</v>
      </c>
    </row>
    <row r="7" spans="2:4" x14ac:dyDescent="0.25">
      <c r="D7" s="12" t="s">
        <v>13</v>
      </c>
    </row>
    <row r="8" spans="2:4" x14ac:dyDescent="0.25">
      <c r="B8" t="s">
        <v>8</v>
      </c>
      <c r="C8" s="53">
        <v>5070</v>
      </c>
      <c r="D8" s="26" t="s">
        <v>51</v>
      </c>
    </row>
    <row r="9" spans="2:4" x14ac:dyDescent="0.25">
      <c r="C9" s="11" t="s">
        <v>77</v>
      </c>
      <c r="D9" s="26" t="s">
        <v>54</v>
      </c>
    </row>
    <row r="11" spans="2:4" ht="15.75" thickBot="1" x14ac:dyDescent="0.3"/>
    <row r="12" spans="2:4" ht="15.75" thickBot="1" x14ac:dyDescent="0.3">
      <c r="B12" t="s">
        <v>19</v>
      </c>
      <c r="C12" s="54">
        <f>C8/((37531+40321)/2)</f>
        <v>0.13024713559060783</v>
      </c>
    </row>
    <row r="14" spans="2:4" x14ac:dyDescent="0.25">
      <c r="D14" s="12" t="s">
        <v>13</v>
      </c>
    </row>
    <row r="15" spans="2:4" x14ac:dyDescent="0.25">
      <c r="B15" t="s">
        <v>9</v>
      </c>
      <c r="C15" s="53">
        <v>6046</v>
      </c>
      <c r="D15" s="26" t="s">
        <v>51</v>
      </c>
    </row>
    <row r="16" spans="2:4" x14ac:dyDescent="0.25">
      <c r="C16" s="11" t="s">
        <v>78</v>
      </c>
      <c r="D16" s="26" t="s">
        <v>55</v>
      </c>
    </row>
    <row r="18" spans="2:3" ht="15.75" thickBot="1" x14ac:dyDescent="0.3"/>
    <row r="19" spans="2:3" ht="15.75" thickBot="1" x14ac:dyDescent="0.3">
      <c r="B19" t="s">
        <v>20</v>
      </c>
      <c r="C19" s="24">
        <f>C15/((40321+37740)/2)</f>
        <v>0.15490449776456874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1060-E8F1-4BED-BA49-1FB5C835A013}">
  <dimension ref="B2:D19"/>
  <sheetViews>
    <sheetView showGridLines="0" workbookViewId="0">
      <selection activeCell="I17" sqref="I17"/>
    </sheetView>
  </sheetViews>
  <sheetFormatPr defaultColWidth="8.85546875" defaultRowHeight="15" x14ac:dyDescent="0.25"/>
  <cols>
    <col min="1" max="1" width="4.140625" customWidth="1"/>
    <col min="2" max="2" width="27.140625" customWidth="1"/>
    <col min="3" max="3" width="36.28515625" bestFit="1" customWidth="1"/>
  </cols>
  <sheetData>
    <row r="2" spans="2:4" x14ac:dyDescent="0.25">
      <c r="B2" s="6" t="s">
        <v>22</v>
      </c>
      <c r="C2" s="21" t="s">
        <v>41</v>
      </c>
    </row>
    <row r="3" spans="2:4" x14ac:dyDescent="0.25">
      <c r="B3" s="4"/>
      <c r="C3" s="4"/>
    </row>
    <row r="4" spans="2:4" x14ac:dyDescent="0.25">
      <c r="B4" t="s">
        <v>23</v>
      </c>
      <c r="C4" s="9" t="s">
        <v>21</v>
      </c>
    </row>
    <row r="5" spans="2:4" x14ac:dyDescent="0.25">
      <c r="C5" s="3" t="s">
        <v>7</v>
      </c>
    </row>
    <row r="7" spans="2:4" x14ac:dyDescent="0.25">
      <c r="D7" s="12" t="s">
        <v>13</v>
      </c>
    </row>
    <row r="8" spans="2:4" x14ac:dyDescent="0.25">
      <c r="B8" t="s">
        <v>8</v>
      </c>
      <c r="C8" s="10" t="s">
        <v>77</v>
      </c>
      <c r="D8" s="26" t="s">
        <v>54</v>
      </c>
    </row>
    <row r="9" spans="2:4" x14ac:dyDescent="0.25">
      <c r="C9" s="11" t="s">
        <v>81</v>
      </c>
      <c r="D9" s="26" t="s">
        <v>52</v>
      </c>
    </row>
    <row r="11" spans="2:4" ht="15.75" thickBot="1" x14ac:dyDescent="0.3"/>
    <row r="12" spans="2:4" ht="15.75" thickBot="1" x14ac:dyDescent="0.3">
      <c r="B12" t="s">
        <v>24</v>
      </c>
      <c r="C12" s="55">
        <f>38926/14642.5</f>
        <v>2.658425815263787</v>
      </c>
      <c r="D12" s="13" t="s">
        <v>84</v>
      </c>
    </row>
    <row r="14" spans="2:4" x14ac:dyDescent="0.25">
      <c r="D14" s="12" t="s">
        <v>13</v>
      </c>
    </row>
    <row r="15" spans="2:4" x14ac:dyDescent="0.25">
      <c r="B15" t="s">
        <v>9</v>
      </c>
      <c r="C15" s="10" t="s">
        <v>78</v>
      </c>
      <c r="D15" s="26" t="s">
        <v>55</v>
      </c>
    </row>
    <row r="16" spans="2:4" x14ac:dyDescent="0.25">
      <c r="C16" s="11" t="s">
        <v>82</v>
      </c>
      <c r="D16" s="26" t="s">
        <v>53</v>
      </c>
    </row>
    <row r="18" spans="2:4" ht="15.75" thickBot="1" x14ac:dyDescent="0.3"/>
    <row r="19" spans="2:4" ht="15.75" thickBot="1" x14ac:dyDescent="0.3">
      <c r="B19" t="s">
        <v>25</v>
      </c>
      <c r="C19" s="55">
        <f>39030.5/14024</f>
        <v>2.7831217912150601</v>
      </c>
      <c r="D19" t="s">
        <v>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696D0-4BB7-4D9F-8ECD-817DF2BCE6B9}">
  <dimension ref="B2:D19"/>
  <sheetViews>
    <sheetView showGridLines="0" workbookViewId="0">
      <selection activeCell="F18" sqref="F18"/>
    </sheetView>
  </sheetViews>
  <sheetFormatPr defaultColWidth="8.85546875" defaultRowHeight="15" x14ac:dyDescent="0.25"/>
  <cols>
    <col min="1" max="1" width="4.140625" customWidth="1"/>
    <col min="2" max="2" width="27.140625" customWidth="1"/>
    <col min="3" max="3" width="32.42578125" bestFit="1" customWidth="1"/>
  </cols>
  <sheetData>
    <row r="2" spans="2:4" x14ac:dyDescent="0.25">
      <c r="B2" s="6" t="s">
        <v>26</v>
      </c>
      <c r="C2" s="21" t="s">
        <v>42</v>
      </c>
    </row>
    <row r="3" spans="2:4" x14ac:dyDescent="0.25">
      <c r="B3" s="4"/>
      <c r="C3" s="4"/>
    </row>
    <row r="4" spans="2:4" x14ac:dyDescent="0.25">
      <c r="B4" t="s">
        <v>27</v>
      </c>
      <c r="C4" s="9" t="s">
        <v>6</v>
      </c>
    </row>
    <row r="5" spans="2:4" x14ac:dyDescent="0.25">
      <c r="C5" s="3" t="s">
        <v>30</v>
      </c>
    </row>
    <row r="7" spans="2:4" x14ac:dyDescent="0.25">
      <c r="D7" s="12" t="s">
        <v>13</v>
      </c>
    </row>
    <row r="8" spans="2:4" x14ac:dyDescent="0.25">
      <c r="B8" t="s">
        <v>8</v>
      </c>
      <c r="C8" s="53">
        <v>5070</v>
      </c>
      <c r="D8" s="26" t="s">
        <v>51</v>
      </c>
    </row>
    <row r="9" spans="2:4" x14ac:dyDescent="0.25">
      <c r="C9" s="53">
        <v>51217</v>
      </c>
      <c r="D9" s="26" t="s">
        <v>56</v>
      </c>
    </row>
    <row r="11" spans="2:4" ht="15.75" thickBot="1" x14ac:dyDescent="0.3"/>
    <row r="12" spans="2:4" ht="15.75" thickBot="1" x14ac:dyDescent="0.3">
      <c r="B12" t="s">
        <v>28</v>
      </c>
      <c r="C12" s="24">
        <f>C8/C9</f>
        <v>9.8990569537458259E-2</v>
      </c>
    </row>
    <row r="14" spans="2:4" x14ac:dyDescent="0.25">
      <c r="D14" s="12" t="s">
        <v>13</v>
      </c>
    </row>
    <row r="15" spans="2:4" x14ac:dyDescent="0.25">
      <c r="B15" t="s">
        <v>9</v>
      </c>
      <c r="C15" s="53">
        <v>6046</v>
      </c>
      <c r="D15" s="26" t="s">
        <v>51</v>
      </c>
    </row>
    <row r="16" spans="2:4" x14ac:dyDescent="0.25">
      <c r="C16" s="53">
        <v>46710</v>
      </c>
      <c r="D16" s="26" t="s">
        <v>56</v>
      </c>
    </row>
    <row r="18" spans="2:3" ht="15.75" thickBot="1" x14ac:dyDescent="0.3"/>
    <row r="19" spans="2:3" ht="15.75" thickBot="1" x14ac:dyDescent="0.3">
      <c r="B19" t="s">
        <v>29</v>
      </c>
      <c r="C19" s="24">
        <f>C15/C16</f>
        <v>0.12943695140226932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69DB9-EE84-449A-AA9E-24E7460E934D}">
  <dimension ref="B2:E19"/>
  <sheetViews>
    <sheetView showGridLines="0" topLeftCell="A2" workbookViewId="0">
      <selection activeCell="I28" sqref="I28"/>
    </sheetView>
  </sheetViews>
  <sheetFormatPr defaultColWidth="8.85546875" defaultRowHeight="15" x14ac:dyDescent="0.25"/>
  <cols>
    <col min="1" max="1" width="4.140625" customWidth="1"/>
    <col min="2" max="2" width="27.140625" customWidth="1"/>
    <col min="3" max="3" width="32.42578125" bestFit="1" customWidth="1"/>
  </cols>
  <sheetData>
    <row r="2" spans="2:5" x14ac:dyDescent="0.25">
      <c r="B2" s="6" t="s">
        <v>31</v>
      </c>
      <c r="C2" s="21" t="s">
        <v>43</v>
      </c>
    </row>
    <row r="3" spans="2:5" x14ac:dyDescent="0.25">
      <c r="B3" s="4"/>
      <c r="C3" s="4"/>
    </row>
    <row r="4" spans="2:5" x14ac:dyDescent="0.25">
      <c r="B4" t="s">
        <v>32</v>
      </c>
      <c r="C4" s="9" t="s">
        <v>30</v>
      </c>
    </row>
    <row r="5" spans="2:5" x14ac:dyDescent="0.25">
      <c r="C5" s="3" t="s">
        <v>21</v>
      </c>
    </row>
    <row r="7" spans="2:5" x14ac:dyDescent="0.25">
      <c r="D7" s="12" t="s">
        <v>13</v>
      </c>
    </row>
    <row r="8" spans="2:5" x14ac:dyDescent="0.25">
      <c r="B8" t="s">
        <v>8</v>
      </c>
      <c r="C8" s="53">
        <v>51217</v>
      </c>
      <c r="D8" s="26" t="s">
        <v>56</v>
      </c>
    </row>
    <row r="9" spans="2:5" x14ac:dyDescent="0.25">
      <c r="C9" s="11" t="s">
        <v>77</v>
      </c>
      <c r="D9" s="26" t="s">
        <v>54</v>
      </c>
      <c r="E9" s="26"/>
    </row>
    <row r="11" spans="2:5" ht="15.75" thickBot="1" x14ac:dyDescent="0.3"/>
    <row r="12" spans="2:5" ht="15.75" thickBot="1" x14ac:dyDescent="0.3">
      <c r="B12" t="s">
        <v>33</v>
      </c>
      <c r="C12" s="55">
        <f>51217/((37531+40321)/2)</f>
        <v>1.3157529671684736</v>
      </c>
      <c r="D12" t="s">
        <v>86</v>
      </c>
    </row>
    <row r="14" spans="2:5" x14ac:dyDescent="0.25">
      <c r="D14" s="12" t="s">
        <v>13</v>
      </c>
    </row>
    <row r="15" spans="2:5" x14ac:dyDescent="0.25">
      <c r="B15" t="s">
        <v>9</v>
      </c>
      <c r="C15" s="53">
        <v>46710</v>
      </c>
      <c r="D15" s="26" t="s">
        <v>56</v>
      </c>
    </row>
    <row r="16" spans="2:5" x14ac:dyDescent="0.25">
      <c r="C16" s="11" t="s">
        <v>78</v>
      </c>
      <c r="D16" s="26" t="s">
        <v>55</v>
      </c>
    </row>
    <row r="18" spans="2:4" ht="15.75" thickBot="1" x14ac:dyDescent="0.3"/>
    <row r="19" spans="2:4" ht="15.75" thickBot="1" x14ac:dyDescent="0.3">
      <c r="B19" t="s">
        <v>34</v>
      </c>
      <c r="C19" s="55">
        <f>46710/((40321+37740)/2)</f>
        <v>1.1967563828288135</v>
      </c>
      <c r="D19" t="s">
        <v>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36C98-F7B7-423D-9CC0-14F8E5C580D2}">
  <dimension ref="B2:I30"/>
  <sheetViews>
    <sheetView showGridLines="0" topLeftCell="A16" zoomScale="105" workbookViewId="0">
      <selection activeCell="I17" sqref="I17"/>
    </sheetView>
  </sheetViews>
  <sheetFormatPr defaultColWidth="8.85546875" defaultRowHeight="15" x14ac:dyDescent="0.25"/>
  <cols>
    <col min="1" max="1" width="4.140625" customWidth="1"/>
    <col min="2" max="2" width="11.42578125" customWidth="1"/>
    <col min="3" max="3" width="17" customWidth="1"/>
    <col min="4" max="5" width="23.140625" customWidth="1"/>
  </cols>
  <sheetData>
    <row r="2" spans="2:9" x14ac:dyDescent="0.25">
      <c r="B2" s="5" t="s">
        <v>35</v>
      </c>
      <c r="C2" s="7"/>
      <c r="D2" s="22" t="s">
        <v>44</v>
      </c>
    </row>
    <row r="3" spans="2:9" x14ac:dyDescent="0.25">
      <c r="B3" s="4"/>
      <c r="C3" s="4"/>
    </row>
    <row r="4" spans="2:9" x14ac:dyDescent="0.25">
      <c r="C4" s="3"/>
    </row>
    <row r="5" spans="2:9" ht="45" x14ac:dyDescent="0.25">
      <c r="C5" s="15" t="s">
        <v>36</v>
      </c>
      <c r="D5" s="16" t="s">
        <v>37</v>
      </c>
      <c r="E5" s="18" t="s">
        <v>27</v>
      </c>
      <c r="F5" s="17" t="s">
        <v>38</v>
      </c>
      <c r="G5" s="19" t="s">
        <v>32</v>
      </c>
      <c r="H5" s="17" t="s">
        <v>38</v>
      </c>
      <c r="I5" s="20" t="s">
        <v>23</v>
      </c>
    </row>
    <row r="6" spans="2:9" ht="15.75" thickBot="1" x14ac:dyDescent="0.3"/>
    <row r="7" spans="2:9" ht="29.25" customHeight="1" thickBot="1" x14ac:dyDescent="0.3">
      <c r="C7" s="49">
        <f>D29</f>
        <v>0.34625234761823459</v>
      </c>
      <c r="D7" s="16" t="s">
        <v>37</v>
      </c>
      <c r="E7" s="49">
        <f>D15</f>
        <v>9.8990569537458259E-2</v>
      </c>
      <c r="F7" s="17" t="s">
        <v>38</v>
      </c>
      <c r="G7" s="49">
        <f>D21</f>
        <v>1.3157529671684736</v>
      </c>
      <c r="H7" s="17" t="s">
        <v>38</v>
      </c>
      <c r="I7" s="49">
        <f>D27</f>
        <v>2.658425815263787</v>
      </c>
    </row>
    <row r="8" spans="2:9" x14ac:dyDescent="0.25">
      <c r="C8" s="13" t="s">
        <v>72</v>
      </c>
      <c r="E8" s="13" t="s">
        <v>73</v>
      </c>
      <c r="G8" s="13" t="s">
        <v>74</v>
      </c>
      <c r="I8" s="13" t="s">
        <v>76</v>
      </c>
    </row>
    <row r="9" spans="2:9" x14ac:dyDescent="0.25">
      <c r="C9" s="13"/>
    </row>
    <row r="10" spans="2:9" x14ac:dyDescent="0.25">
      <c r="D10" s="29"/>
      <c r="E10" s="29"/>
    </row>
    <row r="11" spans="2:9" x14ac:dyDescent="0.25">
      <c r="D11" s="29"/>
      <c r="E11" s="29"/>
    </row>
    <row r="12" spans="2:9" x14ac:dyDescent="0.25">
      <c r="D12" s="28">
        <v>2023</v>
      </c>
      <c r="E12" s="28">
        <v>2022</v>
      </c>
      <c r="F12" s="29"/>
      <c r="G12" s="16"/>
    </row>
    <row r="13" spans="2:9" x14ac:dyDescent="0.25">
      <c r="C13" s="30" t="s">
        <v>6</v>
      </c>
      <c r="D13" s="31">
        <v>5070</v>
      </c>
      <c r="E13" s="31">
        <v>6046</v>
      </c>
    </row>
    <row r="14" spans="2:9" x14ac:dyDescent="0.25">
      <c r="C14" s="32" t="s">
        <v>57</v>
      </c>
      <c r="D14" s="33">
        <v>51217</v>
      </c>
      <c r="E14" s="33">
        <v>46710</v>
      </c>
    </row>
    <row r="15" spans="2:9" x14ac:dyDescent="0.25">
      <c r="C15" s="34" t="s">
        <v>27</v>
      </c>
      <c r="D15" s="40">
        <f>D13/D14</f>
        <v>9.8990569537458259E-2</v>
      </c>
      <c r="E15" s="40">
        <f>E13/E14</f>
        <v>0.12943695140226932</v>
      </c>
      <c r="F15" s="38"/>
      <c r="G15" s="50"/>
      <c r="H15" s="51"/>
    </row>
    <row r="16" spans="2:9" ht="33.75" customHeight="1" x14ac:dyDescent="0.25">
      <c r="C16" s="35"/>
      <c r="D16" s="39" t="s">
        <v>58</v>
      </c>
      <c r="E16" s="44" t="s">
        <v>58</v>
      </c>
      <c r="G16" s="51"/>
    </row>
    <row r="17" spans="3:8" x14ac:dyDescent="0.25">
      <c r="C17" s="30" t="s">
        <v>57</v>
      </c>
      <c r="D17" s="31">
        <v>51217</v>
      </c>
      <c r="E17" s="31">
        <v>46710</v>
      </c>
      <c r="G17" s="52"/>
    </row>
    <row r="18" spans="3:8" x14ac:dyDescent="0.25">
      <c r="C18" s="30" t="s">
        <v>63</v>
      </c>
      <c r="D18" s="31">
        <v>38926</v>
      </c>
      <c r="E18" s="31">
        <v>39030.5</v>
      </c>
      <c r="G18" s="52"/>
    </row>
    <row r="19" spans="3:8" x14ac:dyDescent="0.25">
      <c r="C19" s="30"/>
      <c r="D19" s="45" t="s">
        <v>66</v>
      </c>
      <c r="E19" s="47" t="s">
        <v>67</v>
      </c>
      <c r="G19" s="52"/>
    </row>
    <row r="20" spans="3:8" x14ac:dyDescent="0.25">
      <c r="C20" s="32"/>
      <c r="D20" s="41" t="s">
        <v>64</v>
      </c>
      <c r="E20" s="42" t="s">
        <v>65</v>
      </c>
      <c r="G20" s="52"/>
    </row>
    <row r="21" spans="3:8" x14ac:dyDescent="0.25">
      <c r="C21" s="34" t="s">
        <v>32</v>
      </c>
      <c r="D21" s="40">
        <f>D17/D18</f>
        <v>1.3157529671684736</v>
      </c>
      <c r="E21" s="40">
        <f>E17/E18</f>
        <v>1.1967563828288135</v>
      </c>
      <c r="F21" s="38"/>
      <c r="G21" s="50"/>
      <c r="H21" s="51"/>
    </row>
    <row r="22" spans="3:8" ht="33.75" customHeight="1" x14ac:dyDescent="0.25">
      <c r="C22" s="35"/>
      <c r="D22" s="37" t="s">
        <v>59</v>
      </c>
      <c r="E22" s="43" t="s">
        <v>59</v>
      </c>
      <c r="G22" s="51"/>
    </row>
    <row r="23" spans="3:8" x14ac:dyDescent="0.25">
      <c r="C23" s="30" t="s">
        <v>63</v>
      </c>
      <c r="D23" s="31">
        <v>38926</v>
      </c>
      <c r="E23" s="31">
        <v>39030.5</v>
      </c>
      <c r="G23" s="52"/>
    </row>
    <row r="24" spans="3:8" x14ac:dyDescent="0.25">
      <c r="C24" s="30" t="s">
        <v>75</v>
      </c>
      <c r="D24" s="31">
        <v>14642.5</v>
      </c>
      <c r="E24" s="31">
        <v>14024</v>
      </c>
      <c r="G24" s="52"/>
    </row>
    <row r="25" spans="3:8" ht="31.5" customHeight="1" x14ac:dyDescent="0.25">
      <c r="C25" s="30"/>
      <c r="D25" s="46" t="s">
        <v>68</v>
      </c>
      <c r="E25" s="48" t="s">
        <v>69</v>
      </c>
      <c r="G25" s="52"/>
    </row>
    <row r="26" spans="3:8" x14ac:dyDescent="0.25">
      <c r="C26" s="32"/>
      <c r="D26" s="41" t="s">
        <v>70</v>
      </c>
      <c r="E26" s="42" t="s">
        <v>71</v>
      </c>
      <c r="G26" s="52"/>
    </row>
    <row r="27" spans="3:8" x14ac:dyDescent="0.25">
      <c r="C27" s="34" t="s">
        <v>60</v>
      </c>
      <c r="D27" s="40">
        <f>D23/D24</f>
        <v>2.658425815263787</v>
      </c>
      <c r="E27" s="40">
        <f>E23/E24</f>
        <v>2.7831217912150601</v>
      </c>
      <c r="F27" s="38"/>
      <c r="G27" s="50"/>
      <c r="H27" s="51"/>
    </row>
    <row r="28" spans="3:8" ht="33.75" customHeight="1" x14ac:dyDescent="0.25">
      <c r="C28" s="35"/>
      <c r="D28" s="37" t="s">
        <v>61</v>
      </c>
      <c r="E28" s="43" t="s">
        <v>61</v>
      </c>
      <c r="G28" s="51"/>
    </row>
    <row r="29" spans="3:8" x14ac:dyDescent="0.25">
      <c r="C29" s="34" t="s">
        <v>49</v>
      </c>
      <c r="D29" s="40">
        <f>D15*D21*D27</f>
        <v>0.34625234761823459</v>
      </c>
      <c r="E29" s="40">
        <f>E15*E21*E27</f>
        <v>0.43111808328579582</v>
      </c>
      <c r="F29" s="38"/>
      <c r="G29" s="50"/>
      <c r="H29" s="51"/>
    </row>
    <row r="30" spans="3:8" ht="33.75" customHeight="1" x14ac:dyDescent="0.25">
      <c r="C30" s="25"/>
      <c r="D30" s="36" t="s">
        <v>62</v>
      </c>
      <c r="E30" s="44" t="s">
        <v>62</v>
      </c>
      <c r="G30" s="5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B89093F9621A249A666898C243E57A7" ma:contentTypeVersion="11" ma:contentTypeDescription="Create a new document." ma:contentTypeScope="" ma:versionID="25b9b7e50d4137d5847771a86b67b45a">
  <xsd:schema xmlns:xsd="http://www.w3.org/2001/XMLSchema" xmlns:xs="http://www.w3.org/2001/XMLSchema" xmlns:p="http://schemas.microsoft.com/office/2006/metadata/properties" xmlns:ns3="41d9c337-ddf0-418a-a8d7-a29ace7f7c45" xmlns:ns4="953d5eb3-8eee-4b4d-8fdb-65b40040205c" targetNamespace="http://schemas.microsoft.com/office/2006/metadata/properties" ma:root="true" ma:fieldsID="9f441a3880b3e7081c6b79b11926d906" ns3:_="" ns4:_="">
    <xsd:import namespace="41d9c337-ddf0-418a-a8d7-a29ace7f7c45"/>
    <xsd:import namespace="953d5eb3-8eee-4b4d-8fdb-65b40040205c"/>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ObjectDetectorVersions" minOccurs="0"/>
                <xsd:element ref="ns3:_activity" minOccurs="0"/>
                <xsd:element ref="ns4:SharedWithUsers" minOccurs="0"/>
                <xsd:element ref="ns4:SharedWithDetails" minOccurs="0"/>
                <xsd:element ref="ns4:SharingHintHash"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d9c337-ddf0-418a-a8d7-a29ace7f7c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3d5eb3-8eee-4b4d-8fdb-65b40040205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41d9c337-ddf0-418a-a8d7-a29ace7f7c45" xsi:nil="true"/>
  </documentManagement>
</p:properties>
</file>

<file path=customXml/itemProps1.xml><?xml version="1.0" encoding="utf-8"?>
<ds:datastoreItem xmlns:ds="http://schemas.openxmlformats.org/officeDocument/2006/customXml" ds:itemID="{EC99A103-46D6-4C59-A4A5-CA3BEBE35143}">
  <ds:schemaRefs>
    <ds:schemaRef ds:uri="http://schemas.microsoft.com/sharepoint/v3/contenttype/forms"/>
  </ds:schemaRefs>
</ds:datastoreItem>
</file>

<file path=customXml/itemProps2.xml><?xml version="1.0" encoding="utf-8"?>
<ds:datastoreItem xmlns:ds="http://schemas.openxmlformats.org/officeDocument/2006/customXml" ds:itemID="{58700A06-05EC-40B9-B1A9-A44732C00E2D}">
  <ds:schemaRefs>
    <ds:schemaRef ds:uri="http://schemas.microsoft.com/office/2006/metadata/contentType"/>
    <ds:schemaRef ds:uri="http://schemas.microsoft.com/office/2006/metadata/properties/metaAttributes"/>
    <ds:schemaRef ds:uri="http://www.w3.org/2000/xmlns/"/>
    <ds:schemaRef ds:uri="http://www.w3.org/2001/XMLSchema"/>
    <ds:schemaRef ds:uri="41d9c337-ddf0-418a-a8d7-a29ace7f7c45"/>
    <ds:schemaRef ds:uri="953d5eb3-8eee-4b4d-8fdb-65b40040205c"/>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57A45B7-119D-4B6B-A7FA-B1E96528D512}">
  <ds:schemaRefs>
    <ds:schemaRef ds:uri="953d5eb3-8eee-4b4d-8fdb-65b40040205c"/>
    <ds:schemaRef ds:uri="http://purl.org/dc/elements/1.1/"/>
    <ds:schemaRef ds:uri="http://schemas.microsoft.com/office/2006/metadata/properties"/>
    <ds:schemaRef ds:uri="http://schemas.microsoft.com/office/2006/documentManagement/types"/>
    <ds:schemaRef ds:uri="41d9c337-ddf0-418a-a8d7-a29ace7f7c45"/>
    <ds:schemaRef ds:uri="http://purl.org/dc/dcmitype/"/>
    <ds:schemaRef ds:uri="http://purl.org/dc/term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Profitability Analysis</vt:lpstr>
      <vt:lpstr>Balance Sheet</vt:lpstr>
      <vt:lpstr>Income Statement</vt:lpstr>
      <vt:lpstr>ROE</vt:lpstr>
      <vt:lpstr>ROA</vt:lpstr>
      <vt:lpstr>FL</vt:lpstr>
      <vt:lpstr>Profit Margin</vt:lpstr>
      <vt:lpstr>Asset Turnover</vt:lpstr>
      <vt:lpstr>Full DuPont Model</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Brittany Bartula</dc:creator>
  <cp:lastModifiedBy>tai dinh</cp:lastModifiedBy>
  <cp:lastPrinted>2025-08-20T21:14:00Z</cp:lastPrinted>
  <dcterms:created xsi:type="dcterms:W3CDTF">2025-02-18T02:11:30Z</dcterms:created>
  <dcterms:modified xsi:type="dcterms:W3CDTF">2025-08-20T21:17:23Z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0x010100EB89093F9621A249A666898C243E57A7</vt:lpwstr>
  </property>
</Properties>
</file>