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xr:revisionPtr revIDLastSave="0" documentId="13_ncr:1_{42C66A12-AA83-464D-AA3C-B9BB2C10D08F}" xr6:coauthVersionLast="47" xr6:coauthVersionMax="47" xr10:uidLastSave="{00000000-0000-0000-0000-000000000000}"/>
  <workbookProtection workbookAlgorithmName="SHA-512" workbookHashValue="lAevv90ngipdwc1KjQfn6TpBGpurq8Xh1tNDDLpWbwYnVtP13b3DvEDllAcF1QQObriHVvIlFj45UZbHquAQIw==" workbookSaltValue="YUHPh3XjsqnMJ1qh+Op8xA==" workbookSpinCount="100000" lockStructure="1"/>
  <bookViews>
    <workbookView xWindow="15570" yWindow="4540" windowWidth="28800" windowHeight="15370" tabRatio="858" firstSheet="1" activeTab="1" xr2:uid="{35C62ACD-5609-47F9-B565-270EF4B1D598}"/>
  </bookViews>
  <sheets>
    <sheet name="【指定様式】事業計画書（その3）" sheetId="16" r:id="rId1"/>
    <sheet name="（別紙１）省力化計算シート" sheetId="2" r:id="rId2"/>
    <sheet name="（別紙２）省力化業務プロセス図" sheetId="3" r:id="rId3"/>
    <sheet name="（別紙３）投資回収期間計算シート" sheetId="4" r:id="rId4"/>
    <sheet name="【参考書式】事業計画目標値算出シート（参考）" sheetId="17" r:id="rId5"/>
    <sheet name="【参考書式】達成すべき目標値の算出ツール（参考）" sheetId="9" r:id="rId6"/>
  </sheets>
  <externalReferences>
    <externalReference r:id="rId7"/>
  </externalReferences>
  <definedNames>
    <definedName name="_xlnm.Print_Area" localSheetId="1">'（別紙１）省力化計算シート'!$A$1:$M$41</definedName>
    <definedName name="_xlnm.Print_Area" localSheetId="2">'（別紙２）省力化業務プロセス図'!$A$1:$X$93</definedName>
    <definedName name="_xlnm.Print_Area" localSheetId="3">'（別紙３）投資回収期間計算シート'!$A$1:$N$26</definedName>
    <definedName name="_xlnm.Print_Area" localSheetId="4">'【参考書式】事業計画目標値算出シート（参考）'!$A$1:$K$75</definedName>
    <definedName name="_xlnm.Print_Area" localSheetId="5">'【参考書式】達成すべき目標値の算出ツール（参考）'!$A$1:$M$24</definedName>
    <definedName name="_xlnm.Print_Area" localSheetId="0">'【指定様式】事業計画書（その3）'!$A$1:$L$81</definedName>
    <definedName name="サブタイトル">[1]更新履歴!$L$3</definedName>
    <definedName name="タイトル">[1]更新履歴!$D$3</definedName>
    <definedName name="作成日">[1]更新履歴!$U$2</definedName>
    <definedName name="所属">#REF!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8" i="17" l="1"/>
  <c r="E30" i="17" l="1"/>
  <c r="E32" i="17"/>
  <c r="E35" i="17" l="1"/>
  <c r="J40" i="17" s="1"/>
  <c r="E39" i="17" l="1"/>
  <c r="H40" i="17"/>
  <c r="I40" i="17"/>
  <c r="G40" i="17"/>
  <c r="K40" i="17"/>
  <c r="H48" i="17" l="1"/>
  <c r="I48" i="17"/>
  <c r="J48" i="17"/>
  <c r="K48" i="17"/>
  <c r="G48" i="17"/>
  <c r="G47" i="17"/>
  <c r="H47" i="17"/>
  <c r="I47" i="17"/>
  <c r="J47" i="17"/>
  <c r="K47" i="17"/>
  <c r="K46" i="17" l="1"/>
  <c r="J46" i="17"/>
  <c r="I46" i="17"/>
  <c r="H46" i="17"/>
  <c r="G46" i="17"/>
  <c r="E46" i="17"/>
  <c r="K32" i="17"/>
  <c r="J32" i="17"/>
  <c r="I32" i="17"/>
  <c r="H32" i="17"/>
  <c r="G32" i="17"/>
  <c r="K28" i="17"/>
  <c r="J28" i="17"/>
  <c r="I28" i="17"/>
  <c r="H28" i="17"/>
  <c r="G28" i="17"/>
  <c r="G49" i="17" l="1"/>
  <c r="H49" i="17"/>
  <c r="I49" i="17"/>
  <c r="J49" i="17"/>
  <c r="K49" i="17"/>
  <c r="I30" i="17"/>
  <c r="I35" i="17" s="1"/>
  <c r="G30" i="17"/>
  <c r="G35" i="17" s="1"/>
  <c r="H30" i="17"/>
  <c r="H35" i="17" s="1"/>
  <c r="J30" i="17"/>
  <c r="J35" i="17" s="1"/>
  <c r="K30" i="17"/>
  <c r="K35" i="17" s="1"/>
  <c r="J36" i="17" l="1"/>
  <c r="J39" i="17"/>
  <c r="G36" i="17"/>
  <c r="G39" i="17"/>
  <c r="K36" i="17"/>
  <c r="K39" i="17"/>
  <c r="H36" i="17"/>
  <c r="H39" i="17"/>
  <c r="H41" i="17" s="1"/>
  <c r="I36" i="17"/>
  <c r="I39" i="17"/>
  <c r="K41" i="17" l="1"/>
  <c r="G41" i="17"/>
  <c r="J41" i="17"/>
  <c r="I41" i="17"/>
  <c r="F15" i="9"/>
  <c r="O5" i="4" l="1"/>
  <c r="F16" i="9"/>
  <c r="G14" i="9"/>
  <c r="F14" i="9"/>
  <c r="E15" i="9"/>
  <c r="E16" i="9" s="1"/>
  <c r="I15" i="9"/>
  <c r="I16" i="9" s="1"/>
  <c r="H15" i="9"/>
  <c r="H16" i="9" s="1"/>
  <c r="G15" i="9"/>
  <c r="G16" i="9" s="1"/>
  <c r="I14" i="9"/>
  <c r="H14" i="9"/>
  <c r="I11" i="9"/>
  <c r="H11" i="9"/>
  <c r="G11" i="9"/>
  <c r="F11" i="9"/>
  <c r="I10" i="9"/>
  <c r="H10" i="9"/>
  <c r="G10" i="9"/>
  <c r="F10" i="9"/>
  <c r="I9" i="9"/>
  <c r="H9" i="9"/>
  <c r="G9" i="9"/>
  <c r="F9" i="9"/>
  <c r="I8" i="9"/>
  <c r="H8" i="9"/>
  <c r="G8" i="9"/>
  <c r="F8" i="9"/>
  <c r="I7" i="9"/>
  <c r="H7" i="9"/>
  <c r="G7" i="9"/>
  <c r="F7" i="9"/>
  <c r="I6" i="9"/>
  <c r="H6" i="9"/>
  <c r="G6" i="9"/>
  <c r="F6" i="9"/>
  <c r="I5" i="9"/>
  <c r="H5" i="9"/>
  <c r="G5" i="9"/>
  <c r="F5" i="9"/>
  <c r="E5" i="9"/>
  <c r="I4" i="9"/>
  <c r="H4" i="9"/>
  <c r="G4" i="9"/>
  <c r="F4" i="9"/>
  <c r="A48" i="3" l="1"/>
  <c r="A93" i="3"/>
  <c r="G53" i="3" l="1"/>
  <c r="G8" i="3"/>
  <c r="C53" i="3"/>
  <c r="C8" i="3"/>
  <c r="N40" i="2" a="1"/>
  <c r="N40" i="2" s="1"/>
  <c r="S89" i="3" s="1"/>
  <c r="N39" i="2" a="1"/>
  <c r="N39" i="2" s="1"/>
  <c r="O89" i="3" s="1"/>
  <c r="N38" i="2" a="1"/>
  <c r="N38" i="2" s="1"/>
  <c r="K89" i="3" s="1"/>
  <c r="N37" i="2" a="1"/>
  <c r="N37" i="2" s="1"/>
  <c r="G89" i="3" s="1"/>
  <c r="N36" i="2" a="1"/>
  <c r="N36" i="2" s="1"/>
  <c r="C89" i="3" s="1"/>
  <c r="N35" i="2" a="1"/>
  <c r="N35" i="2" s="1"/>
  <c r="S82" i="3" s="1"/>
  <c r="N34" i="2" a="1"/>
  <c r="N34" i="2" s="1"/>
  <c r="O82" i="3" s="1"/>
  <c r="N33" i="2" a="1"/>
  <c r="N33" i="2" s="1"/>
  <c r="K82" i="3" s="1"/>
  <c r="N32" i="2" a="1"/>
  <c r="N32" i="2" s="1"/>
  <c r="G82" i="3" s="1"/>
  <c r="N31" i="2" a="1"/>
  <c r="N31" i="2" s="1"/>
  <c r="C82" i="3" s="1"/>
  <c r="N30" i="2" a="1"/>
  <c r="N30" i="2" s="1"/>
  <c r="S75" i="3" s="1"/>
  <c r="N29" i="2" a="1"/>
  <c r="N29" i="2" s="1"/>
  <c r="O75" i="3" s="1"/>
  <c r="N28" i="2" a="1"/>
  <c r="N28" i="2" s="1"/>
  <c r="K75" i="3" s="1"/>
  <c r="N27" i="2" a="1"/>
  <c r="N27" i="2" s="1"/>
  <c r="G75" i="3" s="1"/>
  <c r="N26" i="2" a="1"/>
  <c r="N26" i="2" s="1"/>
  <c r="C75" i="3" s="1"/>
  <c r="N25" i="2" a="1"/>
  <c r="N25" i="2" s="1"/>
  <c r="S68" i="3" s="1"/>
  <c r="N24" i="2" a="1"/>
  <c r="N24" i="2" s="1"/>
  <c r="O68" i="3" s="1"/>
  <c r="N23" i="2" a="1"/>
  <c r="N23" i="2" s="1"/>
  <c r="K68" i="3" s="1"/>
  <c r="N22" i="2" a="1"/>
  <c r="N22" i="2" s="1"/>
  <c r="G68" i="3" s="1"/>
  <c r="N21" i="2" a="1"/>
  <c r="N21" i="2" s="1"/>
  <c r="C68" i="3" s="1"/>
  <c r="N20" i="2" a="1"/>
  <c r="N20" i="2" s="1"/>
  <c r="S61" i="3" s="1"/>
  <c r="N19" i="2" a="1"/>
  <c r="N19" i="2" s="1"/>
  <c r="O61" i="3" s="1"/>
  <c r="N18" i="2" a="1"/>
  <c r="N18" i="2" s="1"/>
  <c r="K61" i="3" s="1"/>
  <c r="N17" i="2" a="1"/>
  <c r="N17" i="2" s="1"/>
  <c r="G61" i="3" s="1"/>
  <c r="N16" i="2" a="1"/>
  <c r="N16" i="2" s="1"/>
  <c r="C61" i="3" s="1"/>
  <c r="N15" i="2" a="1"/>
  <c r="N15" i="2" s="1"/>
  <c r="S54" i="3" s="1"/>
  <c r="N14" i="2" a="1"/>
  <c r="N14" i="2" s="1"/>
  <c r="O54" i="3" s="1"/>
  <c r="N13" i="2" a="1"/>
  <c r="N13" i="2" s="1"/>
  <c r="K54" i="3" s="1"/>
  <c r="N12" i="2" a="1"/>
  <c r="N12" i="2" s="1"/>
  <c r="G54" i="3" s="1"/>
  <c r="N11" i="2" a="1"/>
  <c r="N11" i="2" s="1"/>
  <c r="C54" i="3" s="1"/>
  <c r="E40" i="2"/>
  <c r="F40" i="2" s="1" a="1"/>
  <c r="F40" i="2" s="1"/>
  <c r="S44" i="3" s="1"/>
  <c r="E39" i="2"/>
  <c r="F39" i="2" s="1" a="1"/>
  <c r="F39" i="2" s="1"/>
  <c r="O44" i="3" s="1"/>
  <c r="E38" i="2"/>
  <c r="F38" i="2" s="1" a="1"/>
  <c r="F38" i="2" s="1"/>
  <c r="K44" i="3" s="1"/>
  <c r="E37" i="2"/>
  <c r="F37" i="2" s="1" a="1"/>
  <c r="F37" i="2" s="1"/>
  <c r="G44" i="3" s="1"/>
  <c r="E36" i="2"/>
  <c r="F36" i="2" s="1" a="1"/>
  <c r="F36" i="2" s="1"/>
  <c r="C44" i="3" s="1"/>
  <c r="E35" i="2"/>
  <c r="F35" i="2" s="1" a="1"/>
  <c r="F35" i="2" s="1"/>
  <c r="S37" i="3" s="1"/>
  <c r="E34" i="2"/>
  <c r="F34" i="2" s="1" a="1"/>
  <c r="F34" i="2" s="1"/>
  <c r="O37" i="3" s="1"/>
  <c r="E33" i="2"/>
  <c r="F33" i="2" s="1" a="1"/>
  <c r="F33" i="2" s="1"/>
  <c r="K37" i="3" s="1"/>
  <c r="E32" i="2"/>
  <c r="F32" i="2" s="1" a="1"/>
  <c r="F32" i="2" s="1"/>
  <c r="G37" i="3" s="1"/>
  <c r="E31" i="2"/>
  <c r="F31" i="2" s="1" a="1"/>
  <c r="F31" i="2" s="1"/>
  <c r="C37" i="3" s="1"/>
  <c r="E30" i="2"/>
  <c r="F30" i="2" s="1" a="1"/>
  <c r="F30" i="2" s="1"/>
  <c r="S30" i="3" s="1"/>
  <c r="E29" i="2"/>
  <c r="F29" i="2" s="1" a="1"/>
  <c r="F29" i="2" s="1"/>
  <c r="O30" i="3" s="1"/>
  <c r="E28" i="2"/>
  <c r="F28" i="2" s="1" a="1"/>
  <c r="F28" i="2" s="1"/>
  <c r="K30" i="3" s="1"/>
  <c r="E27" i="2"/>
  <c r="F27" i="2" s="1" a="1"/>
  <c r="F27" i="2" s="1"/>
  <c r="G30" i="3" s="1"/>
  <c r="E26" i="2"/>
  <c r="F26" i="2" s="1" a="1"/>
  <c r="F26" i="2" s="1"/>
  <c r="C30" i="3" s="1"/>
  <c r="E25" i="2"/>
  <c r="F25" i="2" s="1" a="1"/>
  <c r="F25" i="2" s="1"/>
  <c r="S23" i="3" s="1"/>
  <c r="E24" i="2"/>
  <c r="F24" i="2" s="1" a="1"/>
  <c r="F24" i="2" s="1"/>
  <c r="O23" i="3" s="1"/>
  <c r="E23" i="2"/>
  <c r="F23" i="2" s="1" a="1"/>
  <c r="F23" i="2" s="1"/>
  <c r="K23" i="3" s="1"/>
  <c r="E22" i="2"/>
  <c r="F22" i="2" s="1" a="1"/>
  <c r="F22" i="2" s="1"/>
  <c r="G23" i="3" s="1"/>
  <c r="E21" i="2"/>
  <c r="F21" i="2" s="1" a="1"/>
  <c r="F21" i="2" s="1"/>
  <c r="C23" i="3" s="1"/>
  <c r="E20" i="2"/>
  <c r="F20" i="2" s="1" a="1"/>
  <c r="F20" i="2" s="1"/>
  <c r="S16" i="3" s="1"/>
  <c r="E19" i="2"/>
  <c r="F19" i="2" s="1" a="1"/>
  <c r="F19" i="2" s="1"/>
  <c r="O16" i="3" s="1"/>
  <c r="E18" i="2"/>
  <c r="F18" i="2" s="1" a="1"/>
  <c r="F18" i="2" s="1"/>
  <c r="K16" i="3" s="1"/>
  <c r="E17" i="2"/>
  <c r="F17" i="2" s="1" a="1"/>
  <c r="F17" i="2" s="1"/>
  <c r="G16" i="3" s="1"/>
  <c r="E16" i="2"/>
  <c r="F16" i="2" s="1" a="1"/>
  <c r="F16" i="2" s="1"/>
  <c r="C16" i="3" s="1"/>
  <c r="E15" i="2"/>
  <c r="F15" i="2" s="1" a="1"/>
  <c r="F15" i="2" s="1"/>
  <c r="S9" i="3" s="1"/>
  <c r="E14" i="2"/>
  <c r="F14" i="2" s="1" a="1"/>
  <c r="F14" i="2" s="1"/>
  <c r="O9" i="3" s="1"/>
  <c r="E13" i="2"/>
  <c r="F13" i="2" s="1" a="1"/>
  <c r="F13" i="2" s="1"/>
  <c r="K9" i="3" s="1"/>
  <c r="E12" i="2"/>
  <c r="F12" i="2" s="1" a="1"/>
  <c r="F12" i="2" s="1"/>
  <c r="G9" i="3" s="1"/>
  <c r="E11" i="2"/>
  <c r="F11" i="2" s="1" a="1"/>
  <c r="F11" i="2" s="1"/>
  <c r="C9" i="3" s="1"/>
  <c r="J3" i="2" l="1"/>
  <c r="D3" i="2"/>
  <c r="F6" i="4" s="1"/>
  <c r="C3" i="4" s="1"/>
  <c r="B79" i="16" s="1"/>
  <c r="J7" i="2"/>
  <c r="D7" i="2"/>
  <c r="S88" i="3"/>
  <c r="O88" i="3"/>
  <c r="K88" i="3"/>
  <c r="G88" i="3"/>
  <c r="C88" i="3"/>
  <c r="S81" i="3"/>
  <c r="O81" i="3"/>
  <c r="K81" i="3"/>
  <c r="G81" i="3"/>
  <c r="C81" i="3"/>
  <c r="S74" i="3"/>
  <c r="O74" i="3"/>
  <c r="K74" i="3"/>
  <c r="G74" i="3"/>
  <c r="C74" i="3"/>
  <c r="S67" i="3"/>
  <c r="O67" i="3"/>
  <c r="K67" i="3"/>
  <c r="G67" i="3"/>
  <c r="C67" i="3"/>
  <c r="S60" i="3"/>
  <c r="O60" i="3"/>
  <c r="K60" i="3"/>
  <c r="G60" i="3"/>
  <c r="C60" i="3"/>
  <c r="S53" i="3"/>
  <c r="O53" i="3"/>
  <c r="K53" i="3"/>
  <c r="S43" i="3"/>
  <c r="O43" i="3"/>
  <c r="K43" i="3"/>
  <c r="G43" i="3"/>
  <c r="C43" i="3"/>
  <c r="S36" i="3"/>
  <c r="O36" i="3"/>
  <c r="K36" i="3"/>
  <c r="G36" i="3"/>
  <c r="C36" i="3"/>
  <c r="S29" i="3"/>
  <c r="O29" i="3"/>
  <c r="K29" i="3"/>
  <c r="G29" i="3"/>
  <c r="C29" i="3"/>
  <c r="S22" i="3"/>
  <c r="O22" i="3"/>
  <c r="K22" i="3"/>
  <c r="G22" i="3"/>
  <c r="C22" i="3"/>
  <c r="S15" i="3"/>
  <c r="O15" i="3"/>
  <c r="K15" i="3"/>
  <c r="G15" i="3"/>
  <c r="C15" i="3"/>
  <c r="S8" i="3"/>
  <c r="O8" i="3"/>
  <c r="K8" i="3"/>
  <c r="M3" i="2" l="1"/>
  <c r="B8" i="16" s="1"/>
  <c r="S50" i="3"/>
  <c r="S3" i="3" l="1"/>
  <c r="S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M7" authorId="0" shapeId="0" xr:uid="{0ABEA8D2-F391-439D-8BCD-7B753C09A159}">
      <text>
        <r>
          <rPr>
            <sz val="11"/>
            <color theme="1"/>
            <rFont val="游ゴシック"/>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0.76というのは低いので、もっと高くしてほしい。もちろん高ければ良いということではなく、導入後の時間見積もりが甘くないかなどのチェックは必要ですが、審査項目になっているので、やはり高い方が良い。導入前を増やし、導入後を減らすことで高められるので、調整してみてくだ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38" authorId="0" shapeId="0" xr:uid="{6C39272A-282A-4309-B903-5157629CAF96}">
      <text>
        <r>
          <rPr>
            <sz val="11"/>
            <color theme="1"/>
            <rFont val="游ゴシック"/>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従業員数を少しでもよいので、増やしてほしい
国が求めているのは、省力化して新たな付加価値分野に人を配置し、そこで売上・粗利を上げて、さらに人を増やす。みたいな好循環。</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<sst xmlns="http://schemas.openxmlformats.org/spreadsheetml/2006/main" count="299" uniqueCount="189">
  <si>
    <t>【指定様式】事業計画書（その３）</t>
    <rPh sb="1" eb="3">
      <t>シテイ</t>
    </rPh>
    <rPh sb="3" eb="5">
      <t>ヨウシキ</t>
    </rPh>
    <rPh sb="6" eb="10">
      <t>ジギョウケイカク</t>
    </rPh>
    <rPh sb="10" eb="11">
      <t>ショ</t>
    </rPh>
    <phoneticPr fontId="1"/>
  </si>
  <si>
    <t>事業者名</t>
    <rPh sb="0" eb="3">
      <t>ジギョウシャ</t>
    </rPh>
    <rPh sb="3" eb="4">
      <t>メイ</t>
    </rPh>
    <phoneticPr fontId="1"/>
  </si>
  <si>
    <t>本事業計画における会社全体の事業計画（数値計画）を記載してください。</t>
    <rPh sb="0" eb="5">
      <t>ホンジギョウケイカク</t>
    </rPh>
    <rPh sb="9" eb="13">
      <t>カイシャゼンタイ</t>
    </rPh>
    <rPh sb="14" eb="18">
      <t>ジギョウケイカク</t>
    </rPh>
    <rPh sb="19" eb="21">
      <t>スウチ</t>
    </rPh>
    <rPh sb="21" eb="23">
      <t>ケイカク</t>
    </rPh>
    <rPh sb="25" eb="27">
      <t>キサイ</t>
    </rPh>
    <phoneticPr fontId="1"/>
  </si>
  <si>
    <t>【１】省力化指数</t>
    <rPh sb="3" eb="8">
      <t>ショウリョクカシスウ</t>
    </rPh>
    <phoneticPr fontId="1"/>
  </si>
  <si>
    <t>※「（別紙１）省力化計算シート」より算出。</t>
    <rPh sb="10" eb="12">
      <t>ケイサン</t>
    </rPh>
    <phoneticPr fontId="1"/>
  </si>
  <si>
    <t>※「（別紙２）省力化業務プロセス図」も作成し省力化指数の詳細を説明してください。</t>
    <phoneticPr fontId="1"/>
  </si>
  <si>
    <t>【２】会社全体の事業計画（表）</t>
    <rPh sb="3" eb="7">
      <t>カイシャゼンタイ</t>
    </rPh>
    <rPh sb="8" eb="12">
      <t>ジギョウケイカク</t>
    </rPh>
    <rPh sb="13" eb="14">
      <t>ヒョウ</t>
    </rPh>
    <phoneticPr fontId="1"/>
  </si>
  <si>
    <t xml:space="preserve">
</t>
    <phoneticPr fontId="1"/>
  </si>
  <si>
    <t>【事業計画年数（３～５年）】</t>
    <rPh sb="1" eb="3">
      <t>ジギョウ</t>
    </rPh>
    <rPh sb="3" eb="5">
      <t>ケイカク</t>
    </rPh>
    <rPh sb="5" eb="7">
      <t>ネンスウ</t>
    </rPh>
    <rPh sb="11" eb="12">
      <t>ネン</t>
    </rPh>
    <phoneticPr fontId="1"/>
  </si>
  <si>
    <t xml:space="preserve"> 年</t>
    <rPh sb="1" eb="2">
      <t>ネン</t>
    </rPh>
    <phoneticPr fontId="1"/>
  </si>
  <si>
    <t>【算定根拠】算定の根拠となる計算式等をそれぞれ記載ください。</t>
    <rPh sb="1" eb="5">
      <t>サンテイコンキョ</t>
    </rPh>
    <rPh sb="6" eb="8">
      <t>サンテイ</t>
    </rPh>
    <rPh sb="9" eb="11">
      <t>コンキョ</t>
    </rPh>
    <rPh sb="14" eb="16">
      <t>ケイサン</t>
    </rPh>
    <rPh sb="16" eb="18">
      <t>シキトウ</t>
    </rPh>
    <rPh sb="23" eb="25">
      <t>キサイ</t>
    </rPh>
    <phoneticPr fontId="1"/>
  </si>
  <si>
    <t>　　　　　　　また、計画最終年の年平均成長率を転記してください。（事業者の目標値となります。）</t>
    <rPh sb="33" eb="36">
      <t>ジギョウシャ</t>
    </rPh>
    <rPh sb="37" eb="40">
      <t>モクヒョウチ</t>
    </rPh>
    <phoneticPr fontId="1"/>
  </si>
  <si>
    <t>　①付加価値額</t>
    <rPh sb="2" eb="7">
      <t>フカカチガク</t>
    </rPh>
    <phoneticPr fontId="1"/>
  </si>
  <si>
    <t>最終年の年平均成長率</t>
    <phoneticPr fontId="1"/>
  </si>
  <si>
    <t>％</t>
    <phoneticPr fontId="1"/>
  </si>
  <si>
    <t>　②労働生産性</t>
    <rPh sb="2" eb="7">
      <t>ロウドウセイサンセイ</t>
    </rPh>
    <phoneticPr fontId="1"/>
  </si>
  <si>
    <t>【３】投資回収期間</t>
    <rPh sb="3" eb="5">
      <t>トウシ</t>
    </rPh>
    <rPh sb="5" eb="7">
      <t>カイシュウ</t>
    </rPh>
    <rPh sb="7" eb="9">
      <t>キカン</t>
    </rPh>
    <phoneticPr fontId="1"/>
  </si>
  <si>
    <t>※「（別紙３）投資回収期間計算シート」より算出（自動反映）。</t>
    <rPh sb="13" eb="15">
      <t>ケイサン</t>
    </rPh>
    <rPh sb="24" eb="28">
      <t>ジドウハンエイ</t>
    </rPh>
    <phoneticPr fontId="1"/>
  </si>
  <si>
    <t>（別紙１）省力化計算シート</t>
    <rPh sb="1" eb="3">
      <t>ベッシ</t>
    </rPh>
    <rPh sb="5" eb="8">
      <t>ショウリョクカ</t>
    </rPh>
    <rPh sb="8" eb="10">
      <t>ケイサン</t>
    </rPh>
    <phoneticPr fontId="1"/>
  </si>
  <si>
    <t>設備導入により削減される
業務に要していた時間</t>
    <rPh sb="0" eb="2">
      <t>セツビ</t>
    </rPh>
    <rPh sb="2" eb="4">
      <t>ドウニュウ</t>
    </rPh>
    <rPh sb="7" eb="9">
      <t>サクゲン</t>
    </rPh>
    <rPh sb="13" eb="15">
      <t>ギョウム</t>
    </rPh>
    <rPh sb="16" eb="17">
      <t>ヨウ</t>
    </rPh>
    <rPh sb="21" eb="23">
      <t>ジカン</t>
    </rPh>
    <phoneticPr fontId="1"/>
  </si>
  <si>
    <t>時間</t>
    <rPh sb="0" eb="2">
      <t>ジカン</t>
    </rPh>
    <phoneticPr fontId="1"/>
  </si>
  <si>
    <t>設備導入後に発生する
業務に要する時間</t>
    <phoneticPr fontId="1"/>
  </si>
  <si>
    <t>省力化指数</t>
    <rPh sb="0" eb="3">
      <t>ショウリョクカ</t>
    </rPh>
    <rPh sb="3" eb="5">
      <t>シスウ</t>
    </rPh>
    <phoneticPr fontId="1"/>
  </si>
  <si>
    <t>■設備導入前の業務プロセス・作業工程</t>
    <rPh sb="1" eb="3">
      <t>セツビ</t>
    </rPh>
    <rPh sb="3" eb="5">
      <t>ドウニュウ</t>
    </rPh>
    <rPh sb="5" eb="6">
      <t>マエ</t>
    </rPh>
    <rPh sb="7" eb="9">
      <t>ギョウム</t>
    </rPh>
    <rPh sb="14" eb="18">
      <t>サギョウコウテイ</t>
    </rPh>
    <phoneticPr fontId="1"/>
  </si>
  <si>
    <t>■設備導入後の業務プロセス・作業工程</t>
    <rPh sb="1" eb="3">
      <t>セツビ</t>
    </rPh>
    <rPh sb="3" eb="5">
      <t>ドウニュウ</t>
    </rPh>
    <rPh sb="5" eb="6">
      <t>ゴ</t>
    </rPh>
    <rPh sb="7" eb="9">
      <t>ギョウム</t>
    </rPh>
    <rPh sb="14" eb="18">
      <t>サギョウコウテイ</t>
    </rPh>
    <phoneticPr fontId="1"/>
  </si>
  <si>
    <t>設備導入前の作業時間合計</t>
    <rPh sb="0" eb="2">
      <t>セツビ</t>
    </rPh>
    <rPh sb="2" eb="4">
      <t>ドウニュウ</t>
    </rPh>
    <rPh sb="4" eb="5">
      <t>マエ</t>
    </rPh>
    <phoneticPr fontId="1"/>
  </si>
  <si>
    <t>設備導入後の作業時間合計</t>
    <rPh sb="0" eb="4">
      <t>セツビドウニュウ</t>
    </rPh>
    <rPh sb="4" eb="5">
      <t>ゴ</t>
    </rPh>
    <phoneticPr fontId="1"/>
  </si>
  <si>
    <t>No.</t>
    <phoneticPr fontId="1"/>
  </si>
  <si>
    <t>工程名・作業名</t>
    <rPh sb="0" eb="2">
      <t>コウテイ</t>
    </rPh>
    <rPh sb="2" eb="3">
      <t>メイ</t>
    </rPh>
    <rPh sb="4" eb="6">
      <t>サギョウ</t>
    </rPh>
    <rPh sb="6" eb="7">
      <t>メイ</t>
    </rPh>
    <phoneticPr fontId="1"/>
  </si>
  <si>
    <t>作業時間（分）</t>
    <rPh sb="0" eb="2">
      <t>サギョウ</t>
    </rPh>
    <rPh sb="2" eb="4">
      <t>ジカン</t>
    </rPh>
    <rPh sb="5" eb="6">
      <t>フン</t>
    </rPh>
    <phoneticPr fontId="1"/>
  </si>
  <si>
    <t>対応する導入後の
業務プロセスNo</t>
    <rPh sb="4" eb="7">
      <t>ドウニュウゴ</t>
    </rPh>
    <phoneticPr fontId="1"/>
  </si>
  <si>
    <t>同工程差分時間（分）</t>
    <rPh sb="0" eb="3">
      <t>ドウコウテイ</t>
    </rPh>
    <rPh sb="3" eb="7">
      <t>サブンジカン</t>
    </rPh>
    <rPh sb="8" eb="9">
      <t>フン</t>
    </rPh>
    <phoneticPr fontId="1"/>
  </si>
  <si>
    <t>工程名・作業名</t>
    <rPh sb="0" eb="2">
      <t>コウテイ</t>
    </rPh>
    <rPh sb="2" eb="3">
      <t>メイ</t>
    </rPh>
    <rPh sb="4" eb="7">
      <t>サギョウメイ</t>
    </rPh>
    <phoneticPr fontId="1"/>
  </si>
  <si>
    <t>作業種別</t>
    <rPh sb="0" eb="2">
      <t>サギョウ</t>
    </rPh>
    <rPh sb="2" eb="4">
      <t>シュベツ</t>
    </rPh>
    <phoneticPr fontId="1"/>
  </si>
  <si>
    <t>対応する設備導入前の
業務プロセスNo.</t>
    <rPh sb="0" eb="2">
      <t>タイオウ</t>
    </rPh>
    <rPh sb="4" eb="6">
      <t>セツビ</t>
    </rPh>
    <rPh sb="6" eb="8">
      <t>ドウニュウ</t>
    </rPh>
    <rPh sb="8" eb="9">
      <t>マエ</t>
    </rPh>
    <rPh sb="11" eb="13">
      <t>ギョウム</t>
    </rPh>
    <phoneticPr fontId="1"/>
  </si>
  <si>
    <t>同工程差分時間（分）</t>
    <rPh sb="0" eb="3">
      <t>ドウコウテイ</t>
    </rPh>
    <rPh sb="3" eb="5">
      <t>サブン</t>
    </rPh>
    <rPh sb="5" eb="7">
      <t>ジカン</t>
    </rPh>
    <rPh sb="8" eb="9">
      <t>フン</t>
    </rPh>
    <phoneticPr fontId="1"/>
  </si>
  <si>
    <t>作業種別選択肢</t>
    <rPh sb="0" eb="4">
      <t>サギョウシュベツ</t>
    </rPh>
    <rPh sb="4" eb="7">
      <t>センタクシ</t>
    </rPh>
    <phoneticPr fontId="1"/>
  </si>
  <si>
    <t>新たに追加される作業</t>
    <rPh sb="0" eb="1">
      <t>アラ</t>
    </rPh>
    <rPh sb="3" eb="5">
      <t>ツイカ</t>
    </rPh>
    <rPh sb="8" eb="10">
      <t>サギョウ</t>
    </rPh>
    <phoneticPr fontId="1"/>
  </si>
  <si>
    <t>内容は変化しない作業</t>
    <rPh sb="0" eb="2">
      <t>ナイヨウ</t>
    </rPh>
    <rPh sb="3" eb="5">
      <t>ヘンカ</t>
    </rPh>
    <rPh sb="8" eb="10">
      <t>サギョウ</t>
    </rPh>
    <phoneticPr fontId="1"/>
  </si>
  <si>
    <t>（別紙２）省力化業務プロセス図　　※（別紙1）で入れた業務プロセス・作業工程がフロー図として表示されます。</t>
    <rPh sb="1" eb="3">
      <t>ベッシ</t>
    </rPh>
    <rPh sb="5" eb="8">
      <t>ショウリョクカ</t>
    </rPh>
    <rPh sb="8" eb="10">
      <t>ギョウム</t>
    </rPh>
    <rPh sb="14" eb="15">
      <t>ズ</t>
    </rPh>
    <rPh sb="19" eb="21">
      <t>ベッシ</t>
    </rPh>
    <rPh sb="24" eb="25">
      <t>イ</t>
    </rPh>
    <rPh sb="27" eb="29">
      <t>ギョウム</t>
    </rPh>
    <rPh sb="34" eb="38">
      <t>サギョウコウテイ</t>
    </rPh>
    <rPh sb="42" eb="43">
      <t>ズ</t>
    </rPh>
    <rPh sb="46" eb="48">
      <t>ヒョウジ</t>
    </rPh>
    <phoneticPr fontId="1"/>
  </si>
  <si>
    <t>省力化指数</t>
    <phoneticPr fontId="1"/>
  </si>
  <si>
    <t>■設備導入前の業務プロセス・作業工程　（BEFORE）</t>
    <rPh sb="1" eb="3">
      <t>セツビ</t>
    </rPh>
    <rPh sb="3" eb="5">
      <t>ドウニュウ</t>
    </rPh>
    <rPh sb="5" eb="6">
      <t>マエ</t>
    </rPh>
    <rPh sb="7" eb="9">
      <t>ギョウム</t>
    </rPh>
    <rPh sb="14" eb="18">
      <t>サギョウコウテイ</t>
    </rPh>
    <phoneticPr fontId="1"/>
  </si>
  <si>
    <t>設備導入による削減時間</t>
    <phoneticPr fontId="1"/>
  </si>
  <si>
    <t>&gt;</t>
  </si>
  <si>
    <t>削減される作業</t>
    <rPh sb="0" eb="2">
      <t>サクゲン</t>
    </rPh>
    <rPh sb="5" eb="7">
      <t>サギョウ</t>
    </rPh>
    <phoneticPr fontId="1"/>
  </si>
  <si>
    <t>時間が削減される作業</t>
    <rPh sb="0" eb="2">
      <t>ジカン</t>
    </rPh>
    <rPh sb="3" eb="5">
      <t>サクゲン</t>
    </rPh>
    <rPh sb="8" eb="10">
      <t>サギョウ</t>
    </rPh>
    <phoneticPr fontId="1"/>
  </si>
  <si>
    <t>導入前後で同様の作業</t>
    <rPh sb="0" eb="2">
      <t>ドウニュウ</t>
    </rPh>
    <rPh sb="2" eb="4">
      <t>ゼンゴ</t>
    </rPh>
    <rPh sb="5" eb="7">
      <t>ドウヨウ</t>
    </rPh>
    <rPh sb="8" eb="10">
      <t>サギョウ</t>
    </rPh>
    <phoneticPr fontId="1"/>
  </si>
  <si>
    <t>作業内容の説明 入力欄</t>
    <rPh sb="0" eb="2">
      <t>サギョウ</t>
    </rPh>
    <rPh sb="2" eb="4">
      <t>ナイヨウ</t>
    </rPh>
    <rPh sb="5" eb="7">
      <t>セツメイ</t>
    </rPh>
    <rPh sb="8" eb="10">
      <t>ニュウリョク</t>
    </rPh>
    <rPh sb="10" eb="11">
      <t>ラン</t>
    </rPh>
    <phoneticPr fontId="1"/>
  </si>
  <si>
    <t>■設備導入後の業務プロセス・作業工程　（AFTER）</t>
    <rPh sb="1" eb="3">
      <t>セツビ</t>
    </rPh>
    <rPh sb="3" eb="5">
      <t>ドウニュウ</t>
    </rPh>
    <rPh sb="5" eb="6">
      <t>ゴ</t>
    </rPh>
    <rPh sb="7" eb="9">
      <t>ギョウム</t>
    </rPh>
    <rPh sb="14" eb="18">
      <t>サギョウコウテイ</t>
    </rPh>
    <phoneticPr fontId="1"/>
  </si>
  <si>
    <t>設備導入による増加時間</t>
    <phoneticPr fontId="1"/>
  </si>
  <si>
    <t>&gt;</t>
    <phoneticPr fontId="1"/>
  </si>
  <si>
    <t>時間が増加する作業</t>
    <rPh sb="0" eb="2">
      <t>ジカン</t>
    </rPh>
    <rPh sb="3" eb="5">
      <t>ゾウカ</t>
    </rPh>
    <rPh sb="7" eb="9">
      <t>サギョウ</t>
    </rPh>
    <phoneticPr fontId="1"/>
  </si>
  <si>
    <t>（別紙３）投資回収期間計算シート</t>
    <rPh sb="1" eb="3">
      <t>ベッシ</t>
    </rPh>
    <rPh sb="5" eb="11">
      <t>トウシカイシュウキカン</t>
    </rPh>
    <rPh sb="11" eb="13">
      <t>ケイサン</t>
    </rPh>
    <phoneticPr fontId="1"/>
  </si>
  <si>
    <t>投資回収期間</t>
    <rPh sb="0" eb="4">
      <t>トウシカイシュウ</t>
    </rPh>
    <rPh sb="4" eb="6">
      <t>キカン</t>
    </rPh>
    <phoneticPr fontId="1"/>
  </si>
  <si>
    <t>年</t>
    <rPh sb="0" eb="1">
      <t>ネン</t>
    </rPh>
    <phoneticPr fontId="1"/>
  </si>
  <si>
    <t>パラメータ（公開時に非表示）</t>
    <rPh sb="6" eb="9">
      <t>コウカイジ</t>
    </rPh>
    <rPh sb="10" eb="13">
      <t>ヒヒョウジ</t>
    </rPh>
    <phoneticPr fontId="1"/>
  </si>
  <si>
    <t>投資総額（円）</t>
    <rPh sb="2" eb="3">
      <t>ソウ</t>
    </rPh>
    <rPh sb="3" eb="4">
      <t>ガク</t>
    </rPh>
    <rPh sb="5" eb="6">
      <t>エン</t>
    </rPh>
    <phoneticPr fontId="1"/>
  </si>
  <si>
    <t>削減工数(時間)</t>
    <rPh sb="0" eb="2">
      <t>サクゲン</t>
    </rPh>
    <rPh sb="2" eb="4">
      <t>コウスウ</t>
    </rPh>
    <rPh sb="5" eb="7">
      <t>ジカン</t>
    </rPh>
    <phoneticPr fontId="1"/>
  </si>
  <si>
    <t>年間稼働日数（日）</t>
    <rPh sb="0" eb="4">
      <t>ネンカンカドウ</t>
    </rPh>
    <rPh sb="4" eb="6">
      <t>ニッスウ</t>
    </rPh>
    <rPh sb="7" eb="8">
      <t>ニチ</t>
    </rPh>
    <phoneticPr fontId="1"/>
  </si>
  <si>
    <t>人件費単価（円/時）</t>
    <rPh sb="0" eb="3">
      <t>ジンケンヒ</t>
    </rPh>
    <rPh sb="3" eb="5">
      <t>タンカ</t>
    </rPh>
    <rPh sb="6" eb="7">
      <t>エン</t>
    </rPh>
    <rPh sb="8" eb="9">
      <t>ジ</t>
    </rPh>
    <phoneticPr fontId="1"/>
  </si>
  <si>
    <t>増加した付加価値額（円）</t>
    <rPh sb="0" eb="2">
      <t>ゾウカ</t>
    </rPh>
    <rPh sb="4" eb="9">
      <t>フカカチガク</t>
    </rPh>
    <rPh sb="10" eb="11">
      <t>エン</t>
    </rPh>
    <phoneticPr fontId="1"/>
  </si>
  <si>
    <t>/</t>
    <phoneticPr fontId="1"/>
  </si>
  <si>
    <t>（</t>
    <phoneticPr fontId="1"/>
  </si>
  <si>
    <t>×</t>
    <phoneticPr fontId="1"/>
  </si>
  <si>
    <t>＋</t>
    <phoneticPr fontId="1"/>
  </si>
  <si>
    <t>）</t>
    <phoneticPr fontId="1"/>
  </si>
  <si>
    <t>【算定根拠】算定の根拠となる計算式等の説明があれば記載してください。</t>
  </si>
  <si>
    <t>◆◆◆　参考書式をご利用になる際のご注意点　◆◆◆</t>
    <rPh sb="4" eb="8">
      <t>サンコウショシキ</t>
    </rPh>
    <rPh sb="10" eb="12">
      <t>リヨウ</t>
    </rPh>
    <rPh sb="15" eb="16">
      <t>サイ</t>
    </rPh>
    <rPh sb="18" eb="20">
      <t>チュウイ</t>
    </rPh>
    <rPh sb="20" eb="21">
      <t>テン</t>
    </rPh>
    <phoneticPr fontId="1"/>
  </si>
  <si>
    <t>・自動計算項目については、参考値となります。</t>
    <phoneticPr fontId="1"/>
  </si>
  <si>
    <t>（参考サイト：写真をタッチでリンクに飛びます）</t>
    <rPh sb="1" eb="3">
      <t>サンコウ</t>
    </rPh>
    <rPh sb="7" eb="9">
      <t>シャシン</t>
    </rPh>
    <rPh sb="18" eb="19">
      <t>ト</t>
    </rPh>
    <phoneticPr fontId="1"/>
  </si>
  <si>
    <t>・入力値(営業利益が大幅にマイナスの場合など)によっては、申請システムの計算値と異なる可能性があります。</t>
    <rPh sb="10" eb="12">
      <t>オオハバ</t>
    </rPh>
    <rPh sb="29" eb="31">
      <t>シンセイ</t>
    </rPh>
    <phoneticPr fontId="1"/>
  </si>
  <si>
    <t>・イメージがわかるよう入力値に数値をいれてありますが、上書きしてご活用ください。また、以下の機構ツールもぜひご活用ください。</t>
    <rPh sb="11" eb="14">
      <t>ニュウリョクチ</t>
    </rPh>
    <rPh sb="15" eb="17">
      <t>スウチ</t>
    </rPh>
    <rPh sb="27" eb="29">
      <t>ウワガ</t>
    </rPh>
    <rPh sb="33" eb="35">
      <t>カツヨウ</t>
    </rPh>
    <rPh sb="43" eb="45">
      <t>イカ</t>
    </rPh>
    <rPh sb="46" eb="48">
      <t>キコウ</t>
    </rPh>
    <rPh sb="55" eb="57">
      <t>カツヨウ</t>
    </rPh>
    <phoneticPr fontId="1"/>
  </si>
  <si>
    <t>　　「経営自己診断システム」「価格転嫁検討ツール」「儲かる経営キヅク君」→印刷枠外にリンクあります。</t>
    <rPh sb="37" eb="39">
      <t>インサツ</t>
    </rPh>
    <rPh sb="39" eb="41">
      <t>ワクガイ</t>
    </rPh>
    <phoneticPr fontId="1"/>
  </si>
  <si>
    <t>　を立てるにあたっての参考にお使いください。（初めに直近決算書の実績数値を入れて、数値シミュレーションにもお使いください。）</t>
    <rPh sb="23" eb="24">
      <t>ハジ</t>
    </rPh>
    <rPh sb="26" eb="28">
      <t>チョッキン</t>
    </rPh>
    <rPh sb="28" eb="31">
      <t>ケッサンショ</t>
    </rPh>
    <rPh sb="32" eb="34">
      <t>ジッセキ</t>
    </rPh>
    <rPh sb="34" eb="36">
      <t>スウチ</t>
    </rPh>
    <rPh sb="37" eb="38">
      <t>イ</t>
    </rPh>
    <rPh sb="41" eb="43">
      <t>スウチ</t>
    </rPh>
    <rPh sb="54" eb="55">
      <t>ツカ</t>
    </rPh>
    <phoneticPr fontId="1"/>
  </si>
  <si>
    <t>・あくまでシステムに入力いただいた数値を正しいものとして審査します。（提出時に本シートは削除しなくて結構です。）</t>
    <rPh sb="10" eb="12">
      <t>ニュウリョク</t>
    </rPh>
    <rPh sb="17" eb="19">
      <t>スウチ</t>
    </rPh>
    <rPh sb="20" eb="21">
      <t>タダ</t>
    </rPh>
    <rPh sb="28" eb="30">
      <t>シンサ</t>
    </rPh>
    <rPh sb="35" eb="38">
      <t>テイシュツジ</t>
    </rPh>
    <rPh sb="39" eb="40">
      <t>ホン</t>
    </rPh>
    <rPh sb="44" eb="46">
      <t>サクジョ</t>
    </rPh>
    <rPh sb="50" eb="52">
      <t>ケッコウ</t>
    </rPh>
    <phoneticPr fontId="1"/>
  </si>
  <si>
    <t>　申請に係る要件の確認は、必ず申請システム上でご確認ください。</t>
    <rPh sb="1" eb="3">
      <t>シンセイ</t>
    </rPh>
    <rPh sb="4" eb="5">
      <t>カカワ</t>
    </rPh>
    <rPh sb="6" eb="8">
      <t>ヨウケン</t>
    </rPh>
    <rPh sb="9" eb="11">
      <t>カクニン</t>
    </rPh>
    <rPh sb="15" eb="17">
      <t>シンセイ</t>
    </rPh>
    <rPh sb="21" eb="22">
      <t>ジョウ</t>
    </rPh>
    <phoneticPr fontId="1"/>
  </si>
  <si>
    <t>申請システムへ転記する数字</t>
  </si>
  <si>
    <t>入力するとシミュレーションできます</t>
    <rPh sb="0" eb="2">
      <t>ニュウリョク</t>
    </rPh>
    <phoneticPr fontId="1"/>
  </si>
  <si>
    <t>青字</t>
    <rPh sb="0" eb="2">
      <t>アオジ</t>
    </rPh>
    <phoneticPr fontId="1"/>
  </si>
  <si>
    <t>自動計算</t>
    <rPh sb="0" eb="4">
      <t>ジドウケイサン</t>
    </rPh>
    <phoneticPr fontId="1"/>
  </si>
  <si>
    <t>【参考書式】事業計画目標値算出シート</t>
    <rPh sb="1" eb="3">
      <t>サンコウ</t>
    </rPh>
    <rPh sb="3" eb="5">
      <t>ショシキ</t>
    </rPh>
    <rPh sb="6" eb="10">
      <t>ジギョウケイカク</t>
    </rPh>
    <rPh sb="10" eb="13">
      <t>モクヒョウチ</t>
    </rPh>
    <rPh sb="13" eb="15">
      <t>サンシュツ</t>
    </rPh>
    <phoneticPr fontId="1"/>
  </si>
  <si>
    <t>基準年度</t>
    <rPh sb="0" eb="4">
      <t>キジュンネンド</t>
    </rPh>
    <phoneticPr fontId="1"/>
  </si>
  <si>
    <t>直近の決算年月</t>
    <phoneticPr fontId="1"/>
  </si>
  <si>
    <t>年目計画</t>
    <rPh sb="0" eb="2">
      <t>ネンメ</t>
    </rPh>
    <rPh sb="2" eb="4">
      <t>ケイカク</t>
    </rPh>
    <phoneticPr fontId="1"/>
  </si>
  <si>
    <t>売上高</t>
    <rPh sb="0" eb="3">
      <t>ウリアゲダカ</t>
    </rPh>
    <phoneticPr fontId="1"/>
  </si>
  <si>
    <t>　売上原価</t>
    <rPh sb="1" eb="3">
      <t>ウリアゲ</t>
    </rPh>
    <rPh sb="3" eb="5">
      <t>ゲンカ</t>
    </rPh>
    <phoneticPr fontId="1"/>
  </si>
  <si>
    <t>売上総利益</t>
    <rPh sb="0" eb="5">
      <t>ウリアゲソウリエキ</t>
    </rPh>
    <phoneticPr fontId="1"/>
  </si>
  <si>
    <t>　販売費及び一般管理費</t>
    <rPh sb="1" eb="4">
      <t>ハンバイヒ</t>
    </rPh>
    <rPh sb="4" eb="5">
      <t>オヨ</t>
    </rPh>
    <rPh sb="6" eb="11">
      <t>イッパンカンリヒ</t>
    </rPh>
    <phoneticPr fontId="1"/>
  </si>
  <si>
    <t>① 営業利益</t>
    <rPh sb="2" eb="4">
      <t>エイギョウ</t>
    </rPh>
    <rPh sb="4" eb="6">
      <t>リエキ</t>
    </rPh>
    <phoneticPr fontId="1"/>
  </si>
  <si>
    <r>
      <t xml:space="preserve">  ② 人件費</t>
    </r>
    <r>
      <rPr>
        <sz val="10"/>
        <color theme="1"/>
        <rFont val="BIZ UDゴシック"/>
        <family val="3"/>
        <charset val="128"/>
      </rPr>
      <t xml:space="preserve"> </t>
    </r>
    <r>
      <rPr>
        <b/>
        <sz val="10"/>
        <color theme="1"/>
        <rFont val="BIZ UDゴシック"/>
        <family val="3"/>
        <charset val="128"/>
      </rPr>
      <t>　  （注１）</t>
    </r>
    <rPh sb="4" eb="7">
      <t>ジンケンヒ</t>
    </rPh>
    <rPh sb="12" eb="13">
      <t>チュウ</t>
    </rPh>
    <phoneticPr fontId="1"/>
  </si>
  <si>
    <t xml:space="preserve">  ③ 減価償却費 </t>
    <rPh sb="4" eb="6">
      <t>ゲンカ</t>
    </rPh>
    <rPh sb="6" eb="9">
      <t>ショウキャクヒ</t>
    </rPh>
    <phoneticPr fontId="1"/>
  </si>
  <si>
    <t>　　（内訳）既存設備の減価償却費</t>
    <rPh sb="3" eb="5">
      <t>ウチワケ</t>
    </rPh>
    <rPh sb="6" eb="8">
      <t>キゾン</t>
    </rPh>
    <rPh sb="8" eb="10">
      <t>セツビ</t>
    </rPh>
    <rPh sb="11" eb="16">
      <t>ゲンカショウキャクヒ</t>
    </rPh>
    <phoneticPr fontId="1"/>
  </si>
  <si>
    <t>　　　　　　本補助金で導入する設備の減価償却費</t>
    <rPh sb="6" eb="7">
      <t>ホン</t>
    </rPh>
    <rPh sb="7" eb="10">
      <t>ホジョキン</t>
    </rPh>
    <rPh sb="11" eb="13">
      <t>ドウニュウ</t>
    </rPh>
    <rPh sb="15" eb="17">
      <t>セツビ</t>
    </rPh>
    <rPh sb="18" eb="23">
      <t>ゲンカショウキャクヒ</t>
    </rPh>
    <phoneticPr fontId="1"/>
  </si>
  <si>
    <t>④付加価値額（①+②+③）</t>
    <phoneticPr fontId="1"/>
  </si>
  <si>
    <t>付加価値額の年平均成長率（％）</t>
    <rPh sb="0" eb="5">
      <t>フカカチガク</t>
    </rPh>
    <rPh sb="6" eb="9">
      <t>ネンヘイキン</t>
    </rPh>
    <rPh sb="9" eb="12">
      <t>セイチョウリツ</t>
    </rPh>
    <phoneticPr fontId="1"/>
  </si>
  <si>
    <t>１人当たり給与支給総額</t>
    <rPh sb="2" eb="3">
      <t>ア</t>
    </rPh>
    <phoneticPr fontId="1"/>
  </si>
  <si>
    <t>（注１）人件費は、給与支給総額に加えて福利厚生費、法定福利費、退職金を含みます。具体的には以下の通りです。</t>
    <rPh sb="1" eb="2">
      <t>チュウ</t>
    </rPh>
    <rPh sb="4" eb="7">
      <t>ジンケンヒ</t>
    </rPh>
    <rPh sb="40" eb="43">
      <t>グタイテキ</t>
    </rPh>
    <rPh sb="45" eb="47">
      <t>イカ</t>
    </rPh>
    <rPh sb="48" eb="49">
      <t>トオ</t>
    </rPh>
    <phoneticPr fontId="1"/>
  </si>
  <si>
    <t>　　　　・売上原価に含まれる労務費（福利厚生費、退職金等を含んだもの。）</t>
    <phoneticPr fontId="1"/>
  </si>
  <si>
    <t>　　　　・一般管理費に含まれる役員給与、従業員給与、賞与及び賞与引当金繰入れ、福利厚生
費、退職金及び退職給与引当金繰入れ</t>
    <phoneticPr fontId="1"/>
  </si>
  <si>
    <t>　　　　次の人は含まれません。</t>
    <rPh sb="4" eb="5">
      <t>ツギ</t>
    </rPh>
    <rPh sb="6" eb="7">
      <t>ヒト</t>
    </rPh>
    <rPh sb="8" eb="9">
      <t>フク</t>
    </rPh>
    <phoneticPr fontId="1"/>
  </si>
  <si>
    <t>　　　　日々雇い入れられる者、2か月以内の期間を定めて使用される者、季節的業務に4か月以内の期間を定めて使用される者、試みの使用期間中の者</t>
    <phoneticPr fontId="1"/>
  </si>
  <si>
    <t>(参考)</t>
    <rPh sb="1" eb="3">
      <t>サンコウ</t>
    </rPh>
    <phoneticPr fontId="1"/>
  </si>
  <si>
    <t>基準年</t>
    <rPh sb="0" eb="3">
      <t>キジュンネン</t>
    </rPh>
    <phoneticPr fontId="1"/>
  </si>
  <si>
    <t>増加率</t>
    <rPh sb="0" eb="3">
      <t>ゾウカリツ</t>
    </rPh>
    <phoneticPr fontId="1"/>
  </si>
  <si>
    <t>１年目</t>
    <rPh sb="1" eb="3">
      <t>ネンメ</t>
    </rPh>
    <phoneticPr fontId="1"/>
  </si>
  <si>
    <t>２年目</t>
    <rPh sb="1" eb="3">
      <t>ネンメ</t>
    </rPh>
    <phoneticPr fontId="1"/>
  </si>
  <si>
    <t>３年目</t>
    <rPh sb="1" eb="3">
      <t>ネンメ</t>
    </rPh>
    <phoneticPr fontId="1"/>
  </si>
  <si>
    <t>４年目</t>
    <rPh sb="1" eb="3">
      <t>ネンメ</t>
    </rPh>
    <phoneticPr fontId="1"/>
  </si>
  <si>
    <t>５年目</t>
    <rPh sb="1" eb="3">
      <t>ネンメ</t>
    </rPh>
    <phoneticPr fontId="1"/>
  </si>
  <si>
    <t>目標値</t>
    <rPh sb="0" eb="3">
      <t>モクヒョウチ</t>
    </rPh>
    <phoneticPr fontId="1"/>
  </si>
  <si>
    <t>年平均成長率</t>
    <rPh sb="0" eb="6">
      <t>ネンヘイキンセイチョウリツ</t>
    </rPh>
    <phoneticPr fontId="1"/>
  </si>
  <si>
    <t>　</t>
    <phoneticPr fontId="1"/>
  </si>
  <si>
    <t>１人当たり給与支給総額の算定シート</t>
    <rPh sb="1" eb="2">
      <t>ニン</t>
    </rPh>
    <rPh sb="2" eb="3">
      <t>ア</t>
    </rPh>
    <rPh sb="5" eb="11">
      <t>キュウヨシキュウソウガク</t>
    </rPh>
    <rPh sb="12" eb="14">
      <t>サンテイ</t>
    </rPh>
    <phoneticPr fontId="1"/>
  </si>
  <si>
    <t>労働生産性の算定シート</t>
    <rPh sb="0" eb="5">
      <t>ロウドウセイサンセイ</t>
    </rPh>
    <rPh sb="6" eb="8">
      <t>サンテイ</t>
    </rPh>
    <phoneticPr fontId="1"/>
  </si>
  <si>
    <t>　　　　中途採用や退職等で全月分の給与等の支給を受けていない従業員については、全月分の給与等の支給を受けていない事業年度に限り、算出の対象から除く必要があります。</t>
    <phoneticPr fontId="1"/>
  </si>
  <si>
    <t>　　　　算定対象となる給与等は、給料、賃金、賞与、各種手当（残業手当、休日出勤手当、職務手当、地域手当、家族（扶養）手当、住宅手当）等、給与所得として課税対象となる経費を指します。</t>
    <rPh sb="4" eb="6">
      <t>サンテイ</t>
    </rPh>
    <rPh sb="6" eb="8">
      <t>タイショウ</t>
    </rPh>
    <rPh sb="11" eb="13">
      <t>キュウヨ</t>
    </rPh>
    <rPh sb="13" eb="14">
      <t>トウ</t>
    </rPh>
    <rPh sb="16" eb="18">
      <t>キュウリョウ</t>
    </rPh>
    <rPh sb="19" eb="21">
      <t>チンギン</t>
    </rPh>
    <rPh sb="22" eb="24">
      <t>ショウヨ</t>
    </rPh>
    <rPh sb="25" eb="27">
      <t>カクシュ</t>
    </rPh>
    <rPh sb="27" eb="29">
      <t>テアテ</t>
    </rPh>
    <rPh sb="30" eb="32">
      <t>ザンギョウ</t>
    </rPh>
    <rPh sb="32" eb="34">
      <t>テアテ</t>
    </rPh>
    <rPh sb="35" eb="37">
      <t>キュウジツ</t>
    </rPh>
    <rPh sb="37" eb="39">
      <t>シュッキン</t>
    </rPh>
    <rPh sb="39" eb="41">
      <t>テアテ</t>
    </rPh>
    <rPh sb="42" eb="44">
      <t>ショクム</t>
    </rPh>
    <rPh sb="44" eb="46">
      <t>テアテ</t>
    </rPh>
    <rPh sb="47" eb="49">
      <t>チイキ</t>
    </rPh>
    <rPh sb="49" eb="51">
      <t>テアテ</t>
    </rPh>
    <rPh sb="52" eb="54">
      <t>カゾク</t>
    </rPh>
    <rPh sb="55" eb="57">
      <t>フヨウ</t>
    </rPh>
    <rPh sb="58" eb="60">
      <t>テアテ</t>
    </rPh>
    <rPh sb="61" eb="63">
      <t>ジュウタク</t>
    </rPh>
    <rPh sb="63" eb="65">
      <t>テアテ</t>
    </rPh>
    <rPh sb="66" eb="67">
      <t>トウ</t>
    </rPh>
    <rPh sb="68" eb="70">
      <t>キュウヨ</t>
    </rPh>
    <rPh sb="70" eb="72">
      <t>ショトク</t>
    </rPh>
    <rPh sb="75" eb="77">
      <t>カゼイ</t>
    </rPh>
    <rPh sb="77" eb="79">
      <t>タイショウ</t>
    </rPh>
    <rPh sb="82" eb="84">
      <t>ケイヒ</t>
    </rPh>
    <rPh sb="85" eb="86">
      <t>サ</t>
    </rPh>
    <phoneticPr fontId="1"/>
  </si>
  <si>
    <t>　　　　福利厚生費、法定福利費や退職金は除きます。</t>
    <rPh sb="4" eb="6">
      <t>フクリ</t>
    </rPh>
    <rPh sb="6" eb="9">
      <t>コウセイヒ</t>
    </rPh>
    <rPh sb="10" eb="12">
      <t>ホウテイ</t>
    </rPh>
    <rPh sb="12" eb="14">
      <t>フクリ</t>
    </rPh>
    <rPh sb="14" eb="15">
      <t>ヒ</t>
    </rPh>
    <rPh sb="16" eb="19">
      <t>タイショクキン</t>
    </rPh>
    <rPh sb="20" eb="21">
      <t>ノゾ</t>
    </rPh>
    <phoneticPr fontId="1"/>
  </si>
  <si>
    <t xml:space="preserve">　　　　当該事業年度において、産前・産後休業、育児休業、介護休業など事業者の福利厚生等により時短勤務を行っている従業員は、算定対象から除くことができます。 </t>
    <phoneticPr fontId="1"/>
  </si>
  <si>
    <t>成長率（自動計算）</t>
    <rPh sb="0" eb="3">
      <t>セイチョウリツ</t>
    </rPh>
    <rPh sb="4" eb="8">
      <t>ジドウケイサン</t>
    </rPh>
    <phoneticPr fontId="1"/>
  </si>
  <si>
    <t>黒字</t>
    <rPh sb="0" eb="2">
      <t>クロジ</t>
    </rPh>
    <phoneticPr fontId="1"/>
  </si>
  <si>
    <t>　　　　１人当たり給与支給総額</t>
    <rPh sb="5" eb="6">
      <t>ニン</t>
    </rPh>
    <rPh sb="6" eb="7">
      <t>ア</t>
    </rPh>
    <rPh sb="9" eb="11">
      <t>キュウヨ</t>
    </rPh>
    <rPh sb="11" eb="13">
      <t>シキュウ</t>
    </rPh>
    <rPh sb="13" eb="15">
      <t>ソウガク</t>
    </rPh>
    <phoneticPr fontId="1"/>
  </si>
  <si>
    <t>緑字</t>
    <rPh sb="0" eb="1">
      <t>ミドリ</t>
    </rPh>
    <rPh sb="1" eb="2">
      <t>ジ</t>
    </rPh>
    <phoneticPr fontId="1"/>
  </si>
  <si>
    <t>（注２）常勤従業員数には、パート、アルバイト、契約社員、非正規社員、出向者等も含まれます。直近の決算書に基づいて算出します。</t>
    <rPh sb="1" eb="2">
      <t>チュウ</t>
    </rPh>
    <rPh sb="4" eb="9">
      <t>ジョウキンジュウギョウイン</t>
    </rPh>
    <rPh sb="9" eb="10">
      <t>スウ</t>
    </rPh>
    <rPh sb="45" eb="47">
      <t>チョッキン</t>
    </rPh>
    <rPh sb="48" eb="51">
      <t>ケッサンショ</t>
    </rPh>
    <rPh sb="52" eb="53">
      <t>モト</t>
    </rPh>
    <rPh sb="56" eb="58">
      <t>サンシュツ</t>
    </rPh>
    <phoneticPr fontId="1"/>
  </si>
  <si>
    <t>⑤労働者数のうち役員数（人）</t>
    <rPh sb="1" eb="5">
      <t>ロウドウシャスウ</t>
    </rPh>
    <rPh sb="8" eb="10">
      <t>ヤクイン</t>
    </rPh>
    <rPh sb="10" eb="11">
      <t>スウ</t>
    </rPh>
    <phoneticPr fontId="1"/>
  </si>
  <si>
    <t>⑥労働者数のうち常勤従業員数（人）　（注２）</t>
    <rPh sb="1" eb="4">
      <t>ロウドウシャ</t>
    </rPh>
    <rPh sb="4" eb="5">
      <t>スウ</t>
    </rPh>
    <rPh sb="8" eb="10">
      <t>ジョウキン</t>
    </rPh>
    <rPh sb="10" eb="14">
      <t>ジュウギョウインスウ</t>
    </rPh>
    <rPh sb="15" eb="16">
      <t>ニン</t>
    </rPh>
    <rPh sb="19" eb="20">
      <t>チュウ</t>
    </rPh>
    <phoneticPr fontId="1"/>
  </si>
  <si>
    <t>労働生産性(＝１人あたり付加価値額)（④÷(⑤＋⑥)）</t>
    <rPh sb="0" eb="5">
      <t>ロウドウセイサンセイ</t>
    </rPh>
    <rPh sb="8" eb="9">
      <t>ニン</t>
    </rPh>
    <rPh sb="12" eb="17">
      <t>フカカチガク</t>
    </rPh>
    <phoneticPr fontId="1"/>
  </si>
  <si>
    <t>（注３）３～５年の事業計画上の目標値となり、これを超える事業に取り組む必要があります。</t>
    <rPh sb="1" eb="2">
      <t>チュウ</t>
    </rPh>
    <rPh sb="7" eb="8">
      <t>ネン</t>
    </rPh>
    <rPh sb="9" eb="14">
      <t>ジギョウケイカクジョウ</t>
    </rPh>
    <rPh sb="15" eb="18">
      <t>モクヒョウチ</t>
    </rPh>
    <rPh sb="25" eb="26">
      <t>コ</t>
    </rPh>
    <rPh sb="28" eb="30">
      <t>ジギョウ</t>
    </rPh>
    <rPh sb="31" eb="32">
      <t>ト</t>
    </rPh>
    <rPh sb="33" eb="34">
      <t>ク</t>
    </rPh>
    <rPh sb="35" eb="37">
      <t>ヒツヨウ</t>
    </rPh>
    <phoneticPr fontId="1"/>
  </si>
  <si>
    <t>労働生産性の年平均成長率（％）（注３）</t>
    <rPh sb="16" eb="17">
      <t>チュウ</t>
    </rPh>
    <phoneticPr fontId="1"/>
  </si>
  <si>
    <t>（注４）対象となる従業員は、基準年度及びその算出対象となる各事業年度において、全月分の給与等の支給を受けた従業員とします。（注２より少ない場合があります）</t>
    <rPh sb="1" eb="2">
      <t>チュウ</t>
    </rPh>
    <rPh sb="62" eb="63">
      <t>チュウ</t>
    </rPh>
    <rPh sb="66" eb="67">
      <t>スク</t>
    </rPh>
    <rPh sb="69" eb="71">
      <t>バアイ</t>
    </rPh>
    <phoneticPr fontId="1"/>
  </si>
  <si>
    <t>従業員１人当たり給与支給総額の年平均成長率（％）
（注３）</t>
    <rPh sb="0" eb="3">
      <t>ジュウギョウイン</t>
    </rPh>
    <rPh sb="5" eb="6">
      <t>ア</t>
    </rPh>
    <phoneticPr fontId="1"/>
  </si>
  <si>
    <t>・申請システムへの入力は、この表の一部（緑字のセル）を転記していただくことになりますが、本事業における売上・収益計画等</t>
    <rPh sb="1" eb="3">
      <t>シンセイ</t>
    </rPh>
    <rPh sb="9" eb="11">
      <t>ニュウリョク</t>
    </rPh>
    <rPh sb="15" eb="16">
      <t>ヒョウ</t>
    </rPh>
    <rPh sb="17" eb="19">
      <t>イチブ</t>
    </rPh>
    <rPh sb="20" eb="21">
      <t>ミドリ</t>
    </rPh>
    <rPh sb="21" eb="22">
      <t>ジ</t>
    </rPh>
    <rPh sb="27" eb="29">
      <t>テンキ</t>
    </rPh>
    <rPh sb="44" eb="47">
      <t>ホンジギョウ</t>
    </rPh>
    <rPh sb="54" eb="56">
      <t>シュウエキ</t>
    </rPh>
    <phoneticPr fontId="1"/>
  </si>
  <si>
    <r>
      <t xml:space="preserve">労働生産性の目標値 </t>
    </r>
    <r>
      <rPr>
        <b/>
        <sz val="10"/>
        <color rgb="FF0070C0"/>
        <rFont val="BIZ UDゴシック"/>
        <family val="3"/>
        <charset val="128"/>
      </rPr>
      <t>（年平均成長率４％ずつ上げる場合）</t>
    </r>
    <rPh sb="0" eb="5">
      <t>ロウドウセイサンセイ</t>
    </rPh>
    <rPh sb="6" eb="9">
      <t>モクヒョウチ</t>
    </rPh>
    <rPh sb="11" eb="14">
      <t>ネンヘイキン</t>
    </rPh>
    <rPh sb="14" eb="17">
      <t>セイチョウリツ</t>
    </rPh>
    <rPh sb="21" eb="22">
      <t>ア</t>
    </rPh>
    <rPh sb="24" eb="26">
      <t>バアイ</t>
    </rPh>
    <phoneticPr fontId="1"/>
  </si>
  <si>
    <t>⑧全月分の給与等の支給を受けた従業員数（人）（注４）</t>
    <rPh sb="18" eb="19">
      <t>スウ</t>
    </rPh>
    <rPh sb="20" eb="21">
      <t>ニン</t>
    </rPh>
    <rPh sb="23" eb="24">
      <t>チュウ</t>
    </rPh>
    <phoneticPr fontId="1"/>
  </si>
  <si>
    <t>（⑦÷⑧）</t>
    <phoneticPr fontId="1"/>
  </si>
  <si>
    <t>【特例無し】3.5％</t>
    <rPh sb="1" eb="4">
      <t>トクレイナ</t>
    </rPh>
    <phoneticPr fontId="1"/>
  </si>
  <si>
    <t>【大幅な賃上げ特例】6.0％</t>
    <phoneticPr fontId="1"/>
  </si>
  <si>
    <t>⑦全月分の給与等の支給を受けた従業員の給与支給総額
（注４）</t>
    <rPh sb="19" eb="21">
      <t>キュウヨ</t>
    </rPh>
    <rPh sb="21" eb="23">
      <t>シキュウ</t>
    </rPh>
    <rPh sb="23" eb="25">
      <t>ソウガク</t>
    </rPh>
    <rPh sb="27" eb="28">
      <t>チュウ</t>
    </rPh>
    <phoneticPr fontId="1"/>
  </si>
  <si>
    <t>従業員1人当たり給与支給総額の目標値</t>
    <rPh sb="0" eb="3">
      <t>ジュウギョウイン</t>
    </rPh>
    <rPh sb="3" eb="6">
      <t>ヒトリア</t>
    </rPh>
    <rPh sb="8" eb="14">
      <t>キュウヨシキュウソウガク</t>
    </rPh>
    <rPh sb="15" eb="17">
      <t>モクヒョウ</t>
    </rPh>
    <rPh sb="17" eb="18">
      <t>アタイ</t>
    </rPh>
    <phoneticPr fontId="1"/>
  </si>
  <si>
    <r>
      <t>　　　　【特例なし】日本銀行が定める「物価安定の目標」2.0％＋1.5％の値（＝</t>
    </r>
    <r>
      <rPr>
        <b/>
        <sz val="11"/>
        <color rgb="FFFF0000"/>
        <rFont val="BIZ UDゴシック"/>
        <family val="3"/>
        <charset val="128"/>
      </rPr>
      <t>3.5％</t>
    </r>
    <r>
      <rPr>
        <sz val="11"/>
        <color rgb="FFFF0000"/>
        <rFont val="BIZ UDゴシック"/>
        <family val="3"/>
        <charset val="128"/>
      </rPr>
      <t>）以上の自身でたてた最終年度の計画値）</t>
    </r>
    <rPh sb="5" eb="7">
      <t>トクレイ</t>
    </rPh>
    <rPh sb="10" eb="12">
      <t>ニホン</t>
    </rPh>
    <rPh sb="12" eb="14">
      <t>ギンコウ</t>
    </rPh>
    <rPh sb="15" eb="16">
      <t>サダ</t>
    </rPh>
    <rPh sb="19" eb="21">
      <t>ブッカ</t>
    </rPh>
    <rPh sb="21" eb="23">
      <t>アンテイ</t>
    </rPh>
    <rPh sb="24" eb="26">
      <t>モクヒョウ</t>
    </rPh>
    <rPh sb="37" eb="38">
      <t>アタイ</t>
    </rPh>
    <rPh sb="45" eb="47">
      <t>イジョウ</t>
    </rPh>
    <rPh sb="48" eb="50">
      <t>ジシン</t>
    </rPh>
    <rPh sb="54" eb="58">
      <t>サイシュウネンド</t>
    </rPh>
    <rPh sb="59" eb="62">
      <t>ケイカクチ</t>
    </rPh>
    <phoneticPr fontId="1"/>
  </si>
  <si>
    <r>
      <t>　　　　【大幅な賃上げ特例】日本銀行が定める「物価安定の目標」2.0％＋1.5％の値（3.5％）＋2.5％（＝合計</t>
    </r>
    <r>
      <rPr>
        <b/>
        <sz val="11"/>
        <color rgb="FFFF0000"/>
        <rFont val="BIZ UDゴシック"/>
        <family val="3"/>
        <charset val="128"/>
      </rPr>
      <t>6.0％</t>
    </r>
    <r>
      <rPr>
        <sz val="11"/>
        <color rgb="FFFF0000"/>
        <rFont val="BIZ UDゴシック"/>
        <family val="3"/>
        <charset val="128"/>
      </rPr>
      <t>）以上の自身でたてた最終年度の計画値）</t>
    </r>
    <rPh sb="5" eb="7">
      <t>オオハバ</t>
    </rPh>
    <rPh sb="8" eb="10">
      <t>チンア</t>
    </rPh>
    <rPh sb="11" eb="13">
      <t>トクレイ</t>
    </rPh>
    <rPh sb="14" eb="16">
      <t>ニホン</t>
    </rPh>
    <rPh sb="16" eb="18">
      <t>ギンコウ</t>
    </rPh>
    <rPh sb="19" eb="20">
      <t>サダ</t>
    </rPh>
    <rPh sb="23" eb="25">
      <t>ブッカ</t>
    </rPh>
    <rPh sb="25" eb="27">
      <t>アンテイ</t>
    </rPh>
    <rPh sb="28" eb="30">
      <t>モクヒョウ</t>
    </rPh>
    <rPh sb="41" eb="42">
      <t>アタイ</t>
    </rPh>
    <rPh sb="55" eb="57">
      <t>ゴウケイ</t>
    </rPh>
    <rPh sb="62" eb="64">
      <t>イジョウ</t>
    </rPh>
    <rPh sb="65" eb="67">
      <t>ジシン</t>
    </rPh>
    <rPh sb="71" eb="75">
      <t>サイシュウネンド</t>
    </rPh>
    <rPh sb="76" eb="79">
      <t>ケイカクチ</t>
    </rPh>
    <phoneticPr fontId="1"/>
  </si>
  <si>
    <t>　③1人当たり給与支給総額</t>
    <rPh sb="2" eb="4">
      <t>ヒトリ</t>
    </rPh>
    <rPh sb="4" eb="5">
      <t>ア</t>
    </rPh>
    <rPh sb="7" eb="13">
      <t>キュウヨシキュウソウガク</t>
    </rPh>
    <phoneticPr fontId="1"/>
  </si>
  <si>
    <t>　　　　労働生産性：毎年4.0％以上の値</t>
    <rPh sb="4" eb="9">
      <t>ロウドウセイサンセイ</t>
    </rPh>
    <rPh sb="10" eb="12">
      <t>マイトシ</t>
    </rPh>
    <rPh sb="15" eb="18">
      <t>パーセントイジョウ</t>
    </rPh>
    <rPh sb="19" eb="20">
      <t>アタイ</t>
    </rPh>
    <phoneticPr fontId="1"/>
  </si>
  <si>
    <t>記載数値：「省力化指数」「付加価値額」「労働生産性」「1人当たり給与支給総額」「投資回収期間」</t>
    <rPh sb="0" eb="2">
      <t>キサイ</t>
    </rPh>
    <rPh sb="2" eb="4">
      <t>スウチ</t>
    </rPh>
    <rPh sb="20" eb="25">
      <t>ロウドウセイサンセイ</t>
    </rPh>
    <rPh sb="28" eb="29">
      <t>ヒト</t>
    </rPh>
    <rPh sb="29" eb="30">
      <t>ア</t>
    </rPh>
    <phoneticPr fontId="1"/>
  </si>
  <si>
    <t>　　　　なお、応募申請時に従業員数が 0名の場合、本補助金には応募できません 。</t>
    <phoneticPr fontId="1"/>
  </si>
  <si>
    <t>　　　　なお、基準年度及び算出対象となる各事業年度において、「対象となる従業員」が0名の場合、本事業には応募できません。</t>
    <phoneticPr fontId="1"/>
  </si>
  <si>
    <t>株式会社ニッポンジーン</t>
  </si>
  <si>
    <t>ラミネート位置移動</t>
  </si>
  <si>
    <t>ラミネート準備</t>
  </si>
  <si>
    <t>ラミネート片付け・記録作成</t>
  </si>
  <si>
    <t>ストリップ検品・検数（短冊を1本ずつ検品）</t>
  </si>
  <si>
    <t>嵌合・検品・照合（手作業でハウジングを嵌合）</t>
  </si>
  <si>
    <t>ピロー包装機 段取り替え</t>
  </si>
  <si>
    <t>ピロー包装（既存機への手供給・立ち合い）</t>
  </si>
  <si>
    <t>ピロー包装品 検品・帯掛</t>
  </si>
  <si>
    <t>箱詰め</t>
  </si>
  <si>
    <t>テストストリップ 検品・検数</t>
  </si>
  <si>
    <t>アルミ袋 検品・検数</t>
  </si>
  <si>
    <t>乾燥剤 検品・検数（手作業で20個ずつ数える）</t>
  </si>
  <si>
    <t>製造前準備</t>
  </si>
  <si>
    <t>シーラー機 作業前点検</t>
  </si>
  <si>
    <t>手作業：アルミ袋詰め（テスト材・乾燥剤を1組ずつ袋詰め）</t>
  </si>
  <si>
    <t>手作業：シール・印字</t>
  </si>
  <si>
    <t>包装品 検品・検数</t>
  </si>
  <si>
    <t>清掃・片付け・作業記録作成</t>
  </si>
  <si>
    <t>内容は変化しない作業</t>
  </si>
  <si>
    <t>シートラミネート作業（50cm幅にカット・カット回数減）</t>
  </si>
  <si>
    <t>新たに追加される作業</t>
  </si>
  <si>
    <t>シート検品（シートラミネートの検品）</t>
  </si>
  <si>
    <t>嵌合機 段取り替え（部品交換・仕様変更）</t>
  </si>
  <si>
    <t>アセンブラー オペレート（シート供給・マガジン交換）</t>
  </si>
  <si>
    <t>ケース検品・マガジン詰め・帯掛</t>
  </si>
  <si>
    <t>補充（ケース・ストリップ）・帯掛</t>
  </si>
  <si>
    <t>アルミ袋に事前印字（印字後に画像検査機で全数検査）</t>
  </si>
  <si>
    <t>印字機・半自動機 作業前点検</t>
  </si>
  <si>
    <t>マガジン詰め（アルミ袋・乾燥剤）</t>
  </si>
  <si>
    <t>装置オペレート・マガジン補充</t>
  </si>
  <si>
    <t>テストストリップ供給</t>
  </si>
  <si>
    <t>包装品排出口（取り出し・立ち合い）</t>
  </si>
  <si>
    <t>2026年1月期</t>
    <rPh sb="4" eb="5">
      <t>ネン</t>
    </rPh>
    <rPh sb="6" eb="8">
      <t>ガツキ</t>
    </rPh>
    <phoneticPr fontId="1"/>
  </si>
  <si>
    <t>2029年1月期</t>
    <rPh sb="4" eb="5">
      <t>ネン</t>
    </rPh>
    <rPh sb="6" eb="8">
      <t>ガツキ</t>
    </rPh>
    <phoneticPr fontId="1"/>
  </si>
  <si>
    <t>2030年1月期</t>
    <rPh sb="4" eb="5">
      <t>ネン</t>
    </rPh>
    <rPh sb="6" eb="8">
      <t>ガツキ</t>
    </rPh>
    <phoneticPr fontId="1"/>
  </si>
  <si>
    <t>2031年1月期</t>
    <rPh sb="4" eb="5">
      <t>ネン</t>
    </rPh>
    <rPh sb="6" eb="8">
      <t>ガツキ</t>
    </rPh>
    <phoneticPr fontId="1"/>
  </si>
  <si>
    <t>2032年1月期</t>
    <rPh sb="4" eb="5">
      <t>ネン</t>
    </rPh>
    <rPh sb="6" eb="8">
      <t>ガツキ</t>
    </rPh>
    <phoneticPr fontId="1"/>
  </si>
  <si>
    <t>2033年1月期</t>
    <rPh sb="4" eb="5">
      <t>ネン</t>
    </rPh>
    <rPh sb="6" eb="8">
      <t>ガツキ</t>
    </rPh>
    <phoneticPr fontId="1"/>
  </si>
  <si>
    <t>付加価値額（営業利益＋人件費＋減価償却費）は、基準年度916,124,358円→3年目1,176,621,540円（＋260,497,182円、年平均成長率8.69％）と推移する。
①新製品売上：一般市場向けの新製品（呼吸器系イムノクロマト検査薬・ハウジング製品・卸値250円/テスト）を、1年目40万テスト＝100,000,000円→3年目100万テスト＝250,000,000円上乗せする。
②既存売上の回復：主力の体外診断薬・研究用試薬はコロナ特需の反動で第45期（1,787,102,045円）を底としたが回復局面にあり、テストストリップ包装ラインの省力化で創出した工数を高付加価値業務へ再配置しつつ、第43期実績（2,036百万円）の範囲内で1年目1,940百万円→3年目2,008百万円へ回復させる。
③利益率改善：省力化設備の稼働初年度（1年目）から、4mm幅化の取り数増と歩留まり改善で材料費率を18.73％→17.90％、スケールメリットで販管費率を12.9％→12.50％へ改善する。
④人件費：既存従業員の年約4.1％賃上げに加え、省力化で創出した工数の再配置と、2年目以降に計画するバイオ領域の高度専門人材（研究開発・品質保証・製造技術・薬事）の段階的な増員分を織り込み、825,028,990円→3年目1,031,543,717円。
⑤減価償却費：新設備165,564,000円（機械装置・耐用8年・200％定率法）の償却費（1年目41,391,000円→3年目23,282,438円）を既存分59,474,279円に加算。</t>
    <phoneticPr fontId="1"/>
  </si>
  <si>
    <t>労働生産性＝付加価値額÷（役員9名＋常勤従業員数）。常勤従業員は基準年度130名・申請時点145名を基礎とし、省力化で創出した延べ139.4時間/日の工数を新製品の量産・開発・品質管理等の高付加価値業務へ再配置して付加価値を高める。ここで生まれた事業拡大と収益改善を原資に、2年目以降はバイオ領域の高度専門人材（研究開発・品質保証・製造技術・薬事）を各年2名ずつ計画的に増員し、常勤従業員数は1年目145名→2年目147名→3年目149名へ段階的に拡大する。付加価値額の増加が人員増を上回るため、労働生産性は基準年度6,590,822円→1年目6,882,882円（＋4.43％）→2年目7,155,364円（年平均+4.19％）→3年目7,446,972円（年平均+4.15％）と、事業計画期間を通じて毎年4.0％以上を満たす。</t>
    <phoneticPr fontId="1"/>
  </si>
  <si>
    <t>・投資総額182,120,400円＝機械装置費165,564,000円（税抜）×消費税10％。
・削減工数139.375時間/日＝別紙１より算出
・年間稼働日数240日＝当社製造拠点（医薬品富山工場・診断薬事業所）の年間稼働日数。
・人件費単価3,758.5円/時＝従業員・役員の時給平均額（人件費825,028,990円÷総労働時間219,509時間）。
・増加した付加価値額260,497,182円＝3年目付加価値額1,176,621,540円−基準年度916,124,358円。
→投資回収期間＝182,120,400÷（139.375×240×3,758.5＋260,497,182）≒0.47年。</t>
    <phoneticPr fontId="1"/>
  </si>
  <si>
    <t>全月分の給与支給を受けた従業員は、基準年度123名→1年目138名→2年目139名→3年目141名と、常勤従業員数の増加に合わせて段階的に増える。既存従業員を年約4.1％賃上げしつつ、2年目以降に採用する高度専門人材（想定年収600万円）が加わることで、1人当たり給与支給総額は基準年度4,683,168円→3年目5,216,402円（年平均成長率3.65％）となり、必須要件「年平均＋3.5％以上」を満たす。省力化による収益改善と新製品売上・既存事業の回復を賃上げ原資とし、従業員へ賃上げを表明して確実に実行する。</t>
    <phoneticPr fontId="1"/>
  </si>
  <si>
    <t>短冊ラミネート作業（5mm幅・約12,500本にカット）</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</si>
</sst>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0_);\(&quot;¥&quot;#,##0\)"/>
    <numFmt numFmtId="177" formatCode="&quot;¥&quot;#,##0.00_);\(&quot;¥&quot;#,##0.00\)"/>
    <numFmt numFmtId="178" formatCode="&quot;¥&quot;#,##0_);[Red]\(&quot;¥&quot;#,##0\)"/>
    <numFmt numFmtId="179" formatCode="_(&quot;¥&quot;* #,##0_);_(&quot;¥&quot;* \(#,##0\);_(&quot;¥&quot;* &quot;-&quot;_);_(@_)"/>
    <numFmt numFmtId="180" formatCode="0.0000_ "/>
    <numFmt numFmtId="181" formatCode="0.0_ "/>
    <numFmt numFmtId="182" formatCode="0.00_ "/>
    <numFmt numFmtId="183" formatCode="#,##0.0_ "/>
    <numFmt numFmtId="184" formatCode="#,##0_ "/>
    <numFmt numFmtId="185" formatCode="#,##0.00_ "/>
    <numFmt numFmtId="186" formatCode="0_ ;[Red]\-0\ "/>
    <numFmt numFmtId="187" formatCode="0.000%"/>
    <numFmt numFmtId="188" formatCode="#,##0.0"/>
    <numFmt numFmtId="189" formatCode="0&quot;人&quot;"/>
    <numFmt numFmtId="190" formatCode="0.00_);[Red]\(0.00\)"/>
    <numFmt numFmtId="191" formatCode="[$¥-411]#,##0_);[Red]\([$¥-411]#,##0\)"/>
  </numFmts>
  <fonts count="68" x14ac:knownFonts="1">
    <font>
      <sz val="11"/>
      <color theme="1"/>
      <name val="游ゴシック"/>
      <family val="2"/>
      <charset val="128"/>
      <scheme val="minor"/>
    </font>
    <font>
      <sz val="6"/>
      <name val="游ゴシック"/>
      <family val="2"/>
      <charset val="128"/>
      <scheme val="minor"/>
    </font>
    <font>
      <b/>
      <sz val="11"/>
      <color theme="0"/>
      <name val="游ゴシック"/>
      <family val="3"/>
      <charset val="128"/>
      <scheme val="minor"/>
    </font>
    <font>
      <b/>
      <sz val="11"/>
      <color theme="1"/>
      <name val="游ゴシック"/>
      <family val="3"/>
      <charset val="128"/>
      <scheme val="minor"/>
    </font>
    <font>
      <b/>
      <sz val="12"/>
      <color theme="1"/>
      <name val="游ゴシック"/>
      <family val="3"/>
      <charset val="128"/>
      <scheme val="minor"/>
    </font>
    <font>
      <b/>
      <sz val="11"/>
      <name val="游ゴシック"/>
      <family val="3"/>
      <charset val="128"/>
      <scheme val="minor"/>
    </font>
    <font>
      <b/>
      <sz val="11"/>
      <color rgb="FFC00000"/>
      <name val="游ゴシック"/>
      <family val="3"/>
      <charset val="128"/>
      <scheme val="minor"/>
    </font>
    <font>
      <sz val="10"/>
      <color theme="1"/>
      <name val="游ゴシック"/>
      <family val="2"/>
      <charset val="128"/>
      <scheme val="minor"/>
    </font>
    <font>
      <sz val="9"/>
      <color theme="1"/>
      <name val="游ゴシック"/>
      <family val="3"/>
      <charset val="128"/>
      <scheme val="minor"/>
    </font>
    <font>
      <b/>
      <sz val="9"/>
      <color theme="1"/>
      <name val="游ゴシック"/>
      <family val="3"/>
      <charset val="128"/>
      <scheme val="minor"/>
    </font>
    <font>
      <sz val="11"/>
      <color theme="1"/>
      <name val="游ゴシック"/>
      <family val="3"/>
      <charset val="128"/>
      <scheme val="minor"/>
    </font>
    <font>
      <sz val="9"/>
      <name val="游ゴシック"/>
      <family val="3"/>
      <charset val="128"/>
      <scheme val="minor"/>
    </font>
    <font>
      <sz val="9"/>
      <color theme="1"/>
      <name val="游ゴシック"/>
      <family val="2"/>
      <charset val="128"/>
      <scheme val="minor"/>
    </font>
    <font>
      <b/>
      <sz val="10"/>
      <color theme="1"/>
      <name val="游ゴシック"/>
      <family val="3"/>
      <charset val="128"/>
      <scheme val="minor"/>
    </font>
    <font>
      <b/>
      <sz val="9"/>
      <name val="游ゴシック"/>
      <family val="3"/>
      <charset val="128"/>
      <scheme val="minor"/>
    </font>
    <font>
      <sz val="11"/>
      <name val="游ゴシック"/>
      <family val="2"/>
      <charset val="128"/>
      <scheme val="minor"/>
    </font>
    <font>
      <sz val="11"/>
      <name val="游ゴシック"/>
      <family val="3"/>
      <charset val="128"/>
      <scheme val="minor"/>
    </font>
    <font>
      <sz val="11"/>
      <color theme="1"/>
      <name val="Segoe UI Symbol"/>
      <family val="2"/>
    </font>
    <font>
      <sz val="10"/>
      <name val="游ゴシック"/>
      <family val="3"/>
      <charset val="128"/>
      <scheme val="minor"/>
    </font>
    <font>
      <sz val="10"/>
      <color theme="1"/>
      <name val="游ゴシック"/>
      <family val="3"/>
      <charset val="128"/>
      <scheme val="minor"/>
    </font>
    <font>
      <sz val="11"/>
      <color rgb="FFC00000"/>
      <name val="游ゴシック"/>
      <family val="3"/>
      <charset val="128"/>
      <scheme val="minor"/>
    </font>
    <font>
      <b/>
      <sz val="9"/>
      <color theme="1" tint="0.249977111117893"/>
      <name val="游ゴシック"/>
      <family val="3"/>
      <charset val="128"/>
      <scheme val="minor"/>
    </font>
    <font>
      <b/>
      <sz val="11"/>
      <color theme="1" tint="0.249977111117893"/>
      <name val="游ゴシック"/>
      <family val="3"/>
      <charset val="128"/>
      <scheme val="minor"/>
    </font>
    <font>
      <b/>
      <sz val="9"/>
      <color theme="0" tint="-0.499984740745262"/>
      <name val="游ゴシック"/>
      <family val="3"/>
      <charset val="128"/>
      <scheme val="minor"/>
    </font>
    <font>
      <sz val="9"/>
      <color rgb="FFC00000"/>
      <name val="游ゴシック"/>
      <family val="2"/>
      <charset val="128"/>
      <scheme val="minor"/>
    </font>
    <font>
      <b/>
      <sz val="9"/>
      <color theme="1" tint="0.34998626667073579"/>
      <name val="游ゴシック"/>
      <family val="3"/>
      <charset val="128"/>
      <scheme val="minor"/>
    </font>
    <font>
      <b/>
      <sz val="11"/>
      <color theme="1" tint="0.34998626667073579"/>
      <name val="游ゴシック"/>
      <family val="3"/>
      <charset val="128"/>
      <scheme val="minor"/>
    </font>
    <font>
      <sz val="11"/>
      <color rgb="FFC00000"/>
      <name val="游ゴシック"/>
      <family val="2"/>
      <charset val="128"/>
      <scheme val="minor"/>
    </font>
    <font>
      <b/>
      <sz val="12"/>
      <color rgb="FF000000"/>
      <name val="游ゴシック"/>
      <family val="3"/>
      <charset val="128"/>
      <scheme val="minor"/>
    </font>
    <font>
      <sz val="11"/>
      <color theme="1"/>
      <name val="游ゴシック"/>
      <family val="2"/>
      <charset val="128"/>
      <scheme val="minor"/>
    </font>
    <font>
      <sz val="11"/>
      <color rgb="FF0070C0"/>
      <name val="游ゴシック"/>
      <family val="2"/>
      <charset val="128"/>
      <scheme val="minor"/>
    </font>
    <font>
      <b/>
      <sz val="11"/>
      <color theme="1"/>
      <name val="ＭＳ 明朝"/>
      <family val="1"/>
    </font>
    <font>
      <b/>
      <sz val="14"/>
      <color theme="1"/>
      <name val="BIZ UDゴシック"/>
      <family val="3"/>
      <charset val="128"/>
    </font>
    <font>
      <b/>
      <sz val="11"/>
      <color rgb="FF0070C0"/>
      <name val="BIZ UDゴシック"/>
      <family val="3"/>
      <charset val="128"/>
    </font>
    <font>
      <b/>
      <sz val="12"/>
      <color rgb="FFFF0000"/>
      <name val="BIZ UDゴシック"/>
      <family val="3"/>
      <charset val="128"/>
    </font>
    <font>
      <sz val="11"/>
      <color theme="1"/>
      <name val="BIZ UDゴシック"/>
      <family val="3"/>
      <charset val="128"/>
    </font>
    <font>
      <sz val="11"/>
      <color rgb="FF00B050"/>
      <name val="BIZ UDゴシック"/>
      <family val="3"/>
      <charset val="128"/>
    </font>
    <font>
      <sz val="11"/>
      <color rgb="FF0070C0"/>
      <name val="BIZ UDゴシック"/>
      <family val="3"/>
      <charset val="128"/>
    </font>
    <font>
      <b/>
      <sz val="12"/>
      <color theme="1"/>
      <name val="BIZ UDゴシック"/>
      <family val="3"/>
      <charset val="128"/>
    </font>
    <font>
      <sz val="9"/>
      <color rgb="FF000000"/>
      <name val="BIZ UDゴシック"/>
      <family val="3"/>
      <charset val="128"/>
    </font>
    <font>
      <sz val="12"/>
      <color theme="1"/>
      <name val="BIZ UDゴシック"/>
      <family val="3"/>
      <charset val="128"/>
    </font>
    <font>
      <sz val="8"/>
      <color theme="1"/>
      <name val="BIZ UDゴシック"/>
      <family val="3"/>
      <charset val="128"/>
    </font>
    <font>
      <b/>
      <sz val="10"/>
      <color theme="1"/>
      <name val="BIZ UDゴシック"/>
      <family val="3"/>
      <charset val="128"/>
    </font>
    <font>
      <sz val="11"/>
      <name val="BIZ UDゴシック"/>
      <family val="3"/>
      <charset val="128"/>
    </font>
    <font>
      <sz val="10"/>
      <color theme="1"/>
      <name val="BIZ UDゴシック"/>
      <family val="3"/>
      <charset val="128"/>
    </font>
    <font>
      <b/>
      <sz val="10"/>
      <color rgb="FF0070C0"/>
      <name val="BIZ UDゴシック"/>
      <family val="3"/>
      <charset val="128"/>
    </font>
    <font>
      <sz val="11"/>
      <color rgb="FF00B050"/>
      <name val="BIZ UDゴシック"/>
      <family val="3"/>
    </font>
    <font>
      <b/>
      <sz val="10"/>
      <name val="BIZ UDゴシック"/>
      <family val="3"/>
      <charset val="128"/>
    </font>
    <font>
      <b/>
      <sz val="9"/>
      <color rgb="FFC00000"/>
      <name val="游ゴシック"/>
      <family val="3"/>
      <charset val="128"/>
      <scheme val="minor"/>
    </font>
    <font>
      <sz val="9"/>
      <color rgb="FFC00000"/>
      <name val="游ゴシック"/>
      <family val="3"/>
      <charset val="128"/>
      <scheme val="minor"/>
    </font>
    <font>
      <b/>
      <sz val="11"/>
      <color theme="1"/>
      <name val="BIZ UDPゴシック"/>
      <family val="3"/>
      <charset val="128"/>
    </font>
    <font>
      <sz val="11"/>
      <color theme="1"/>
      <name val="BIZ UDPゴシック"/>
      <family val="3"/>
      <charset val="128"/>
    </font>
    <font>
      <b/>
      <sz val="12"/>
      <color theme="1"/>
      <name val="BIZ UDPゴシック"/>
      <family val="3"/>
      <charset val="128"/>
    </font>
    <font>
      <sz val="12"/>
      <color theme="1"/>
      <name val="BIZ UDPゴシック"/>
      <family val="3"/>
      <charset val="128"/>
    </font>
    <font>
      <b/>
      <sz val="12"/>
      <color rgb="FF0070C0"/>
      <name val="游ゴシック"/>
      <family val="3"/>
      <charset val="128"/>
      <scheme val="minor"/>
    </font>
    <font>
      <b/>
      <sz val="12"/>
      <color rgb="FF000000"/>
      <name val="BIZ UDPゴシック"/>
      <family val="3"/>
      <charset val="128"/>
    </font>
    <font>
      <sz val="12"/>
      <color rgb="FF0070C0"/>
      <name val="BIZ UDPゴシック"/>
      <family val="3"/>
      <charset val="128"/>
    </font>
    <font>
      <sz val="12"/>
      <color rgb="FF000000"/>
      <name val="BIZ UDPゴシック"/>
      <family val="3"/>
      <charset val="128"/>
    </font>
    <font>
      <b/>
      <sz val="12"/>
      <color rgb="FF0070C0"/>
      <name val="BIZ UDゴシック"/>
      <family val="3"/>
      <charset val="128"/>
    </font>
    <font>
      <sz val="11"/>
      <color rgb="FF000000"/>
      <name val="BIZ UDゴシック"/>
      <family val="3"/>
      <charset val="128"/>
    </font>
    <font>
      <b/>
      <sz val="9"/>
      <color theme="1"/>
      <name val="BIZ UDゴシック"/>
      <family val="3"/>
      <charset val="128"/>
    </font>
    <font>
      <sz val="11"/>
      <color theme="1"/>
      <name val="游ゴシック"/>
      <family val="2"/>
      <scheme val="minor"/>
    </font>
    <font>
      <sz val="9"/>
      <color rgb="FF000000"/>
      <name val="Meiryo UI"/>
      <family val="3"/>
      <charset val="128"/>
    </font>
    <font>
      <sz val="11"/>
      <color rgb="FFFF0000"/>
      <name val="BIZ UDゴシック"/>
      <family val="3"/>
      <charset val="128"/>
    </font>
    <font>
      <u/>
      <sz val="11"/>
      <color theme="10"/>
      <name val="游ゴシック"/>
      <family val="2"/>
      <charset val="128"/>
      <scheme val="minor"/>
    </font>
    <font>
      <b/>
      <sz val="12"/>
      <name val="BIZ UDゴシック"/>
      <family val="3"/>
      <charset val="128"/>
    </font>
    <font>
      <b/>
      <sz val="11"/>
      <color rgb="FFFF0000"/>
      <name val="BIZ UDゴシック"/>
      <family val="3"/>
      <charset val="128"/>
    </font>
    <font>
      <sz val="10"/>
      <name val="BIZ UDゴシック"/>
      <family val="3"/>
      <charset val="128"/>
    </font>
  </fonts>
  <fills count="19">
    <fill>
      <patternFill patternType="none"/>
    </fill>
    <fill>
      <patternFill patternType="gray125"/>
    </fill>
    <fill>
      <patternFill patternType="solid">
        <fgColor theme="3"/>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CE4D6"/>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AF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rgb="FF92D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499984740745262"/>
        <bgColor indexed="64"/>
      </patternFill>
    </fill>
  </fills>
  <borders count="89">
    <border>
      <left/>
      <right/>
      <top/>
      <bottom/>
      <diagonal/>
    </border>
    <border>
      <left style="medium">
        <color theme="1"/>
      </left>
      <right style="medium">
        <color theme="1"/>
      </right>
      <top style="medium">
        <color theme="1"/>
      </top>
      <bottom style="medium">
        <color theme="1"/>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medium">
        <color theme="1"/>
      </bottom>
      <diagonal/>
    </border>
    <border>
      <left style="hair">
        <color indexed="64"/>
      </left>
      <right style="thin">
        <color indexed="64"/>
      </right>
      <top style="thin">
        <color indexed="64"/>
      </top>
      <bottom style="medium">
        <color theme="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medium">
        <color indexed="64"/>
      </bottom>
      <diagonal/>
    </border>
    <border>
      <left style="hair">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theme="1"/>
      </left>
      <right style="hair">
        <color theme="1"/>
      </right>
      <top style="medium">
        <color theme="1"/>
      </top>
      <bottom style="thin">
        <color indexed="64"/>
      </bottom>
      <diagonal/>
    </border>
    <border>
      <left style="hair">
        <color theme="1"/>
      </left>
      <right style="medium">
        <color theme="1"/>
      </right>
      <top style="medium">
        <color theme="1"/>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theme="1"/>
      </top>
      <bottom style="thin">
        <color indexed="64"/>
      </bottom>
      <diagonal/>
    </border>
    <border>
      <left style="medium">
        <color indexed="64"/>
      </left>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theme="1"/>
      </left>
      <right style="hair">
        <color theme="1"/>
      </right>
      <top style="thin">
        <color indexed="64"/>
      </top>
      <bottom style="thin">
        <color indexed="64"/>
      </bottom>
      <diagonal/>
    </border>
    <border>
      <left style="hair">
        <color theme="1"/>
      </left>
      <right style="medium">
        <color theme="1"/>
      </right>
      <top style="thin">
        <color indexed="64"/>
      </top>
      <bottom style="thin">
        <color indexed="64"/>
      </bottom>
      <diagonal/>
    </border>
    <border>
      <left style="medium">
        <color theme="1"/>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medium">
        <color indexed="64"/>
      </left>
      <right style="hair">
        <color theme="1"/>
      </right>
      <top style="thin">
        <color indexed="64"/>
      </top>
      <bottom style="thin">
        <color indexed="64"/>
      </bottom>
      <diagonal/>
    </border>
    <border>
      <left style="hair">
        <color theme="1"/>
      </left>
      <right style="medium">
        <color indexed="64"/>
      </right>
      <top style="thin">
        <color indexed="64"/>
      </top>
      <bottom style="thin">
        <color indexed="64"/>
      </bottom>
      <diagonal/>
    </border>
    <border>
      <left style="medium">
        <color theme="1"/>
      </left>
      <right style="hair">
        <color theme="1"/>
      </right>
      <top style="thin">
        <color indexed="64"/>
      </top>
      <bottom style="medium">
        <color theme="1"/>
      </bottom>
      <diagonal/>
    </border>
    <border>
      <left style="hair">
        <color theme="1"/>
      </left>
      <right style="medium">
        <color theme="1"/>
      </right>
      <top style="thin">
        <color indexed="64"/>
      </top>
      <bottom style="medium">
        <color theme="1"/>
      </bottom>
      <diagonal/>
    </border>
    <border>
      <left style="medium">
        <color theme="1"/>
      </left>
      <right style="hair">
        <color indexed="64"/>
      </right>
      <top style="thin">
        <color indexed="64"/>
      </top>
      <bottom style="medium">
        <color theme="1"/>
      </bottom>
      <diagonal/>
    </border>
    <border>
      <left style="hair">
        <color indexed="64"/>
      </left>
      <right/>
      <top style="thin">
        <color indexed="64"/>
      </top>
      <bottom style="medium">
        <color theme="1"/>
      </bottom>
      <diagonal/>
    </border>
    <border>
      <left style="medium">
        <color indexed="64"/>
      </left>
      <right style="hair">
        <color theme="1"/>
      </right>
      <top style="thin">
        <color indexed="64"/>
      </top>
      <bottom style="medium">
        <color indexed="64"/>
      </bottom>
      <diagonal/>
    </border>
    <border>
      <left style="hair">
        <color theme="1"/>
      </left>
      <right style="medium">
        <color indexed="64"/>
      </right>
      <top style="thin">
        <color indexed="64"/>
      </top>
      <bottom style="medium">
        <color indexed="64"/>
      </bottom>
      <diagonal/>
    </border>
    <border>
      <left/>
      <right style="medium">
        <color rgb="FFC00000"/>
      </right>
      <top/>
      <bottom/>
      <diagonal/>
    </border>
    <border>
      <left style="thin">
        <color indexed="64"/>
      </left>
      <right/>
      <top style="thin">
        <color indexed="64"/>
      </top>
      <bottom/>
      <diagonal/>
    </border>
    <border>
      <left/>
      <right/>
      <top style="thin">
        <color indexed="64"/>
      </top>
      <bottom/>
      <diagonal/>
    </border>
    <border>
      <left/>
      <right style="dotted">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diagonal/>
    </border>
    <border>
      <left/>
      <right style="dotted">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dotted">
        <color indexed="64"/>
      </right>
      <top/>
      <bottom style="thin">
        <color indexed="64"/>
      </bottom>
      <diagonal/>
    </border>
    <border>
      <left style="dotted">
        <color indexed="64"/>
      </left>
      <right/>
      <top style="thin">
        <color indexed="64"/>
      </top>
      <bottom/>
      <diagonal/>
    </border>
    <border>
      <left style="dotted">
        <color indexed="64"/>
      </left>
      <right/>
      <top/>
      <bottom/>
      <diagonal/>
    </border>
    <border>
      <left style="dotted">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diagonalUp="1">
      <left style="medium">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diagonalUp="1">
      <left style="medium">
        <color indexed="64"/>
      </left>
      <right style="medium">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diagonalUp="1">
      <left style="medium">
        <color indexed="64"/>
      </left>
      <right style="medium">
        <color indexed="64"/>
      </right>
      <top style="thin">
        <color indexed="64"/>
      </top>
      <bottom/>
      <diagonal style="thin">
        <color indexed="64"/>
      </diagonal>
    </border>
  </borders>
  <cellStyleXfs count="10">
    <xf numFmtId="0" fontId="0" fillId="0" borderId="0">
      <alignment vertical="center"/>
    </xf>
    <xf numFmtId="178" fontId="29" fillId="0" borderId="0" applyFont="0" applyFill="0" applyBorder="0" applyAlignment="0" applyProtection="0">
      <alignment vertical="center"/>
    </xf>
    <xf numFmtId="38" fontId="29" fillId="0" borderId="0" applyFont="0" applyFill="0" applyBorder="0" applyAlignment="0" applyProtection="0">
      <alignment vertical="center"/>
    </xf>
    <xf numFmtId="0" fontId="61" fillId="0" borderId="0"/>
    <xf numFmtId="0" fontId="29" fillId="0" borderId="0">
      <alignment vertical="center"/>
    </xf>
    <xf numFmtId="0" fontId="29" fillId="0" borderId="0">
      <alignment vertical="center"/>
    </xf>
    <xf numFmtId="0" fontId="61" fillId="0" borderId="0"/>
    <xf numFmtId="0" fontId="29" fillId="0" borderId="0">
      <alignment vertical="center"/>
    </xf>
    <xf numFmtId="178" fontId="29" fillId="0" borderId="0" applyFont="0" applyFill="0" applyBorder="0" applyAlignment="0" applyProtection="0">
      <alignment vertical="center"/>
    </xf>
    <xf numFmtId="0" fontId="64" fillId="0" borderId="0" applyNumberFormat="0" applyFill="0" applyBorder="0" applyAlignment="0" applyProtection="0">
      <alignment vertical="center"/>
    </xf>
  </cellStyleXfs>
  <cellXfs count="378">
    <xf numFmtId="0" fontId="0" fillId="0" borderId="0" xfId="0">
      <alignment vertical="center"/>
    </xf>
    <xf numFmtId="0" fontId="2" fillId="2" borderId="0" xfId="0" applyFont="1" applyFill="1">
      <alignment vertical="center"/>
    </xf>
    <xf numFmtId="180" fontId="0" fillId="0" borderId="0" xfId="0" applyNumberFormat="1">
      <alignment vertical="center"/>
    </xf>
    <xf numFmtId="0" fontId="0" fillId="0" borderId="0" xfId="0" applyAlignment="1">
      <alignment horizontal="right" vertical="center"/>
    </xf>
    <xf numFmtId="181" fontId="3" fillId="3" borderId="1" xfId="0" applyNumberFormat="1" applyFont="1" applyFill="1" applyBorder="1">
      <alignment vertical="center"/>
    </xf>
    <xf numFmtId="181" fontId="3" fillId="0" borderId="0" xfId="0" applyNumberFormat="1" applyFont="1">
      <alignment vertical="center"/>
    </xf>
    <xf numFmtId="181" fontId="3" fillId="4" borderId="1" xfId="0" applyNumberFormat="1" applyFont="1" applyFill="1" applyBorder="1">
      <alignment vertical="center"/>
    </xf>
    <xf numFmtId="0" fontId="4" fillId="0" borderId="0" xfId="0" applyFont="1" applyAlignment="1">
      <alignment horizontal="right" vertical="center"/>
    </xf>
    <xf numFmtId="182" fontId="4" fillId="5" borderId="2" xfId="0" applyNumberFormat="1" applyFont="1" applyFill="1" applyBorder="1">
      <alignment vertical="center"/>
    </xf>
    <xf numFmtId="0" fontId="3" fillId="0" borderId="0" xfId="0" applyFont="1">
      <alignment vertical="center"/>
    </xf>
    <xf numFmtId="0" fontId="5" fillId="6" borderId="0" xfId="0" applyFont="1" applyFill="1">
      <alignment vertical="center"/>
    </xf>
    <xf numFmtId="0" fontId="0" fillId="6" borderId="0" xfId="0" applyFill="1">
      <alignment vertical="center"/>
    </xf>
    <xf numFmtId="0" fontId="6" fillId="0" borderId="0" xfId="0" applyFont="1">
      <alignment vertical="center"/>
    </xf>
    <xf numFmtId="0" fontId="3" fillId="7" borderId="0" xfId="0" applyFont="1" applyFill="1">
      <alignment vertical="center"/>
    </xf>
    <xf numFmtId="0" fontId="0" fillId="7" borderId="0" xfId="0"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horizontal="right" vertical="center"/>
    </xf>
    <xf numFmtId="182" fontId="10" fillId="0" borderId="0" xfId="0" applyNumberFormat="1" applyFont="1">
      <alignment vertical="center"/>
    </xf>
    <xf numFmtId="0" fontId="12" fillId="0" borderId="0" xfId="0" applyFont="1" applyAlignment="1">
      <alignment horizontal="right" vertical="center"/>
    </xf>
    <xf numFmtId="181" fontId="10" fillId="0" borderId="0" xfId="0" applyNumberFormat="1" applyFont="1">
      <alignment vertical="center"/>
    </xf>
    <xf numFmtId="0" fontId="13" fillId="6" borderId="3" xfId="0" applyFont="1" applyFill="1" applyBorder="1">
      <alignment vertical="center"/>
    </xf>
    <xf numFmtId="0" fontId="13" fillId="6" borderId="4" xfId="0" applyFont="1" applyFill="1" applyBorder="1">
      <alignment vertical="center"/>
    </xf>
    <xf numFmtId="0" fontId="13" fillId="6" borderId="5" xfId="0" applyFont="1" applyFill="1" applyBorder="1">
      <alignment vertical="center"/>
    </xf>
    <xf numFmtId="0" fontId="13" fillId="7" borderId="3" xfId="0" applyFont="1" applyFill="1" applyBorder="1">
      <alignment vertical="center"/>
    </xf>
    <xf numFmtId="0" fontId="13" fillId="7" borderId="6" xfId="0" applyFont="1" applyFill="1" applyBorder="1">
      <alignment vertical="center"/>
    </xf>
    <xf numFmtId="0" fontId="13" fillId="7" borderId="7" xfId="0" applyFont="1" applyFill="1" applyBorder="1">
      <alignment vertical="center"/>
    </xf>
    <xf numFmtId="0" fontId="13" fillId="7" borderId="8" xfId="0" applyFont="1" applyFill="1" applyBorder="1" applyAlignment="1">
      <alignment horizontal="center" vertical="center"/>
    </xf>
    <xf numFmtId="0" fontId="14" fillId="6" borderId="9" xfId="0" applyFont="1" applyFill="1" applyBorder="1" applyAlignment="1">
      <alignment vertical="center" wrapText="1"/>
    </xf>
    <xf numFmtId="0" fontId="10" fillId="9" borderId="10" xfId="0" applyFont="1" applyFill="1" applyBorder="1">
      <alignment vertical="center"/>
    </xf>
    <xf numFmtId="0" fontId="10" fillId="10" borderId="11" xfId="0" applyFont="1" applyFill="1" applyBorder="1" applyAlignment="1" applyProtection="1">
      <alignment vertical="center" shrinkToFit="1"/>
      <protection locked="0"/>
    </xf>
    <xf numFmtId="0" fontId="10" fillId="10" borderId="12" xfId="0" applyFont="1" applyFill="1" applyBorder="1" applyProtection="1">
      <alignment vertical="center"/>
      <protection locked="0"/>
    </xf>
    <xf numFmtId="0" fontId="10" fillId="8" borderId="0" xfId="0" applyFont="1" applyFill="1" applyAlignment="1">
      <alignment horizontal="right" vertical="center"/>
    </xf>
    <xf numFmtId="0" fontId="15" fillId="0" borderId="0" xfId="0" applyFont="1">
      <alignment vertical="center"/>
    </xf>
    <xf numFmtId="0" fontId="0" fillId="9" borderId="13" xfId="0" applyFill="1" applyBorder="1">
      <alignment vertical="center"/>
    </xf>
    <xf numFmtId="0" fontId="0" fillId="10" borderId="14" xfId="0" applyFill="1" applyBorder="1" applyAlignment="1" applyProtection="1">
      <alignment vertical="center" shrinkToFit="1"/>
      <protection locked="0"/>
    </xf>
    <xf numFmtId="0" fontId="0" fillId="10" borderId="15" xfId="0" applyFill="1" applyBorder="1" applyAlignment="1" applyProtection="1">
      <alignment horizontal="right" vertical="center"/>
      <protection locked="0"/>
    </xf>
    <xf numFmtId="0" fontId="8" fillId="10" borderId="16" xfId="0" applyFont="1" applyFill="1" applyBorder="1" applyAlignment="1" applyProtection="1">
      <alignment horizontal="center" vertical="center"/>
      <protection locked="0"/>
    </xf>
    <xf numFmtId="0" fontId="0" fillId="8" borderId="17" xfId="0" applyFill="1" applyBorder="1" applyProtection="1">
      <alignment vertical="center"/>
      <protection locked="0"/>
    </xf>
    <xf numFmtId="0" fontId="10" fillId="0" borderId="10" xfId="0" applyFont="1" applyBorder="1">
      <alignment vertical="center"/>
    </xf>
    <xf numFmtId="0" fontId="10" fillId="10" borderId="18" xfId="0" applyFont="1" applyFill="1" applyBorder="1" applyAlignment="1" applyProtection="1">
      <alignment vertical="center" shrinkToFit="1"/>
      <protection locked="0"/>
    </xf>
    <xf numFmtId="0" fontId="10" fillId="10" borderId="19" xfId="0" applyFont="1" applyFill="1" applyBorder="1" applyAlignment="1" applyProtection="1">
      <alignment horizontal="right" vertical="center"/>
      <protection locked="0"/>
    </xf>
    <xf numFmtId="0" fontId="16" fillId="9" borderId="10" xfId="0" applyFont="1" applyFill="1" applyBorder="1">
      <alignment vertical="center"/>
    </xf>
    <xf numFmtId="0" fontId="16" fillId="10" borderId="20" xfId="0" applyFont="1" applyFill="1" applyBorder="1" applyAlignment="1" applyProtection="1">
      <alignment vertical="center" shrinkToFit="1"/>
      <protection locked="0"/>
    </xf>
    <xf numFmtId="0" fontId="16" fillId="10" borderId="21" xfId="0" applyFont="1" applyFill="1" applyBorder="1" applyAlignment="1" applyProtection="1">
      <alignment horizontal="right" vertical="center"/>
      <protection locked="0"/>
    </xf>
    <xf numFmtId="0" fontId="11" fillId="10" borderId="22" xfId="0" applyFont="1" applyFill="1" applyBorder="1" applyAlignment="1" applyProtection="1">
      <alignment horizontal="center" vertical="center"/>
      <protection locked="0"/>
    </xf>
    <xf numFmtId="0" fontId="10" fillId="8" borderId="23" xfId="0" applyFont="1" applyFill="1" applyBorder="1" applyProtection="1">
      <alignment vertical="center"/>
      <protection locked="0"/>
    </xf>
    <xf numFmtId="0" fontId="0" fillId="9" borderId="10" xfId="0" applyFill="1" applyBorder="1">
      <alignment vertical="center"/>
    </xf>
    <xf numFmtId="0" fontId="0" fillId="10" borderId="20" xfId="0" applyFill="1" applyBorder="1" applyAlignment="1" applyProtection="1">
      <alignment vertical="center" shrinkToFit="1"/>
      <protection locked="0"/>
    </xf>
    <xf numFmtId="0" fontId="0" fillId="10" borderId="21" xfId="0" applyFill="1" applyBorder="1" applyAlignment="1" applyProtection="1">
      <alignment horizontal="right" vertical="center"/>
      <protection locked="0"/>
    </xf>
    <xf numFmtId="0" fontId="8" fillId="10" borderId="22" xfId="0" applyFont="1" applyFill="1" applyBorder="1" applyAlignment="1" applyProtection="1">
      <alignment horizontal="center" vertical="center"/>
      <protection locked="0"/>
    </xf>
    <xf numFmtId="0" fontId="10" fillId="8" borderId="23" xfId="0" applyFont="1" applyFill="1" applyBorder="1" applyAlignment="1" applyProtection="1">
      <alignment horizontal="right" vertical="center"/>
      <protection locked="0"/>
    </xf>
    <xf numFmtId="0" fontId="16" fillId="10" borderId="18" xfId="0" applyFont="1" applyFill="1" applyBorder="1" applyAlignment="1" applyProtection="1">
      <alignment vertical="center" shrinkToFit="1"/>
      <protection locked="0"/>
    </xf>
    <xf numFmtId="0" fontId="16" fillId="10" borderId="19" xfId="0" applyFont="1" applyFill="1" applyBorder="1" applyAlignment="1" applyProtection="1">
      <alignment horizontal="right" vertical="center"/>
      <protection locked="0"/>
    </xf>
    <xf numFmtId="0" fontId="0" fillId="10" borderId="18" xfId="0" applyFill="1" applyBorder="1" applyAlignment="1" applyProtection="1">
      <alignment vertical="center" shrinkToFit="1"/>
      <protection locked="0"/>
    </xf>
    <xf numFmtId="0" fontId="0" fillId="10" borderId="19" xfId="0" applyFill="1" applyBorder="1" applyAlignment="1" applyProtection="1">
      <alignment horizontal="right" vertical="center"/>
      <protection locked="0"/>
    </xf>
    <xf numFmtId="0" fontId="0" fillId="10" borderId="24" xfId="0" applyFill="1" applyBorder="1" applyAlignment="1" applyProtection="1">
      <alignment vertical="center" shrinkToFit="1"/>
      <protection locked="0"/>
    </xf>
    <xf numFmtId="0" fontId="0" fillId="10" borderId="25" xfId="0" applyFill="1" applyBorder="1" applyAlignment="1" applyProtection="1">
      <alignment horizontal="right" vertical="center"/>
      <protection locked="0"/>
    </xf>
    <xf numFmtId="0" fontId="0" fillId="10" borderId="26" xfId="0" applyFill="1" applyBorder="1" applyAlignment="1" applyProtection="1">
      <alignment vertical="center" shrinkToFit="1"/>
      <protection locked="0"/>
    </xf>
    <xf numFmtId="0" fontId="0" fillId="10" borderId="27" xfId="0" applyFill="1" applyBorder="1" applyAlignment="1" applyProtection="1">
      <alignment horizontal="right" vertical="center"/>
      <protection locked="0"/>
    </xf>
    <xf numFmtId="0" fontId="8" fillId="10" borderId="28" xfId="0" applyFont="1" applyFill="1" applyBorder="1" applyAlignment="1" applyProtection="1">
      <alignment horizontal="center" vertical="center"/>
      <protection locked="0"/>
    </xf>
    <xf numFmtId="0" fontId="10" fillId="8" borderId="29" xfId="0" applyFont="1" applyFill="1" applyBorder="1" applyProtection="1">
      <alignment vertical="center"/>
      <protection locked="0"/>
    </xf>
    <xf numFmtId="182" fontId="4" fillId="0" borderId="0" xfId="0" applyNumberFormat="1" applyFont="1">
      <alignment vertical="center"/>
    </xf>
    <xf numFmtId="0" fontId="0" fillId="0" borderId="39" xfId="0" applyBorder="1">
      <alignment vertical="center"/>
    </xf>
    <xf numFmtId="0" fontId="7" fillId="8" borderId="0" xfId="0" applyFont="1" applyFill="1">
      <alignment vertical="center"/>
    </xf>
    <xf numFmtId="0" fontId="19" fillId="8" borderId="0" xfId="0" applyFont="1" applyFill="1" applyAlignment="1">
      <alignment horizontal="right" vertical="center"/>
    </xf>
    <xf numFmtId="0" fontId="19" fillId="8" borderId="0" xfId="0" applyFont="1" applyFill="1" applyAlignment="1">
      <alignment vertical="center" wrapText="1"/>
    </xf>
    <xf numFmtId="0" fontId="18" fillId="8" borderId="0" xfId="0" applyFont="1" applyFill="1" applyAlignment="1">
      <alignment vertical="center" wrapText="1"/>
    </xf>
    <xf numFmtId="0" fontId="20" fillId="0" borderId="0" xfId="0" applyFont="1">
      <alignment vertical="center"/>
    </xf>
    <xf numFmtId="0" fontId="16" fillId="0" borderId="0" xfId="0" applyFont="1">
      <alignment vertical="center"/>
    </xf>
    <xf numFmtId="0" fontId="0" fillId="8" borderId="0" xfId="0" applyFill="1" applyAlignment="1">
      <alignment horizontal="right" vertical="center"/>
    </xf>
    <xf numFmtId="0" fontId="19" fillId="8" borderId="3" xfId="0" applyFont="1" applyFill="1" applyBorder="1">
      <alignment vertical="center"/>
    </xf>
    <xf numFmtId="0" fontId="8" fillId="6" borderId="0" xfId="0" applyFont="1" applyFill="1" applyAlignment="1">
      <alignment horizontal="right" vertical="center"/>
    </xf>
    <xf numFmtId="181" fontId="5" fillId="6" borderId="0" xfId="0" applyNumberFormat="1" applyFont="1" applyFill="1" applyAlignment="1">
      <alignment horizontal="right" vertical="center"/>
    </xf>
    <xf numFmtId="0" fontId="17" fillId="0" borderId="0" xfId="0" applyFont="1">
      <alignment vertical="center"/>
    </xf>
    <xf numFmtId="0" fontId="5" fillId="0" borderId="0" xfId="0" applyFont="1">
      <alignment vertical="center"/>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10" fillId="0" borderId="35" xfId="0" applyFont="1" applyBorder="1" applyAlignment="1">
      <alignment horizontal="center" vertical="center" shrinkToFit="1"/>
    </xf>
    <xf numFmtId="0" fontId="10" fillId="0" borderId="37" xfId="0" applyFont="1" applyBorder="1" applyAlignment="1">
      <alignment horizontal="center" vertical="center" shrinkToFit="1"/>
    </xf>
    <xf numFmtId="0" fontId="0" fillId="0" borderId="36" xfId="0" applyBorder="1">
      <alignment vertical="center"/>
    </xf>
    <xf numFmtId="0" fontId="0" fillId="0" borderId="38" xfId="0" applyBorder="1">
      <alignment vertical="center"/>
    </xf>
    <xf numFmtId="0" fontId="0" fillId="0" borderId="40" xfId="0" applyBorder="1">
      <alignment vertical="center"/>
    </xf>
    <xf numFmtId="0" fontId="0" fillId="0" borderId="41" xfId="0" applyBorder="1">
      <alignment vertical="center"/>
    </xf>
    <xf numFmtId="0" fontId="0" fillId="0" borderId="42" xfId="0" applyBorder="1">
      <alignment vertical="center"/>
    </xf>
    <xf numFmtId="0" fontId="0" fillId="0" borderId="43" xfId="0" applyBorder="1">
      <alignment vertical="center"/>
    </xf>
    <xf numFmtId="0" fontId="0" fillId="0" borderId="44" xfId="0" applyBorder="1">
      <alignment vertical="center"/>
    </xf>
    <xf numFmtId="0" fontId="0" fillId="0" borderId="45" xfId="0" applyBorder="1">
      <alignment vertical="center"/>
    </xf>
    <xf numFmtId="0" fontId="0" fillId="0" borderId="46" xfId="0" applyBorder="1">
      <alignment vertical="center"/>
    </xf>
    <xf numFmtId="0" fontId="24" fillId="0" borderId="0" xfId="0" applyFont="1">
      <alignment vertical="center"/>
    </xf>
    <xf numFmtId="0" fontId="5" fillId="7" borderId="0" xfId="0" applyFont="1" applyFill="1">
      <alignment vertical="center"/>
    </xf>
    <xf numFmtId="0" fontId="8" fillId="7" borderId="0" xfId="0" applyFont="1" applyFill="1" applyAlignment="1">
      <alignment horizontal="right" vertical="center"/>
    </xf>
    <xf numFmtId="183" fontId="5" fillId="7" borderId="0" xfId="0" applyNumberFormat="1" applyFont="1" applyFill="1" applyAlignment="1">
      <alignment horizontal="right" vertical="center"/>
    </xf>
    <xf numFmtId="0" fontId="8" fillId="0" borderId="0" xfId="0" applyFont="1" applyAlignment="1">
      <alignment vertical="center" shrinkToFit="1"/>
    </xf>
    <xf numFmtId="0" fontId="23" fillId="0" borderId="47" xfId="0" applyFont="1" applyBorder="1" applyAlignment="1">
      <alignment vertical="center" shrinkToFit="1"/>
    </xf>
    <xf numFmtId="0" fontId="25" fillId="3" borderId="48" xfId="0" applyFont="1" applyFill="1" applyBorder="1" applyAlignment="1">
      <alignment horizontal="center" vertical="center" shrinkToFit="1"/>
    </xf>
    <xf numFmtId="0" fontId="23" fillId="0" borderId="0" xfId="0" applyFont="1" applyAlignment="1">
      <alignment vertical="center" shrinkToFit="1"/>
    </xf>
    <xf numFmtId="0" fontId="25" fillId="4" borderId="48" xfId="0" applyFont="1" applyFill="1" applyBorder="1" applyAlignment="1">
      <alignment horizontal="center" vertical="center" shrinkToFit="1"/>
    </xf>
    <xf numFmtId="0" fontId="11" fillId="0" borderId="0" xfId="0" applyFont="1" applyAlignment="1">
      <alignment vertical="center" shrinkToFit="1"/>
    </xf>
    <xf numFmtId="181" fontId="13" fillId="0" borderId="0" xfId="0" applyNumberFormat="1" applyFont="1" applyAlignment="1">
      <alignment horizontal="right" vertical="center" wrapText="1"/>
    </xf>
    <xf numFmtId="181" fontId="10" fillId="0" borderId="3" xfId="0" applyNumberFormat="1" applyFont="1" applyBorder="1">
      <alignment vertical="center"/>
    </xf>
    <xf numFmtId="185" fontId="4" fillId="0" borderId="0" xfId="0" applyNumberFormat="1" applyFont="1" applyAlignment="1">
      <alignment horizontal="center" vertical="center"/>
    </xf>
    <xf numFmtId="0" fontId="0" fillId="2" borderId="0" xfId="0" applyFill="1">
      <alignment vertical="center"/>
    </xf>
    <xf numFmtId="0" fontId="0" fillId="9" borderId="0" xfId="0" applyFill="1">
      <alignment vertical="center"/>
    </xf>
    <xf numFmtId="180" fontId="0" fillId="9" borderId="0" xfId="0" applyNumberFormat="1" applyFill="1">
      <alignment vertical="center"/>
    </xf>
    <xf numFmtId="0" fontId="4" fillId="9" borderId="0" xfId="0" applyFont="1" applyFill="1" applyAlignment="1">
      <alignment horizontal="left" vertical="center"/>
    </xf>
    <xf numFmtId="182" fontId="4" fillId="9" borderId="2" xfId="0" applyNumberFormat="1" applyFont="1" applyFill="1" applyBorder="1">
      <alignment vertical="center"/>
    </xf>
    <xf numFmtId="181" fontId="3" fillId="9" borderId="0" xfId="0" applyNumberFormat="1" applyFont="1" applyFill="1">
      <alignment vertical="center"/>
    </xf>
    <xf numFmtId="0" fontId="3" fillId="9" borderId="0" xfId="0" applyFont="1" applyFill="1">
      <alignment vertical="center"/>
    </xf>
    <xf numFmtId="0" fontId="0" fillId="9" borderId="0" xfId="0" applyFill="1" applyAlignment="1">
      <alignment horizontal="right" vertical="center"/>
    </xf>
    <xf numFmtId="0" fontId="4" fillId="9" borderId="0" xfId="0" applyFont="1" applyFill="1" applyAlignment="1">
      <alignment horizontal="right" vertical="center"/>
    </xf>
    <xf numFmtId="182" fontId="4" fillId="9" borderId="0" xfId="0" applyNumberFormat="1" applyFont="1" applyFill="1">
      <alignment vertical="center"/>
    </xf>
    <xf numFmtId="0" fontId="3" fillId="9" borderId="0" xfId="0" applyFont="1" applyFill="1" applyAlignment="1">
      <alignment horizontal="right" vertical="center"/>
    </xf>
    <xf numFmtId="184" fontId="3" fillId="9" borderId="50" xfId="0" applyNumberFormat="1" applyFont="1" applyFill="1" applyBorder="1" applyProtection="1">
      <alignment vertical="center"/>
      <protection locked="0"/>
    </xf>
    <xf numFmtId="0" fontId="3" fillId="9" borderId="0" xfId="0" applyFont="1" applyFill="1" applyAlignment="1">
      <alignment horizontal="center" vertical="center"/>
    </xf>
    <xf numFmtId="181" fontId="3" fillId="9" borderId="3" xfId="0" applyNumberFormat="1" applyFont="1" applyFill="1" applyBorder="1">
      <alignment vertical="center"/>
    </xf>
    <xf numFmtId="184" fontId="5" fillId="9" borderId="50" xfId="0" applyNumberFormat="1" applyFont="1" applyFill="1" applyBorder="1" applyProtection="1">
      <alignment vertical="center"/>
      <protection locked="0"/>
    </xf>
    <xf numFmtId="0" fontId="12" fillId="9" borderId="0" xfId="0" applyFont="1" applyFill="1">
      <alignment vertical="center"/>
    </xf>
    <xf numFmtId="0" fontId="27" fillId="9" borderId="0" xfId="0" applyFont="1" applyFill="1">
      <alignment vertical="center"/>
    </xf>
    <xf numFmtId="0" fontId="4" fillId="9" borderId="0" xfId="0" applyFont="1" applyFill="1">
      <alignment vertical="center"/>
    </xf>
    <xf numFmtId="0" fontId="0" fillId="0" borderId="51" xfId="0" applyBorder="1">
      <alignment vertical="center"/>
    </xf>
    <xf numFmtId="0" fontId="31" fillId="0" borderId="72" xfId="0" applyFont="1" applyBorder="1" applyAlignment="1">
      <alignment horizontal="center" vertical="center"/>
    </xf>
    <xf numFmtId="0" fontId="31" fillId="0" borderId="73" xfId="0" applyFont="1" applyBorder="1" applyAlignment="1">
      <alignment horizontal="center" vertical="center"/>
    </xf>
    <xf numFmtId="187" fontId="0" fillId="0" borderId="0" xfId="0" applyNumberFormat="1">
      <alignment vertical="center"/>
    </xf>
    <xf numFmtId="188" fontId="0" fillId="0" borderId="0" xfId="0" applyNumberFormat="1">
      <alignment vertical="center"/>
    </xf>
    <xf numFmtId="0" fontId="0" fillId="0" borderId="0" xfId="0" applyAlignment="1">
      <alignment horizontal="center" vertical="center"/>
    </xf>
    <xf numFmtId="187" fontId="0" fillId="0" borderId="0" xfId="0" applyNumberFormat="1" applyAlignment="1">
      <alignment horizontal="center" vertical="center"/>
    </xf>
    <xf numFmtId="0" fontId="0" fillId="0" borderId="35" xfId="0" applyBorder="1">
      <alignment vertical="center"/>
    </xf>
    <xf numFmtId="0" fontId="0" fillId="0" borderId="49" xfId="0" applyBorder="1">
      <alignment vertical="center"/>
    </xf>
    <xf numFmtId="0" fontId="0" fillId="0" borderId="50" xfId="0" applyBorder="1">
      <alignment vertical="center"/>
    </xf>
    <xf numFmtId="0" fontId="0" fillId="0" borderId="37" xfId="0" applyBorder="1">
      <alignment vertical="center"/>
    </xf>
    <xf numFmtId="0" fontId="0" fillId="0" borderId="78" xfId="0" applyBorder="1">
      <alignment vertical="center"/>
    </xf>
    <xf numFmtId="187" fontId="0" fillId="0" borderId="74" xfId="0" applyNumberFormat="1" applyBorder="1">
      <alignment vertical="center"/>
    </xf>
    <xf numFmtId="187" fontId="0" fillId="0" borderId="75" xfId="0" applyNumberFormat="1" applyBorder="1">
      <alignment vertical="center"/>
    </xf>
    <xf numFmtId="187" fontId="0" fillId="0" borderId="76" xfId="0" applyNumberFormat="1" applyBorder="1">
      <alignment vertical="center"/>
    </xf>
    <xf numFmtId="179" fontId="15" fillId="0" borderId="72" xfId="0" applyNumberFormat="1" applyFont="1" applyBorder="1">
      <alignment vertical="center"/>
    </xf>
    <xf numFmtId="179" fontId="15" fillId="0" borderId="73" xfId="0" applyNumberFormat="1" applyFont="1" applyBorder="1">
      <alignment vertical="center"/>
    </xf>
    <xf numFmtId="10" fontId="0" fillId="0" borderId="79" xfId="0" applyNumberFormat="1" applyBorder="1">
      <alignment vertical="center"/>
    </xf>
    <xf numFmtId="179" fontId="0" fillId="0" borderId="77" xfId="0" applyNumberFormat="1" applyBorder="1">
      <alignment vertical="center"/>
    </xf>
    <xf numFmtId="10" fontId="0" fillId="12" borderId="35" xfId="0" applyNumberFormat="1" applyFill="1" applyBorder="1" applyProtection="1">
      <alignment vertical="center"/>
      <protection locked="0"/>
    </xf>
    <xf numFmtId="179" fontId="0" fillId="12" borderId="52" xfId="0" applyNumberFormat="1" applyFill="1" applyBorder="1" applyProtection="1">
      <alignment vertical="center"/>
      <protection locked="0"/>
    </xf>
    <xf numFmtId="0" fontId="35" fillId="0" borderId="0" xfId="0" applyFont="1">
      <alignment vertical="center"/>
    </xf>
    <xf numFmtId="0" fontId="34" fillId="0" borderId="0" xfId="0" applyFont="1">
      <alignment vertical="center"/>
    </xf>
    <xf numFmtId="0" fontId="36" fillId="0" borderId="3" xfId="0" applyFont="1" applyBorder="1">
      <alignment vertical="center"/>
    </xf>
    <xf numFmtId="0" fontId="37" fillId="0" borderId="3" xfId="0" applyFont="1" applyBorder="1">
      <alignment vertical="center"/>
    </xf>
    <xf numFmtId="0" fontId="35" fillId="0" borderId="3" xfId="0" applyFont="1" applyBorder="1">
      <alignment vertical="center"/>
    </xf>
    <xf numFmtId="0" fontId="44" fillId="0" borderId="0" xfId="0" applyFont="1">
      <alignment vertical="center"/>
    </xf>
    <xf numFmtId="0" fontId="35" fillId="0" borderId="0" xfId="0" applyFont="1" applyAlignment="1">
      <alignment horizontal="left" vertical="center"/>
    </xf>
    <xf numFmtId="0" fontId="41" fillId="0" borderId="37" xfId="0" applyFont="1" applyBorder="1" applyAlignment="1">
      <alignment horizontal="center" vertical="center" wrapText="1"/>
    </xf>
    <xf numFmtId="0" fontId="35" fillId="0" borderId="58" xfId="0" applyFont="1" applyBorder="1" applyAlignment="1">
      <alignment vertical="top" wrapText="1"/>
    </xf>
    <xf numFmtId="0" fontId="35" fillId="0" borderId="37" xfId="0" applyFont="1" applyBorder="1" applyAlignment="1">
      <alignment vertical="top" wrapText="1"/>
    </xf>
    <xf numFmtId="0" fontId="35" fillId="0" borderId="62" xfId="0" applyFont="1" applyBorder="1" applyAlignment="1">
      <alignment horizontal="center" vertical="center"/>
    </xf>
    <xf numFmtId="0" fontId="35" fillId="0" borderId="66" xfId="0" applyFont="1" applyBorder="1" applyAlignment="1">
      <alignment horizontal="center" vertical="center"/>
    </xf>
    <xf numFmtId="0" fontId="44" fillId="0" borderId="67" xfId="0" applyFont="1" applyBorder="1" applyAlignment="1">
      <alignment horizontal="left" vertical="center"/>
    </xf>
    <xf numFmtId="0" fontId="44" fillId="0" borderId="39" xfId="0" applyFont="1" applyBorder="1" applyAlignment="1">
      <alignment horizontal="left" vertical="center" wrapText="1"/>
    </xf>
    <xf numFmtId="0" fontId="42" fillId="0" borderId="68" xfId="0" applyFont="1" applyBorder="1" applyAlignment="1">
      <alignment horizontal="center" vertical="center" wrapText="1"/>
    </xf>
    <xf numFmtId="0" fontId="42" fillId="0" borderId="67" xfId="0" applyFont="1" applyBorder="1" applyAlignment="1">
      <alignment horizontal="left" vertical="center"/>
    </xf>
    <xf numFmtId="10" fontId="35" fillId="0" borderId="0" xfId="0" applyNumberFormat="1" applyFont="1">
      <alignment vertical="center"/>
    </xf>
    <xf numFmtId="0" fontId="35" fillId="0" borderId="56" xfId="0" applyFont="1" applyBorder="1" applyAlignment="1">
      <alignment horizontal="center" vertical="center"/>
    </xf>
    <xf numFmtId="0" fontId="0" fillId="11" borderId="0" xfId="0" applyFill="1">
      <alignment vertical="center"/>
    </xf>
    <xf numFmtId="0" fontId="12" fillId="9" borderId="0" xfId="0" applyFont="1" applyFill="1" applyProtection="1">
      <alignment vertical="center"/>
      <protection locked="0"/>
    </xf>
    <xf numFmtId="0" fontId="48" fillId="0" borderId="0" xfId="0" applyFont="1" applyAlignment="1">
      <alignment vertical="top"/>
    </xf>
    <xf numFmtId="0" fontId="0" fillId="0" borderId="0" xfId="0" applyAlignment="1">
      <alignment vertical="top"/>
    </xf>
    <xf numFmtId="0" fontId="48" fillId="0" borderId="39" xfId="0" applyFont="1" applyBorder="1" applyAlignment="1">
      <alignment vertical="top"/>
    </xf>
    <xf numFmtId="0" fontId="49" fillId="0" borderId="39" xfId="0" applyFont="1" applyBorder="1" applyAlignment="1">
      <alignment vertical="top"/>
    </xf>
    <xf numFmtId="0" fontId="39" fillId="15" borderId="37" xfId="0" applyFont="1" applyFill="1" applyBorder="1" applyAlignment="1">
      <alignment horizontal="center" vertical="center" wrapText="1"/>
    </xf>
    <xf numFmtId="0" fontId="50" fillId="12" borderId="0" xfId="0" applyFont="1" applyFill="1">
      <alignment vertical="center"/>
    </xf>
    <xf numFmtId="0" fontId="51" fillId="12" borderId="0" xfId="0" applyFont="1" applyFill="1">
      <alignment vertical="center"/>
    </xf>
    <xf numFmtId="0" fontId="50" fillId="0" borderId="0" xfId="0" applyFont="1">
      <alignment vertical="center"/>
    </xf>
    <xf numFmtId="0" fontId="51" fillId="0" borderId="0" xfId="0" applyFont="1">
      <alignment vertical="center"/>
    </xf>
    <xf numFmtId="182" fontId="52" fillId="0" borderId="55" xfId="0" applyNumberFormat="1" applyFont="1" applyBorder="1" applyAlignment="1">
      <alignment horizontal="center" vertical="center"/>
    </xf>
    <xf numFmtId="0" fontId="50" fillId="0" borderId="0" xfId="0" applyFont="1" applyAlignment="1">
      <alignment horizontal="left" vertical="center"/>
    </xf>
    <xf numFmtId="0" fontId="53" fillId="0" borderId="0" xfId="0" applyFont="1">
      <alignment vertical="center"/>
    </xf>
    <xf numFmtId="0" fontId="55" fillId="0" borderId="0" xfId="0" applyFont="1" applyAlignment="1">
      <alignment horizontal="left" vertical="center"/>
    </xf>
    <xf numFmtId="185" fontId="28" fillId="0" borderId="0" xfId="0" applyNumberFormat="1" applyFont="1" applyAlignment="1">
      <alignment horizontal="center" vertical="center"/>
    </xf>
    <xf numFmtId="0" fontId="53" fillId="0" borderId="0" xfId="0" applyFont="1" applyAlignment="1">
      <alignment horizontal="right" vertical="center"/>
    </xf>
    <xf numFmtId="0" fontId="53" fillId="0" borderId="0" xfId="0" applyFont="1" applyAlignment="1">
      <alignment horizontal="center" vertical="center"/>
    </xf>
    <xf numFmtId="0" fontId="57" fillId="0" borderId="0" xfId="0" applyFont="1" applyAlignment="1">
      <alignment vertical="center" wrapText="1"/>
    </xf>
    <xf numFmtId="185" fontId="57" fillId="0" borderId="0" xfId="0" applyNumberFormat="1" applyFont="1" applyAlignment="1">
      <alignment horizontal="left" vertical="center"/>
    </xf>
    <xf numFmtId="185" fontId="52" fillId="0" borderId="0" xfId="0" applyNumberFormat="1" applyFont="1" applyAlignment="1">
      <alignment horizontal="center" vertical="center"/>
    </xf>
    <xf numFmtId="0" fontId="32" fillId="16" borderId="53" xfId="0" applyFont="1" applyFill="1" applyBorder="1">
      <alignment vertical="center"/>
    </xf>
    <xf numFmtId="0" fontId="35" fillId="16" borderId="49" xfId="0" applyFont="1" applyFill="1" applyBorder="1">
      <alignment vertical="center"/>
    </xf>
    <xf numFmtId="10" fontId="35" fillId="16" borderId="49" xfId="0" applyNumberFormat="1" applyFont="1" applyFill="1" applyBorder="1">
      <alignment vertical="center"/>
    </xf>
    <xf numFmtId="0" fontId="35" fillId="16" borderId="54" xfId="0" applyFont="1" applyFill="1" applyBorder="1">
      <alignment vertical="center"/>
    </xf>
    <xf numFmtId="0" fontId="38" fillId="16" borderId="55" xfId="0" applyFont="1" applyFill="1" applyBorder="1">
      <alignment vertical="center"/>
    </xf>
    <xf numFmtId="0" fontId="35" fillId="16" borderId="0" xfId="0" applyFont="1" applyFill="1">
      <alignment vertical="center"/>
    </xf>
    <xf numFmtId="10" fontId="35" fillId="16" borderId="0" xfId="0" applyNumberFormat="1" applyFont="1" applyFill="1">
      <alignment vertical="center"/>
    </xf>
    <xf numFmtId="0" fontId="35" fillId="16" borderId="56" xfId="0" applyFont="1" applyFill="1" applyBorder="1">
      <alignment vertical="center"/>
    </xf>
    <xf numFmtId="0" fontId="40" fillId="0" borderId="0" xfId="0" applyFont="1">
      <alignment vertical="center"/>
    </xf>
    <xf numFmtId="0" fontId="58" fillId="16" borderId="55" xfId="0" applyFont="1" applyFill="1" applyBorder="1">
      <alignment vertical="center"/>
    </xf>
    <xf numFmtId="0" fontId="35" fillId="16" borderId="58" xfId="0" applyFont="1" applyFill="1" applyBorder="1">
      <alignment vertical="center"/>
    </xf>
    <xf numFmtId="0" fontId="35" fillId="16" borderId="59" xfId="0" applyFont="1" applyFill="1" applyBorder="1">
      <alignment vertical="center"/>
    </xf>
    <xf numFmtId="0" fontId="59" fillId="15" borderId="35" xfId="0" applyFont="1" applyFill="1" applyBorder="1" applyAlignment="1">
      <alignment horizontal="center" vertical="center" wrapText="1"/>
    </xf>
    <xf numFmtId="0" fontId="40" fillId="0" borderId="35" xfId="0" applyFont="1" applyBorder="1" applyAlignment="1">
      <alignment horizontal="center" vertical="center" wrapText="1"/>
    </xf>
    <xf numFmtId="0" fontId="40" fillId="0" borderId="49" xfId="0" applyFont="1" applyBorder="1" applyAlignment="1">
      <alignment horizontal="center" vertical="center" wrapText="1"/>
    </xf>
    <xf numFmtId="0" fontId="59" fillId="15" borderId="60" xfId="0" applyFont="1" applyFill="1" applyBorder="1" applyAlignment="1">
      <alignment horizontal="center" vertical="center" wrapText="1"/>
    </xf>
    <xf numFmtId="0" fontId="60" fillId="0" borderId="60" xfId="0" applyFont="1" applyBorder="1" applyAlignment="1" applyProtection="1">
      <alignment horizontal="center" vertical="center" wrapText="1"/>
      <protection locked="0"/>
    </xf>
    <xf numFmtId="0" fontId="40" fillId="0" borderId="60" xfId="0" applyFont="1" applyBorder="1" applyAlignment="1" applyProtection="1">
      <alignment horizontal="center" vertical="center" wrapText="1"/>
      <protection locked="0"/>
    </xf>
    <xf numFmtId="0" fontId="40" fillId="0" borderId="0" xfId="0" applyFont="1" applyAlignment="1" applyProtection="1">
      <alignment horizontal="center" vertical="center" wrapText="1"/>
      <protection locked="0"/>
    </xf>
    <xf numFmtId="0" fontId="60" fillId="15" borderId="60" xfId="0" applyFont="1" applyFill="1" applyBorder="1" applyAlignment="1" applyProtection="1">
      <alignment horizontal="center" vertical="center" wrapText="1"/>
      <protection locked="0"/>
    </xf>
    <xf numFmtId="190" fontId="56" fillId="0" borderId="50" xfId="0" applyNumberFormat="1" applyFont="1" applyBorder="1" applyProtection="1">
      <alignment vertical="center"/>
      <protection locked="0"/>
    </xf>
    <xf numFmtId="0" fontId="10" fillId="0" borderId="0" xfId="0" applyFont="1" applyAlignment="1">
      <alignment horizontal="left" vertical="center"/>
    </xf>
    <xf numFmtId="178" fontId="35" fillId="13" borderId="69" xfId="0" applyNumberFormat="1" applyFont="1" applyFill="1" applyBorder="1" applyAlignment="1">
      <alignment horizontal="right" vertical="center" shrinkToFit="1"/>
    </xf>
    <xf numFmtId="178" fontId="35" fillId="13" borderId="39" xfId="0" applyNumberFormat="1" applyFont="1" applyFill="1" applyBorder="1" applyAlignment="1">
      <alignment horizontal="right" vertical="center" shrinkToFit="1"/>
    </xf>
    <xf numFmtId="0" fontId="63" fillId="0" borderId="0" xfId="0" applyFont="1">
      <alignment vertical="center"/>
    </xf>
    <xf numFmtId="0" fontId="40" fillId="0" borderId="0" xfId="0" applyFont="1" applyAlignment="1">
      <alignment horizontal="left" vertical="center"/>
    </xf>
    <xf numFmtId="0" fontId="65" fillId="16" borderId="57" xfId="0" applyFont="1" applyFill="1" applyBorder="1">
      <alignment vertical="center"/>
    </xf>
    <xf numFmtId="0" fontId="64" fillId="0" borderId="0" xfId="9">
      <alignment vertical="center"/>
    </xf>
    <xf numFmtId="0" fontId="42" fillId="0" borderId="52" xfId="0" applyFont="1" applyBorder="1" applyAlignment="1">
      <alignment horizontal="center" vertical="center" wrapText="1"/>
    </xf>
    <xf numFmtId="0" fontId="42" fillId="0" borderId="66" xfId="0" applyFont="1" applyBorder="1" applyAlignment="1">
      <alignment horizontal="center" vertical="center" wrapText="1"/>
    </xf>
    <xf numFmtId="178" fontId="46" fillId="0" borderId="80" xfId="1" applyFont="1" applyFill="1" applyBorder="1" applyAlignment="1">
      <alignment horizontal="right" vertical="center" shrinkToFit="1"/>
    </xf>
    <xf numFmtId="178" fontId="35" fillId="18" borderId="69" xfId="1" applyFont="1" applyFill="1" applyBorder="1" applyAlignment="1" applyProtection="1">
      <alignment horizontal="right" vertical="center" shrinkToFit="1"/>
    </xf>
    <xf numFmtId="186" fontId="35" fillId="18" borderId="60" xfId="2" applyNumberFormat="1" applyFont="1" applyFill="1" applyBorder="1" applyAlignment="1">
      <alignment horizontal="justify" vertical="center" shrinkToFit="1"/>
    </xf>
    <xf numFmtId="178" fontId="46" fillId="18" borderId="80" xfId="1" applyFont="1" applyFill="1" applyBorder="1" applyAlignment="1">
      <alignment horizontal="right" vertical="center" shrinkToFit="1"/>
    </xf>
    <xf numFmtId="0" fontId="37" fillId="18" borderId="82" xfId="0" applyFont="1" applyFill="1" applyBorder="1" applyAlignment="1">
      <alignment horizontal="justify" vertical="center" shrinkToFit="1"/>
    </xf>
    <xf numFmtId="0" fontId="45" fillId="13" borderId="55" xfId="0" applyFont="1" applyFill="1" applyBorder="1" applyAlignment="1">
      <alignment horizontal="left" vertical="center"/>
    </xf>
    <xf numFmtId="0" fontId="42" fillId="13" borderId="0" xfId="0" applyFont="1" applyFill="1" applyAlignment="1">
      <alignment horizontal="left" vertical="center" wrapText="1"/>
    </xf>
    <xf numFmtId="0" fontId="42" fillId="13" borderId="56" xfId="0" applyFont="1" applyFill="1" applyBorder="1" applyAlignment="1">
      <alignment horizontal="left" vertical="center" wrapText="1"/>
    </xf>
    <xf numFmtId="2" fontId="33" fillId="13" borderId="60" xfId="0" applyNumberFormat="1" applyFont="1" applyFill="1" applyBorder="1" applyAlignment="1">
      <alignment horizontal="right" vertical="center" shrinkToFit="1"/>
    </xf>
    <xf numFmtId="189" fontId="36" fillId="0" borderId="70" xfId="0" applyNumberFormat="1" applyFont="1" applyBorder="1" applyAlignment="1">
      <alignment horizontal="right" vertical="center" shrinkToFit="1"/>
    </xf>
    <xf numFmtId="189" fontId="36" fillId="18" borderId="64" xfId="0" applyNumberFormat="1" applyFont="1" applyFill="1" applyBorder="1" applyAlignment="1">
      <alignment horizontal="right" vertical="center" shrinkToFit="1"/>
    </xf>
    <xf numFmtId="189" fontId="36" fillId="0" borderId="64" xfId="0" applyNumberFormat="1" applyFont="1" applyBorder="1" applyAlignment="1">
      <alignment horizontal="right" vertical="center" shrinkToFit="1"/>
    </xf>
    <xf numFmtId="189" fontId="36" fillId="18" borderId="70" xfId="0" applyNumberFormat="1" applyFont="1" applyFill="1" applyBorder="1" applyAlignment="1">
      <alignment horizontal="right" vertical="center" shrinkToFit="1"/>
    </xf>
    <xf numFmtId="0" fontId="42" fillId="0" borderId="80" xfId="0" applyFont="1" applyBorder="1" applyAlignment="1">
      <alignment horizontal="center" vertical="center" wrapText="1"/>
    </xf>
    <xf numFmtId="0" fontId="42" fillId="0" borderId="70" xfId="0" applyFont="1" applyBorder="1" applyAlignment="1">
      <alignment horizontal="center" vertical="center" wrapText="1"/>
    </xf>
    <xf numFmtId="0" fontId="42" fillId="13" borderId="70" xfId="0" applyFont="1" applyFill="1" applyBorder="1" applyAlignment="1">
      <alignment horizontal="left" vertical="center" wrapText="1"/>
    </xf>
    <xf numFmtId="0" fontId="42" fillId="13" borderId="70" xfId="0" applyFont="1" applyFill="1" applyBorder="1" applyAlignment="1">
      <alignment horizontal="center" vertical="center" wrapText="1"/>
    </xf>
    <xf numFmtId="178" fontId="35" fillId="13" borderId="70" xfId="0" applyNumberFormat="1" applyFont="1" applyFill="1" applyBorder="1" applyAlignment="1">
      <alignment horizontal="right" vertical="center" shrinkToFit="1"/>
    </xf>
    <xf numFmtId="178" fontId="35" fillId="18" borderId="70" xfId="0" applyNumberFormat="1" applyFont="1" applyFill="1" applyBorder="1" applyAlignment="1">
      <alignment horizontal="right" vertical="center" shrinkToFit="1"/>
    </xf>
    <xf numFmtId="191" fontId="35" fillId="0" borderId="0" xfId="0" applyNumberFormat="1" applyFont="1">
      <alignment vertical="center"/>
    </xf>
    <xf numFmtId="186" fontId="35" fillId="14" borderId="81" xfId="2" applyNumberFormat="1" applyFont="1" applyFill="1" applyBorder="1" applyAlignment="1">
      <alignment horizontal="justify" vertical="center" shrinkToFit="1"/>
    </xf>
    <xf numFmtId="0" fontId="45" fillId="13" borderId="85" xfId="0" applyFont="1" applyFill="1" applyBorder="1" applyAlignment="1">
      <alignment horizontal="left" vertical="center"/>
    </xf>
    <xf numFmtId="0" fontId="42" fillId="13" borderId="83" xfId="0" applyFont="1" applyFill="1" applyBorder="1" applyAlignment="1">
      <alignment horizontal="left" vertical="center" wrapText="1"/>
    </xf>
    <xf numFmtId="0" fontId="42" fillId="13" borderId="86" xfId="0" applyFont="1" applyFill="1" applyBorder="1" applyAlignment="1">
      <alignment horizontal="left" vertical="center" wrapText="1"/>
    </xf>
    <xf numFmtId="178" fontId="35" fillId="18" borderId="82" xfId="2" applyNumberFormat="1" applyFont="1" applyFill="1" applyBorder="1" applyAlignment="1">
      <alignment horizontal="right" vertical="center" shrinkToFit="1"/>
    </xf>
    <xf numFmtId="2" fontId="33" fillId="13" borderId="82" xfId="0" applyNumberFormat="1" applyFont="1" applyFill="1" applyBorder="1" applyAlignment="1">
      <alignment horizontal="right" vertical="center" shrinkToFit="1"/>
    </xf>
    <xf numFmtId="0" fontId="45" fillId="17" borderId="0" xfId="0" applyFont="1" applyFill="1" applyAlignment="1">
      <alignment horizontal="center" vertical="center" wrapText="1"/>
    </xf>
    <xf numFmtId="0" fontId="45" fillId="17" borderId="86" xfId="0" applyFont="1" applyFill="1" applyBorder="1" applyAlignment="1">
      <alignment horizontal="center" vertical="center" wrapText="1"/>
    </xf>
    <xf numFmtId="186" fontId="35" fillId="14" borderId="88" xfId="2" applyNumberFormat="1" applyFont="1" applyFill="1" applyBorder="1" applyAlignment="1">
      <alignment horizontal="justify" vertical="center" shrinkToFit="1"/>
    </xf>
    <xf numFmtId="0" fontId="37" fillId="18" borderId="71" xfId="0" applyFont="1" applyFill="1" applyBorder="1" applyAlignment="1">
      <alignment horizontal="justify" vertical="center" shrinkToFit="1"/>
    </xf>
    <xf numFmtId="191" fontId="43" fillId="4" borderId="71" xfId="2" applyNumberFormat="1" applyFont="1" applyFill="1" applyBorder="1" applyAlignment="1">
      <alignment horizontal="right" vertical="center" shrinkToFit="1"/>
    </xf>
    <xf numFmtId="0" fontId="45" fillId="13" borderId="82" xfId="0" applyFont="1" applyFill="1" applyBorder="1" applyAlignment="1">
      <alignment horizontal="center" vertical="center" wrapText="1"/>
    </xf>
    <xf numFmtId="0" fontId="37" fillId="14" borderId="84" xfId="0" applyFont="1" applyFill="1" applyBorder="1" applyAlignment="1">
      <alignment horizontal="justify" vertical="center" shrinkToFit="1"/>
    </xf>
    <xf numFmtId="0" fontId="67" fillId="4" borderId="70" xfId="0" applyFont="1" applyFill="1" applyBorder="1" applyAlignment="1">
      <alignment vertical="center" wrapText="1"/>
    </xf>
    <xf numFmtId="0" fontId="67" fillId="4" borderId="70" xfId="0" applyFont="1" applyFill="1" applyBorder="1" applyAlignment="1">
      <alignment horizontal="left" vertical="center" wrapText="1"/>
    </xf>
    <xf numFmtId="176" fontId="36" fillId="0" borderId="69" xfId="1" applyNumberFormat="1" applyFont="1" applyFill="1" applyBorder="1" applyAlignment="1" applyProtection="1">
      <alignment horizontal="right" vertical="center" shrinkToFit="1"/>
      <protection locked="0"/>
    </xf>
    <xf numFmtId="176" fontId="35" fillId="13" borderId="69" xfId="1" applyNumberFormat="1" applyFont="1" applyFill="1" applyBorder="1" applyAlignment="1" applyProtection="1">
      <alignment horizontal="right" vertical="center" shrinkToFit="1"/>
    </xf>
    <xf numFmtId="176" fontId="36" fillId="0" borderId="80" xfId="1" applyNumberFormat="1" applyFont="1" applyFill="1" applyBorder="1" applyAlignment="1" applyProtection="1">
      <alignment horizontal="right" vertical="center" shrinkToFit="1"/>
      <protection locked="0"/>
    </xf>
    <xf numFmtId="176" fontId="36" fillId="18" borderId="80" xfId="1" applyNumberFormat="1" applyFont="1" applyFill="1" applyBorder="1" applyAlignment="1" applyProtection="1">
      <alignment horizontal="right" vertical="center" shrinkToFit="1"/>
      <protection locked="0"/>
    </xf>
    <xf numFmtId="176" fontId="36" fillId="0" borderId="80" xfId="0" applyNumberFormat="1" applyFont="1" applyBorder="1" applyAlignment="1" applyProtection="1">
      <alignment vertical="center" shrinkToFit="1"/>
      <protection locked="0"/>
    </xf>
    <xf numFmtId="176" fontId="36" fillId="0" borderId="70" xfId="1" applyNumberFormat="1" applyFont="1" applyFill="1" applyBorder="1" applyAlignment="1" applyProtection="1">
      <alignment horizontal="right" vertical="center" shrinkToFit="1"/>
      <protection locked="0"/>
    </xf>
    <xf numFmtId="176" fontId="36" fillId="18" borderId="70" xfId="1" applyNumberFormat="1" applyFont="1" applyFill="1" applyBorder="1" applyAlignment="1" applyProtection="1">
      <alignment horizontal="right" vertical="center" shrinkToFit="1"/>
      <protection locked="0"/>
    </xf>
    <xf numFmtId="176" fontId="43" fillId="0" borderId="70" xfId="1" applyNumberFormat="1" applyFont="1" applyBorder="1" applyAlignment="1" applyProtection="1">
      <alignment horizontal="right" vertical="center" shrinkToFit="1"/>
    </xf>
    <xf numFmtId="176" fontId="43" fillId="18" borderId="70" xfId="1" applyNumberFormat="1" applyFont="1" applyFill="1" applyBorder="1" applyAlignment="1" applyProtection="1">
      <alignment horizontal="right" vertical="center" shrinkToFit="1"/>
      <protection locked="0"/>
    </xf>
    <xf numFmtId="176" fontId="35" fillId="0" borderId="70" xfId="1" applyNumberFormat="1" applyFont="1" applyBorder="1" applyAlignment="1" applyProtection="1">
      <alignment horizontal="right" vertical="center" shrinkToFit="1"/>
    </xf>
    <xf numFmtId="176" fontId="43" fillId="0" borderId="50" xfId="1" applyNumberFormat="1" applyFont="1" applyFill="1" applyBorder="1" applyAlignment="1" applyProtection="1">
      <alignment horizontal="right" vertical="center" shrinkToFit="1"/>
    </xf>
    <xf numFmtId="176" fontId="43" fillId="18" borderId="50" xfId="1" applyNumberFormat="1" applyFont="1" applyFill="1" applyBorder="1" applyAlignment="1" applyProtection="1">
      <alignment horizontal="right" vertical="center" shrinkToFit="1"/>
      <protection locked="0"/>
    </xf>
    <xf numFmtId="176" fontId="35" fillId="0" borderId="50" xfId="1" applyNumberFormat="1" applyFont="1" applyFill="1" applyBorder="1" applyAlignment="1" applyProtection="1">
      <alignment horizontal="right" vertical="center" shrinkToFit="1"/>
    </xf>
    <xf numFmtId="176" fontId="36" fillId="18" borderId="69" xfId="1" applyNumberFormat="1" applyFont="1" applyFill="1" applyBorder="1" applyAlignment="1" applyProtection="1">
      <alignment horizontal="right" vertical="center" shrinkToFit="1"/>
      <protection locked="0"/>
    </xf>
    <xf numFmtId="176" fontId="43" fillId="0" borderId="70" xfId="1" applyNumberFormat="1" applyFont="1" applyFill="1" applyBorder="1" applyAlignment="1" applyProtection="1">
      <alignment horizontal="right" vertical="center" shrinkToFit="1"/>
    </xf>
    <xf numFmtId="176" fontId="35" fillId="0" borderId="70" xfId="1" applyNumberFormat="1" applyFont="1" applyFill="1" applyBorder="1" applyAlignment="1" applyProtection="1">
      <alignment horizontal="right" vertical="center" shrinkToFit="1"/>
    </xf>
    <xf numFmtId="177" fontId="35" fillId="13" borderId="70" xfId="2" applyNumberFormat="1" applyFont="1" applyFill="1" applyBorder="1" applyAlignment="1" applyProtection="1">
      <alignment horizontal="right" vertical="center" shrinkToFit="1"/>
    </xf>
    <xf numFmtId="177" fontId="35" fillId="18" borderId="70" xfId="2" applyNumberFormat="1" applyFont="1" applyFill="1" applyBorder="1" applyAlignment="1">
      <alignment horizontal="right" vertical="center" shrinkToFit="1"/>
    </xf>
    <xf numFmtId="177" fontId="35" fillId="13" borderId="65" xfId="2" applyNumberFormat="1" applyFont="1" applyFill="1" applyBorder="1" applyAlignment="1" applyProtection="1">
      <alignment horizontal="right" vertical="center" shrinkToFit="1"/>
    </xf>
    <xf numFmtId="177" fontId="35" fillId="14" borderId="81" xfId="2" applyNumberFormat="1" applyFont="1" applyFill="1" applyBorder="1" applyAlignment="1">
      <alignment horizontal="justify" vertical="center" shrinkToFit="1"/>
    </xf>
    <xf numFmtId="177" fontId="35" fillId="13" borderId="70" xfId="2" applyNumberFormat="1" applyFont="1" applyFill="1" applyBorder="1" applyAlignment="1" applyProtection="1">
      <alignment horizontal="right" vertical="center" wrapText="1"/>
    </xf>
    <xf numFmtId="177" fontId="35" fillId="4" borderId="70" xfId="2" applyNumberFormat="1" applyFont="1" applyFill="1" applyBorder="1" applyAlignment="1" applyProtection="1">
      <alignment horizontal="right" vertical="center" shrinkToFit="1"/>
    </xf>
    <xf numFmtId="185" fontId="28" fillId="0" borderId="51" xfId="0" applyNumberFormat="1" applyFont="1" applyBorder="1" applyAlignment="1">
      <alignment horizontal="center" vertical="center"/>
    </xf>
    <xf numFmtId="185" fontId="4" fillId="0" borderId="52" xfId="0" applyNumberFormat="1" applyFont="1" applyBorder="1" applyAlignment="1">
      <alignment horizontal="center" vertical="center"/>
    </xf>
    <xf numFmtId="0" fontId="56" fillId="0" borderId="53" xfId="0" applyFont="1" applyBorder="1" applyAlignment="1" applyProtection="1">
      <alignment horizontal="left" vertical="top" wrapText="1"/>
      <protection locked="0"/>
    </xf>
    <xf numFmtId="0" fontId="53" fillId="0" borderId="49" xfId="0" applyFont="1" applyBorder="1" applyAlignment="1" applyProtection="1">
      <alignment horizontal="left" vertical="top" wrapText="1"/>
      <protection locked="0"/>
    </xf>
    <xf numFmtId="0" fontId="53" fillId="0" borderId="54" xfId="0" applyFont="1" applyBorder="1" applyAlignment="1" applyProtection="1">
      <alignment horizontal="left" vertical="top" wrapText="1"/>
      <protection locked="0"/>
    </xf>
    <xf numFmtId="0" fontId="53" fillId="0" borderId="55" xfId="0" applyFont="1" applyBorder="1" applyAlignment="1" applyProtection="1">
      <alignment horizontal="left" vertical="top" wrapText="1"/>
      <protection locked="0"/>
    </xf>
    <xf numFmtId="0" fontId="53" fillId="0" borderId="0" xfId="0" applyFont="1" applyAlignment="1" applyProtection="1">
      <alignment horizontal="left" vertical="top" wrapText="1"/>
      <protection locked="0"/>
    </xf>
    <xf numFmtId="0" fontId="53" fillId="0" borderId="56" xfId="0" applyFont="1" applyBorder="1" applyAlignment="1" applyProtection="1">
      <alignment horizontal="left" vertical="top" wrapText="1"/>
      <protection locked="0"/>
    </xf>
    <xf numFmtId="0" fontId="53" fillId="0" borderId="57" xfId="0" applyFont="1" applyBorder="1" applyAlignment="1" applyProtection="1">
      <alignment horizontal="left" vertical="top" wrapText="1"/>
      <protection locked="0"/>
    </xf>
    <xf numFmtId="0" fontId="53" fillId="0" borderId="58" xfId="0" applyFont="1" applyBorder="1" applyAlignment="1" applyProtection="1">
      <alignment horizontal="left" vertical="top" wrapText="1"/>
      <protection locked="0"/>
    </xf>
    <xf numFmtId="0" fontId="53" fillId="0" borderId="59" xfId="0" applyFont="1" applyBorder="1" applyAlignment="1" applyProtection="1">
      <alignment horizontal="left" vertical="top" wrapText="1"/>
      <protection locked="0"/>
    </xf>
    <xf numFmtId="0" fontId="52" fillId="0" borderId="0" xfId="0" applyFont="1" applyAlignment="1">
      <alignment horizontal="left" vertical="center"/>
    </xf>
    <xf numFmtId="0" fontId="50" fillId="0" borderId="0" xfId="0" applyFont="1">
      <alignment vertical="center"/>
    </xf>
    <xf numFmtId="0" fontId="51" fillId="0" borderId="0" xfId="0" applyFont="1">
      <alignment vertical="center"/>
    </xf>
    <xf numFmtId="182" fontId="4" fillId="0" borderId="51" xfId="0" applyNumberFormat="1" applyFont="1" applyBorder="1" applyAlignment="1" applyProtection="1">
      <alignment horizontal="center" vertical="center"/>
      <protection locked="0"/>
    </xf>
    <xf numFmtId="182" fontId="4" fillId="0" borderId="63" xfId="0" applyNumberFormat="1" applyFont="1" applyBorder="1" applyAlignment="1" applyProtection="1">
      <alignment horizontal="center" vertical="center"/>
      <protection locked="0"/>
    </xf>
    <xf numFmtId="182" fontId="4" fillId="0" borderId="52" xfId="0" applyNumberFormat="1" applyFont="1" applyBorder="1" applyAlignment="1" applyProtection="1">
      <alignment horizontal="center" vertical="center"/>
      <protection locked="0"/>
    </xf>
    <xf numFmtId="0" fontId="51" fillId="0" borderId="0" xfId="0" applyFont="1" applyAlignment="1">
      <alignment horizontal="center" vertical="center"/>
    </xf>
    <xf numFmtId="0" fontId="50" fillId="0" borderId="58" xfId="0" applyFont="1" applyBorder="1">
      <alignment vertical="center"/>
    </xf>
    <xf numFmtId="0" fontId="51" fillId="0" borderId="58" xfId="0" applyFont="1" applyBorder="1">
      <alignment vertical="center"/>
    </xf>
    <xf numFmtId="182" fontId="4" fillId="0" borderId="51" xfId="0" applyNumberFormat="1" applyFont="1" applyBorder="1" applyAlignment="1">
      <alignment horizontal="center" vertical="center"/>
    </xf>
    <xf numFmtId="182" fontId="4" fillId="0" borderId="52" xfId="0" applyNumberFormat="1" applyFont="1" applyBorder="1" applyAlignment="1">
      <alignment horizontal="center" vertical="center"/>
    </xf>
    <xf numFmtId="0" fontId="50" fillId="0" borderId="0" xfId="0" applyFont="1" applyAlignment="1">
      <alignment horizontal="left" vertical="center"/>
    </xf>
    <xf numFmtId="0" fontId="3" fillId="11" borderId="53" xfId="0" applyFont="1" applyFill="1" applyBorder="1" applyAlignment="1">
      <alignment horizontal="center" vertical="center" wrapText="1"/>
    </xf>
    <xf numFmtId="0" fontId="3" fillId="11" borderId="49" xfId="0" applyFont="1" applyFill="1" applyBorder="1" applyAlignment="1">
      <alignment horizontal="center" vertical="center"/>
    </xf>
    <xf numFmtId="0" fontId="3" fillId="11" borderId="49" xfId="0" applyFont="1" applyFill="1" applyBorder="1">
      <alignment vertical="center"/>
    </xf>
    <xf numFmtId="0" fontId="3" fillId="11" borderId="54" xfId="0" applyFont="1" applyFill="1" applyBorder="1">
      <alignment vertical="center"/>
    </xf>
    <xf numFmtId="0" fontId="3" fillId="11" borderId="55" xfId="0" applyFont="1" applyFill="1" applyBorder="1" applyAlignment="1">
      <alignment horizontal="center" vertical="center"/>
    </xf>
    <xf numFmtId="0" fontId="3" fillId="11" borderId="0" xfId="0" applyFont="1" applyFill="1" applyAlignment="1">
      <alignment horizontal="center" vertical="center"/>
    </xf>
    <xf numFmtId="0" fontId="3" fillId="11" borderId="0" xfId="0" applyFont="1" applyFill="1">
      <alignment vertical="center"/>
    </xf>
    <xf numFmtId="0" fontId="3" fillId="11" borderId="56" xfId="0" applyFont="1" applyFill="1" applyBorder="1">
      <alignment vertical="center"/>
    </xf>
    <xf numFmtId="0" fontId="3" fillId="11" borderId="55" xfId="0" applyFont="1" applyFill="1" applyBorder="1">
      <alignment vertical="center"/>
    </xf>
    <xf numFmtId="0" fontId="3" fillId="11" borderId="57" xfId="0" applyFont="1" applyFill="1" applyBorder="1">
      <alignment vertical="center"/>
    </xf>
    <xf numFmtId="0" fontId="3" fillId="11" borderId="58" xfId="0" applyFont="1" applyFill="1" applyBorder="1">
      <alignment vertical="center"/>
    </xf>
    <xf numFmtId="0" fontId="3" fillId="11" borderId="59" xfId="0" applyFont="1" applyFill="1" applyBorder="1">
      <alignment vertical="center"/>
    </xf>
    <xf numFmtId="0" fontId="54" fillId="0" borderId="51" xfId="0" applyFont="1" applyBorder="1" applyAlignment="1" applyProtection="1">
      <alignment horizontal="center" vertical="center"/>
      <protection locked="0"/>
    </xf>
    <xf numFmtId="0" fontId="54" fillId="0" borderId="52" xfId="0" applyFont="1" applyBorder="1" applyAlignment="1" applyProtection="1">
      <alignment horizontal="center" vertical="center"/>
      <protection locked="0"/>
    </xf>
    <xf numFmtId="0" fontId="53" fillId="0" borderId="0" xfId="0" applyFont="1" applyAlignment="1">
      <alignment horizontal="center" vertical="center"/>
    </xf>
    <xf numFmtId="0" fontId="24" fillId="0" borderId="0" xfId="0" applyFont="1">
      <alignment vertical="center"/>
    </xf>
    <xf numFmtId="0" fontId="0" fillId="0" borderId="0" xfId="0">
      <alignment vertical="center"/>
    </xf>
    <xf numFmtId="0" fontId="18" fillId="0" borderId="0" xfId="0" applyFont="1">
      <alignment vertical="center"/>
    </xf>
    <xf numFmtId="0" fontId="18" fillId="0" borderId="45" xfId="0" applyFont="1" applyBorder="1">
      <alignment vertical="center"/>
    </xf>
    <xf numFmtId="0" fontId="8" fillId="11" borderId="49" xfId="0" applyFont="1" applyFill="1" applyBorder="1" applyAlignment="1" applyProtection="1">
      <alignment vertical="center" wrapText="1"/>
      <protection locked="0"/>
    </xf>
    <xf numFmtId="0" fontId="8" fillId="11" borderId="0" xfId="0" applyFont="1" applyFill="1" applyAlignment="1" applyProtection="1">
      <alignment vertical="center" wrapText="1"/>
      <protection locked="0"/>
    </xf>
    <xf numFmtId="0" fontId="18" fillId="0" borderId="36" xfId="0" applyFont="1" applyBorder="1">
      <alignment vertical="center"/>
    </xf>
    <xf numFmtId="0" fontId="25" fillId="4" borderId="47" xfId="0" applyFont="1" applyFill="1" applyBorder="1" applyAlignment="1">
      <alignment horizontal="center" vertical="center" shrinkToFit="1"/>
    </xf>
    <xf numFmtId="0" fontId="26" fillId="4" borderId="48" xfId="0" applyFont="1" applyFill="1" applyBorder="1" applyAlignment="1">
      <alignment vertical="center" shrinkToFit="1"/>
    </xf>
    <xf numFmtId="0" fontId="25" fillId="0" borderId="47" xfId="0" applyFont="1" applyBorder="1" applyAlignment="1">
      <alignment horizontal="center" vertical="center" shrinkToFit="1"/>
    </xf>
    <xf numFmtId="0" fontId="26" fillId="0" borderId="48" xfId="0" applyFont="1" applyBorder="1" applyAlignment="1">
      <alignment horizontal="center" vertical="center" shrinkToFit="1"/>
    </xf>
    <xf numFmtId="0" fontId="14" fillId="11" borderId="32" xfId="0" applyFont="1" applyFill="1" applyBorder="1" applyAlignment="1">
      <alignment vertical="center" shrinkToFit="1"/>
    </xf>
    <xf numFmtId="0" fontId="5" fillId="0" borderId="0" xfId="0" applyFont="1" applyAlignment="1">
      <alignment vertical="center" shrinkToFit="1"/>
    </xf>
    <xf numFmtId="0" fontId="3" fillId="0" borderId="0" xfId="0" applyFont="1" applyAlignment="1">
      <alignment horizontal="right" vertical="center"/>
    </xf>
    <xf numFmtId="0" fontId="3" fillId="0" borderId="30" xfId="0" applyFont="1" applyBorder="1" applyAlignment="1">
      <alignment horizontal="right" vertical="center"/>
    </xf>
    <xf numFmtId="0" fontId="14" fillId="6" borderId="0" xfId="0" applyFont="1" applyFill="1" applyAlignment="1">
      <alignment horizontal="right" vertical="center"/>
    </xf>
    <xf numFmtId="0" fontId="8" fillId="0" borderId="0" xfId="0" applyFont="1" applyAlignment="1">
      <alignment horizontal="right" vertical="center"/>
    </xf>
    <xf numFmtId="0" fontId="9" fillId="6" borderId="0" xfId="0" applyFont="1" applyFill="1" applyAlignment="1">
      <alignment horizontal="right" vertical="center"/>
    </xf>
    <xf numFmtId="0" fontId="9" fillId="0" borderId="0" xfId="0" applyFont="1" applyAlignment="1">
      <alignment horizontal="right" vertical="center"/>
    </xf>
    <xf numFmtId="0" fontId="25" fillId="3" borderId="47" xfId="0" applyFont="1" applyFill="1" applyBorder="1" applyAlignment="1">
      <alignment horizontal="center" vertical="center" shrinkToFit="1"/>
    </xf>
    <xf numFmtId="0" fontId="26" fillId="0" borderId="48" xfId="0" applyFont="1" applyBorder="1" applyAlignment="1">
      <alignment vertical="center" shrinkToFit="1"/>
    </xf>
    <xf numFmtId="0" fontId="21" fillId="11" borderId="32" xfId="0" applyFont="1" applyFill="1" applyBorder="1" applyAlignment="1">
      <alignment vertical="center" shrinkToFit="1"/>
    </xf>
    <xf numFmtId="0" fontId="22" fillId="0" borderId="0" xfId="0" applyFont="1" applyAlignment="1">
      <alignment vertical="center" shrinkToFit="1"/>
    </xf>
    <xf numFmtId="0" fontId="14" fillId="7" borderId="0" xfId="0" applyFont="1" applyFill="1" applyAlignment="1">
      <alignment horizontal="right" vertical="center"/>
    </xf>
    <xf numFmtId="0" fontId="9" fillId="7" borderId="0" xfId="0" applyFont="1" applyFill="1" applyAlignment="1">
      <alignment horizontal="right" vertical="center"/>
    </xf>
    <xf numFmtId="0" fontId="30" fillId="9" borderId="31" xfId="0" applyFont="1" applyFill="1" applyBorder="1" applyAlignment="1" applyProtection="1">
      <alignment horizontal="left" vertical="center" wrapText="1"/>
      <protection locked="0"/>
    </xf>
    <xf numFmtId="0" fontId="30" fillId="9" borderId="32" xfId="0" applyFont="1" applyFill="1" applyBorder="1" applyAlignment="1" applyProtection="1">
      <alignment horizontal="left" vertical="center" wrapText="1"/>
      <protection locked="0"/>
    </xf>
    <xf numFmtId="0" fontId="30" fillId="9" borderId="44" xfId="0" applyFont="1" applyFill="1" applyBorder="1" applyAlignment="1" applyProtection="1">
      <alignment horizontal="left" vertical="center" wrapText="1"/>
      <protection locked="0"/>
    </xf>
    <xf numFmtId="0" fontId="30" fillId="9" borderId="34" xfId="0" applyFont="1" applyFill="1" applyBorder="1" applyAlignment="1" applyProtection="1">
      <alignment horizontal="left" vertical="center" wrapText="1"/>
      <protection locked="0"/>
    </xf>
    <xf numFmtId="0" fontId="30" fillId="9" borderId="0" xfId="0" applyFont="1" applyFill="1" applyAlignment="1" applyProtection="1">
      <alignment horizontal="left" vertical="center" wrapText="1"/>
      <protection locked="0"/>
    </xf>
    <xf numFmtId="0" fontId="30" fillId="9" borderId="45" xfId="0" applyFont="1" applyFill="1" applyBorder="1" applyAlignment="1" applyProtection="1">
      <alignment horizontal="left" vertical="center" wrapText="1"/>
      <protection locked="0"/>
    </xf>
    <xf numFmtId="0" fontId="30" fillId="9" borderId="38" xfId="0" applyFont="1" applyFill="1" applyBorder="1" applyAlignment="1" applyProtection="1">
      <alignment horizontal="left" vertical="center" wrapText="1"/>
      <protection locked="0"/>
    </xf>
    <xf numFmtId="0" fontId="30" fillId="9" borderId="39" xfId="0" applyFont="1" applyFill="1" applyBorder="1" applyAlignment="1" applyProtection="1">
      <alignment horizontal="left" vertical="center" wrapText="1"/>
      <protection locked="0"/>
    </xf>
    <xf numFmtId="0" fontId="30" fillId="9" borderId="46" xfId="0" applyFont="1" applyFill="1" applyBorder="1" applyAlignment="1" applyProtection="1">
      <alignment horizontal="left" vertical="center" wrapText="1"/>
      <protection locked="0"/>
    </xf>
    <xf numFmtId="0" fontId="38" fillId="0" borderId="0" xfId="0" applyFont="1" applyAlignment="1">
      <alignment horizontal="left" vertical="center"/>
    </xf>
    <xf numFmtId="0" fontId="35" fillId="0" borderId="53" xfId="0" applyFont="1" applyBorder="1" applyAlignment="1">
      <alignment horizontal="center" vertical="center"/>
    </xf>
    <xf numFmtId="0" fontId="35" fillId="0" borderId="49" xfId="0" applyFont="1" applyBorder="1" applyAlignment="1">
      <alignment horizontal="center" vertical="center"/>
    </xf>
    <xf numFmtId="0" fontId="35" fillId="0" borderId="54" xfId="0" applyFont="1" applyBorder="1" applyAlignment="1">
      <alignment horizontal="center" vertical="center"/>
    </xf>
    <xf numFmtId="0" fontId="35" fillId="0" borderId="55" xfId="0" applyFont="1" applyBorder="1" applyAlignment="1">
      <alignment horizontal="center" vertical="center"/>
    </xf>
    <xf numFmtId="0" fontId="35" fillId="0" borderId="0" xfId="0" applyFont="1" applyAlignment="1">
      <alignment horizontal="center" vertical="center"/>
    </xf>
    <xf numFmtId="0" fontId="35" fillId="0" borderId="56" xfId="0" applyFont="1" applyBorder="1" applyAlignment="1">
      <alignment horizontal="center" vertical="center"/>
    </xf>
    <xf numFmtId="0" fontId="35" fillId="0" borderId="57" xfId="0" applyFont="1" applyBorder="1" applyAlignment="1">
      <alignment horizontal="center" vertical="center"/>
    </xf>
    <xf numFmtId="0" fontId="35" fillId="0" borderId="58" xfId="0" applyFont="1" applyBorder="1" applyAlignment="1">
      <alignment horizontal="center" vertical="center"/>
    </xf>
    <xf numFmtId="0" fontId="35" fillId="0" borderId="59" xfId="0" applyFont="1" applyBorder="1" applyAlignment="1">
      <alignment horizontal="center" vertical="center"/>
    </xf>
    <xf numFmtId="0" fontId="39" fillId="18" borderId="35" xfId="0" applyFont="1" applyFill="1" applyBorder="1" applyAlignment="1">
      <alignment horizontal="center" vertical="center" wrapText="1"/>
    </xf>
    <xf numFmtId="0" fontId="39" fillId="18" borderId="60" xfId="0" applyFont="1" applyFill="1" applyBorder="1" applyAlignment="1">
      <alignment horizontal="center" vertical="center" wrapText="1"/>
    </xf>
    <xf numFmtId="0" fontId="39" fillId="18" borderId="37" xfId="0" applyFont="1" applyFill="1" applyBorder="1" applyAlignment="1">
      <alignment horizontal="center" vertical="center" wrapText="1"/>
    </xf>
    <xf numFmtId="0" fontId="42" fillId="0" borderId="16" xfId="0" applyFont="1" applyBorder="1" applyAlignment="1">
      <alignment horizontal="left" vertical="center" wrapText="1"/>
    </xf>
    <xf numFmtId="0" fontId="42" fillId="0" borderId="61" xfId="0" applyFont="1" applyBorder="1" applyAlignment="1">
      <alignment horizontal="left" vertical="center" wrapText="1"/>
    </xf>
    <xf numFmtId="0" fontId="42" fillId="0" borderId="64" xfId="0" applyFont="1" applyBorder="1" applyAlignment="1">
      <alignment horizontal="left" vertical="center" wrapText="1"/>
    </xf>
    <xf numFmtId="0" fontId="42" fillId="0" borderId="65" xfId="0" applyFont="1" applyBorder="1" applyAlignment="1">
      <alignment horizontal="left" vertical="center" wrapText="1"/>
    </xf>
    <xf numFmtId="0" fontId="42" fillId="13" borderId="67" xfId="0" applyFont="1" applyFill="1" applyBorder="1" applyAlignment="1">
      <alignment horizontal="left" vertical="center" wrapText="1"/>
    </xf>
    <xf numFmtId="0" fontId="42" fillId="13" borderId="39" xfId="0" applyFont="1" applyFill="1" applyBorder="1" applyAlignment="1">
      <alignment horizontal="left" vertical="center" wrapText="1"/>
    </xf>
    <xf numFmtId="0" fontId="42" fillId="13" borderId="68" xfId="0" applyFont="1" applyFill="1" applyBorder="1" applyAlignment="1">
      <alignment horizontal="left" vertical="center" wrapText="1"/>
    </xf>
    <xf numFmtId="0" fontId="45" fillId="13" borderId="82" xfId="0" applyFont="1" applyFill="1" applyBorder="1" applyAlignment="1">
      <alignment horizontal="left" vertical="center" wrapText="1"/>
    </xf>
    <xf numFmtId="0" fontId="42" fillId="0" borderId="67" xfId="0" applyFont="1" applyBorder="1" applyAlignment="1">
      <alignment horizontal="left" vertical="center" wrapText="1"/>
    </xf>
    <xf numFmtId="0" fontId="42" fillId="0" borderId="39" xfId="0" applyFont="1" applyBorder="1" applyAlignment="1">
      <alignment horizontal="left" vertical="center" wrapText="1"/>
    </xf>
    <xf numFmtId="0" fontId="42" fillId="0" borderId="51" xfId="0" applyFont="1" applyBorder="1" applyAlignment="1">
      <alignment horizontal="left" vertical="center" wrapText="1"/>
    </xf>
    <xf numFmtId="0" fontId="42" fillId="0" borderId="63" xfId="0" applyFont="1" applyBorder="1" applyAlignment="1">
      <alignment horizontal="left" vertical="center" wrapText="1"/>
    </xf>
    <xf numFmtId="0" fontId="42" fillId="4" borderId="64" xfId="0" applyFont="1" applyFill="1" applyBorder="1" applyAlignment="1">
      <alignment horizontal="left" vertical="center" wrapText="1"/>
    </xf>
    <xf numFmtId="0" fontId="42" fillId="4" borderId="65" xfId="0" applyFont="1" applyFill="1" applyBorder="1" applyAlignment="1">
      <alignment horizontal="left" vertical="center" wrapText="1"/>
    </xf>
    <xf numFmtId="0" fontId="42" fillId="4" borderId="66" xfId="0" applyFont="1" applyFill="1" applyBorder="1" applyAlignment="1">
      <alignment horizontal="left" vertical="center" wrapText="1"/>
    </xf>
    <xf numFmtId="0" fontId="42" fillId="0" borderId="70" xfId="0" applyFont="1" applyBorder="1" applyAlignment="1">
      <alignment horizontal="left" vertical="center" wrapText="1"/>
    </xf>
    <xf numFmtId="0" fontId="42" fillId="0" borderId="80" xfId="0" applyFont="1" applyBorder="1" applyAlignment="1">
      <alignment horizontal="left" vertical="center" wrapText="1"/>
    </xf>
    <xf numFmtId="0" fontId="47" fillId="4" borderId="87" xfId="0" applyFont="1" applyFill="1" applyBorder="1" applyAlignment="1">
      <alignment horizontal="center" vertical="center" wrapText="1"/>
    </xf>
    <xf numFmtId="0" fontId="45" fillId="4" borderId="55" xfId="0" applyFont="1" applyFill="1" applyBorder="1" applyAlignment="1">
      <alignment horizontal="center" vertical="center" wrapText="1"/>
    </xf>
    <xf numFmtId="0" fontId="47" fillId="13" borderId="64" xfId="0" applyFont="1" applyFill="1" applyBorder="1" applyAlignment="1">
      <alignment horizontal="left" vertical="center" wrapText="1"/>
    </xf>
    <xf numFmtId="0" fontId="47" fillId="13" borderId="65" xfId="0" applyFont="1" applyFill="1" applyBorder="1" applyAlignment="1">
      <alignment horizontal="left" vertical="center" wrapText="1"/>
    </xf>
    <xf numFmtId="0" fontId="47" fillId="13" borderId="66" xfId="0" applyFont="1" applyFill="1" applyBorder="1" applyAlignment="1">
      <alignment horizontal="left" vertical="center" wrapText="1"/>
    </xf>
  </cellXfs>
  <cellStyles count="10">
    <cellStyle name="ハイパーリンク" xfId="9" builtinId="8"/>
    <cellStyle name="桁区切り" xfId="2" builtinId="6"/>
    <cellStyle name="通貨 2" xfId="1" xr:uid="{34366B10-73A7-496F-A2A8-40F84DF2D024}"/>
    <cellStyle name="通貨 3 2 2" xfId="8" xr:uid="{A82D6EEC-2F83-492F-9279-954D80198D31}"/>
    <cellStyle name="標準" xfId="0" builtinId="0"/>
    <cellStyle name="標準 2" xfId="3" xr:uid="{4E05DC9C-4A7D-4373-9D51-FB1DF65C5E95}"/>
    <cellStyle name="標準 2 2" xfId="6" xr:uid="{140173D8-A256-45D8-A04C-3E34173A5178}"/>
    <cellStyle name="標準 2 3 2" xfId="7" xr:uid="{017C3B91-481A-4C27-A1DC-7CB7F412EED1}"/>
    <cellStyle name="標準 29 3 3 3 2" xfId="4" xr:uid="{183B456A-A571-4D56-AE50-C534DF999CBA}"/>
    <cellStyle name="標準 3 3 3" xfId="5" xr:uid="{273DD01B-519C-4992-9FA3-E290586F2BD5}"/>
  </cellStyles>
  <dxfs count="437">
    <dxf>
      <font>
        <color theme="1" tint="0.34998626667073579"/>
      </font>
      <fill>
        <patternFill>
          <bgColor theme="0" tint="-0.499984740745262"/>
        </patternFill>
      </fill>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style="thin">
          <color auto="1"/>
        </left>
        <right/>
        <top/>
        <bottom/>
        <vertical/>
        <horizontal/>
      </border>
    </dxf>
    <dxf>
      <font>
        <color theme="0"/>
      </font>
      <border>
        <left/>
        <right/>
        <top/>
        <bottom/>
        <vertical/>
        <horizontal/>
      </border>
    </dxf>
    <dxf>
      <font>
        <color theme="0"/>
      </font>
      <border>
        <left/>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style="thin">
          <color auto="1"/>
        </left>
        <right/>
        <top/>
        <bottom/>
        <vertical/>
        <horizontal/>
      </border>
    </dxf>
    <dxf>
      <font>
        <color theme="0"/>
      </font>
      <border>
        <top/>
        <bottom/>
        <vertical/>
        <horizontal/>
      </border>
    </dxf>
    <dxf>
      <font>
        <color theme="0"/>
      </font>
      <border>
        <left/>
        <right style="thin">
          <color auto="1"/>
        </right>
        <top/>
        <bottom/>
        <vertical/>
        <horizontal/>
      </border>
    </dxf>
    <dxf>
      <font>
        <color theme="0"/>
      </font>
      <border>
        <left/>
        <right style="thin">
          <color auto="1"/>
        </right>
        <top/>
        <bottom/>
        <vertical/>
        <horizontal/>
      </border>
    </dxf>
    <dxf>
      <font>
        <color theme="0"/>
      </font>
      <border>
        <left style="thin">
          <color auto="1"/>
        </left>
        <right/>
        <top/>
        <bottom/>
        <vertical/>
        <horizontal/>
      </border>
    </dxf>
    <dxf>
      <font>
        <color theme="0"/>
      </font>
      <border>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ont>
        <color theme="0"/>
      </font>
      <border>
        <top/>
        <bottom/>
        <vertical/>
        <horizontal/>
      </border>
    </dxf>
    <dxf>
      <font>
        <color theme="0"/>
      </font>
      <border>
        <left style="thin">
          <color auto="1"/>
        </left>
        <right/>
        <top/>
        <bottom/>
        <vertical/>
        <horizontal/>
      </border>
    </dxf>
    <dxf>
      <font>
        <color theme="0"/>
      </font>
      <border>
        <left/>
        <right style="thin">
          <color auto="1"/>
        </right>
        <top/>
        <bottom/>
        <vertical/>
        <horizontal/>
      </border>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4" tint="0.79998168889431442"/>
        </patternFill>
      </fill>
    </dxf>
    <dxf>
      <fill>
        <patternFill>
          <bgColor theme="6" tint="0.79998168889431442"/>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vertical/>
        <horizontal/>
      </border>
    </dxf>
    <dxf>
      <border>
        <left style="thin">
          <color auto="1"/>
        </left>
      </border>
    </dxf>
    <dxf>
      <border>
        <left style="thin">
          <color auto="1"/>
        </left>
        <vertical/>
        <horizontal/>
      </border>
    </dxf>
    <dxf>
      <border>
        <left style="thin">
          <color auto="1"/>
        </left>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border>
        <left style="thin">
          <color auto="1"/>
        </left>
        <vertical/>
        <horizontal/>
      </border>
    </dxf>
    <dxf>
      <fill>
        <patternFill>
          <bgColor rgb="FFFFFAF5"/>
        </patternFill>
      </fill>
    </dxf>
    <dxf>
      <fill>
        <patternFill>
          <bgColor theme="6" tint="0.59996337778862885"/>
        </patternFill>
      </fill>
    </dxf>
    <dxf>
      <font>
        <color rgb="FFC00000"/>
      </font>
    </dxf>
    <dxf>
      <fill>
        <patternFill>
          <bgColor rgb="FFFFFAF5"/>
        </patternFill>
      </fill>
    </dxf>
    <dxf>
      <fill>
        <patternFill>
          <bgColor rgb="FFFFFAF5"/>
        </patternFill>
      </fill>
    </dxf>
    <dxf>
      <fill>
        <patternFill>
          <bgColor theme="4" tint="0.79998168889431442"/>
        </patternFill>
      </fill>
    </dxf>
    <dxf>
      <fill>
        <patternFill>
          <bgColor theme="0"/>
        </patternFill>
      </fill>
    </dxf>
    <dxf>
      <fill>
        <patternFill>
          <bgColor rgb="FFFFFAF5"/>
        </patternFill>
      </fill>
    </dxf>
    <dxf>
      <fill>
        <patternFill>
          <bgColor rgb="FFFFFAF5"/>
        </patternFill>
      </fill>
    </dxf>
    <dxf>
      <fill>
        <patternFill>
          <bgColor theme="6" tint="0.79998168889431442"/>
        </patternFill>
      </fill>
    </dxf>
  </dxfs>
  <tableStyles count="0" defaultTableStyle="TableStyleMedium2" defaultPivotStyle="PivotStyleLight16"/>
  <colors>
    <mruColors>
      <color rgb="FFFFFAF5"/>
      <color rgb="FFF4F7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trlProps/ctrlProp1.xml><?xml version="1.0" encoding="utf-8"?>
<formControlPr xmlns="http://schemas.microsoft.com/office/spreadsheetml/2009/9/main" objectType="CheckBox" fmlaLink="$O$4"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hyperlink" Target="https://kakakutenka.smrj.go.jp/" TargetMode="External"/><Relationship Id="rId2" Type="http://schemas.openxmlformats.org/officeDocument/2006/relationships/image" Target="../media/image6.png"/><Relationship Id="rId1" Type="http://schemas.openxmlformats.org/officeDocument/2006/relationships/hyperlink" Target="https://k-sindan.smrj.go.jp/" TargetMode="External"/><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452505</xdr:colOff>
      <xdr:row>23</xdr:row>
      <xdr:rowOff>74380</xdr:rowOff>
    </xdr:from>
    <xdr:to>
      <xdr:col>9</xdr:col>
      <xdr:colOff>323272</xdr:colOff>
      <xdr:row>50</xdr:row>
      <xdr:rowOff>96131</xdr:rowOff>
    </xdr:to>
    <xdr:pic>
      <xdr:nvPicPr>
        <xdr:cNvPr id="6" name="図 5">
          <a:extLst>
            <a:ext uri="{FF2B5EF4-FFF2-40B4-BE49-F238E27FC236}">
              <a16:creationId xmlns:a16="http://schemas.microsoft.com/office/drawing/2014/main" id="{C481A21B-A3E9-A3E8-1DE4-B19EB0C09F51}"/>
            </a:ext>
          </a:extLst>
        </xdr:cNvPr>
        <xdr:cNvPicPr>
          <a:picLocks noChangeAspect="1"/>
        </xdr:cNvPicPr>
      </xdr:nvPicPr>
      <xdr:blipFill>
        <a:blip xmlns:r="http://schemas.openxmlformats.org/officeDocument/2006/relationships" r:embed="rId1"/>
        <a:stretch>
          <a:fillRect/>
        </a:stretch>
      </xdr:blipFill>
      <xdr:spPr>
        <a:xfrm>
          <a:off x="787323" y="5523835"/>
          <a:ext cx="5597313" cy="6256296"/>
        </a:xfrm>
        <a:prstGeom prst="rect">
          <a:avLst/>
        </a:prstGeom>
      </xdr:spPr>
    </xdr:pic>
    <xdr:clientData/>
  </xdr:twoCellAnchor>
  <xdr:twoCellAnchor>
    <xdr:from>
      <xdr:col>1</xdr:col>
      <xdr:colOff>445618</xdr:colOff>
      <xdr:row>23</xdr:row>
      <xdr:rowOff>80818</xdr:rowOff>
    </xdr:from>
    <xdr:to>
      <xdr:col>9</xdr:col>
      <xdr:colOff>450273</xdr:colOff>
      <xdr:row>50</xdr:row>
      <xdr:rowOff>92364</xdr:rowOff>
    </xdr:to>
    <xdr:sp macro="" textlink="">
      <xdr:nvSpPr>
        <xdr:cNvPr id="5" name="正方形/長方形 4">
          <a:extLst>
            <a:ext uri="{FF2B5EF4-FFF2-40B4-BE49-F238E27FC236}">
              <a16:creationId xmlns:a16="http://schemas.microsoft.com/office/drawing/2014/main" id="{B5AFC7D1-BAE3-E0DD-CE3D-D75AFF3E0DB4}"/>
            </a:ext>
          </a:extLst>
        </xdr:cNvPr>
        <xdr:cNvSpPr/>
      </xdr:nvSpPr>
      <xdr:spPr>
        <a:xfrm>
          <a:off x="780436" y="5530273"/>
          <a:ext cx="5731201" cy="6246091"/>
        </a:xfrm>
        <a:prstGeom prst="rect">
          <a:avLst/>
        </a:prstGeom>
        <a:solidFill>
          <a:schemeClr val="bg1">
            <a:lumMod val="75000"/>
            <a:alpha val="41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b="1" cap="none" spc="50">
              <a:ln w="0"/>
              <a:solidFill>
                <a:schemeClr val="bg1">
                  <a:lumMod val="65000"/>
                </a:schemeClr>
              </a:solidFill>
              <a:effectLst>
                <a:innerShdw blurRad="63500" dist="50800" dir="13500000">
                  <a:srgbClr val="000000">
                    <a:alpha val="50000"/>
                  </a:srgbClr>
                </a:innerShdw>
              </a:effectLst>
            </a:rPr>
            <a:t>＜参考＞</a:t>
          </a:r>
          <a:endParaRPr kumimoji="1" lang="en-US" altLang="ja-JP" sz="4400" b="1" cap="none" spc="50">
            <a:ln w="0"/>
            <a:solidFill>
              <a:schemeClr val="bg1">
                <a:lumMod val="65000"/>
              </a:schemeClr>
            </a:solidFill>
            <a:effectLst>
              <a:innerShdw blurRad="63500" dist="50800" dir="13500000">
                <a:srgbClr val="000000">
                  <a:alpha val="50000"/>
                </a:srgbClr>
              </a:innerShdw>
            </a:effectLst>
          </a:endParaRPr>
        </a:p>
        <a:p>
          <a:pPr algn="ctr"/>
          <a:r>
            <a:rPr kumimoji="1" lang="ja-JP" altLang="en-US" sz="4400" b="1" cap="none" spc="50">
              <a:ln w="0"/>
              <a:solidFill>
                <a:schemeClr val="bg1">
                  <a:lumMod val="65000"/>
                </a:schemeClr>
              </a:solidFill>
              <a:effectLst>
                <a:innerShdw blurRad="63500" dist="50800" dir="13500000">
                  <a:srgbClr val="000000">
                    <a:alpha val="50000"/>
                  </a:srgbClr>
                </a:innerShdw>
              </a:effectLst>
            </a:rPr>
            <a:t>申請システムの</a:t>
          </a:r>
          <a:endParaRPr kumimoji="1" lang="en-US" altLang="ja-JP" sz="4400" b="1" cap="none" spc="50">
            <a:ln w="0"/>
            <a:solidFill>
              <a:schemeClr val="bg1">
                <a:lumMod val="65000"/>
              </a:schemeClr>
            </a:solidFill>
            <a:effectLst>
              <a:innerShdw blurRad="63500" dist="50800" dir="13500000">
                <a:srgbClr val="000000">
                  <a:alpha val="50000"/>
                </a:srgbClr>
              </a:innerShdw>
            </a:effectLst>
          </a:endParaRPr>
        </a:p>
        <a:p>
          <a:pPr algn="ctr"/>
          <a:r>
            <a:rPr kumimoji="1" lang="ja-JP" altLang="en-US" sz="4400" b="1" cap="none" spc="50">
              <a:ln w="0"/>
              <a:solidFill>
                <a:schemeClr val="bg1">
                  <a:lumMod val="65000"/>
                </a:schemeClr>
              </a:solidFill>
              <a:effectLst>
                <a:innerShdw blurRad="63500" dist="50800" dir="13500000">
                  <a:srgbClr val="000000">
                    <a:alpha val="50000"/>
                  </a:srgbClr>
                </a:innerShdw>
              </a:effectLst>
            </a:rPr>
            <a:t>画面イメージ</a:t>
          </a:r>
          <a:endParaRPr kumimoji="1" lang="ja-JP" altLang="en-US" sz="3600" b="1" cap="none" spc="50">
            <a:ln w="0"/>
            <a:solidFill>
              <a:schemeClr val="bg1">
                <a:lumMod val="65000"/>
              </a:schemeClr>
            </a:solidFill>
            <a:effectLst>
              <a:innerShdw blurRad="63500" dist="50800" dir="13500000">
                <a:srgbClr val="000000">
                  <a:alpha val="50000"/>
                </a:srgbClr>
              </a:innerShdw>
            </a:effectLst>
          </a:endParaRPr>
        </a:p>
      </xdr:txBody>
    </xdr:sp>
    <xdr:clientData/>
  </xdr:twoCellAnchor>
  <xdr:twoCellAnchor>
    <xdr:from>
      <xdr:col>0</xdr:col>
      <xdr:colOff>317499</xdr:colOff>
      <xdr:row>12</xdr:row>
      <xdr:rowOff>132443</xdr:rowOff>
    </xdr:from>
    <xdr:to>
      <xdr:col>11</xdr:col>
      <xdr:colOff>568778</xdr:colOff>
      <xdr:row>21</xdr:row>
      <xdr:rowOff>14941</xdr:rowOff>
    </xdr:to>
    <xdr:sp macro="" textlink="">
      <xdr:nvSpPr>
        <xdr:cNvPr id="2" name="正方形/長方形 1">
          <a:extLst>
            <a:ext uri="{FF2B5EF4-FFF2-40B4-BE49-F238E27FC236}">
              <a16:creationId xmlns:a16="http://schemas.microsoft.com/office/drawing/2014/main" id="{25604C12-20E9-4A30-9215-13E0C0AE676A}"/>
            </a:ext>
          </a:extLst>
        </xdr:cNvPr>
        <xdr:cNvSpPr/>
      </xdr:nvSpPr>
      <xdr:spPr>
        <a:xfrm>
          <a:off x="320039" y="3031853"/>
          <a:ext cx="7662999" cy="1938628"/>
        </a:xfrm>
        <a:prstGeom prst="rect">
          <a:avLst/>
        </a:prstGeom>
        <a:solidFill>
          <a:schemeClr val="bg1"/>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以下の点をご確認の上、資料を作成してください。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●「会社全体の事業計画」については、申請システムを通して算出された事業計画の目標値を正しい数値として取り扱います。事業計画については申請システム「</a:t>
          </a:r>
          <a:r>
            <a:rPr kumimoji="1" lang="en-US" altLang="ja-JP" sz="1100">
              <a:solidFill>
                <a:srgbClr val="FF0000"/>
              </a:solidFill>
              <a:latin typeface="BIZ UDPゴシック" panose="020B0400000000000000" pitchFamily="50" charset="-128"/>
              <a:ea typeface="BIZ UDPゴシック" panose="020B0400000000000000" pitchFamily="50" charset="-128"/>
            </a:rPr>
            <a:t>7</a:t>
          </a:r>
          <a:r>
            <a:rPr kumimoji="1" lang="ja-JP" altLang="en-US" sz="1100">
              <a:solidFill>
                <a:srgbClr val="FF0000"/>
              </a:solidFill>
              <a:latin typeface="BIZ UDPゴシック" panose="020B0400000000000000" pitchFamily="50" charset="-128"/>
              <a:ea typeface="BIZ UDPゴシック" panose="020B0400000000000000" pitchFamily="50" charset="-128"/>
            </a:rPr>
            <a:t>－２．会社全体の事業計画」の表のキャプチャを以下のスペースに貼りつけたうえで提出してください。</a:t>
          </a:r>
        </a:p>
        <a:p>
          <a:pPr algn="l"/>
          <a:endParaRPr kumimoji="1" lang="ja-JP" altLang="en-US" sz="1100">
            <a:solidFill>
              <a:srgbClr val="FF0000"/>
            </a:solidFill>
            <a:latin typeface="BIZ UDPゴシック" panose="020B0400000000000000" pitchFamily="50" charset="-128"/>
            <a:ea typeface="BIZ UDPゴシック" panose="020B0400000000000000" pitchFamily="50" charset="-128"/>
          </a:endParaRPr>
        </a:p>
        <a:p>
          <a:pPr algn="l"/>
          <a:r>
            <a:rPr kumimoji="1" lang="ja-JP" altLang="en-US" sz="1100">
              <a:solidFill>
                <a:srgbClr val="FF0000"/>
              </a:solidFill>
              <a:latin typeface="BIZ UDPゴシック" panose="020B0400000000000000" pitchFamily="50" charset="-128"/>
              <a:ea typeface="BIZ UDPゴシック" panose="020B0400000000000000" pitchFamily="50" charset="-128"/>
            </a:rPr>
            <a:t>●申請システムに入力する前に、自社の事業計画の数値を算出したい場合は、「</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参考書式</a:t>
          </a:r>
          <a:r>
            <a:rPr kumimoji="1" lang="en-US" altLang="ja-JP" sz="1100">
              <a:solidFill>
                <a:srgbClr val="FF0000"/>
              </a:solidFill>
              <a:latin typeface="BIZ UDPゴシック" panose="020B0400000000000000" pitchFamily="50" charset="-128"/>
              <a:ea typeface="BIZ UDPゴシック" panose="020B0400000000000000" pitchFamily="50" charset="-128"/>
            </a:rPr>
            <a:t>】</a:t>
          </a:r>
          <a:r>
            <a:rPr kumimoji="1" lang="ja-JP" altLang="en-US" sz="1100">
              <a:solidFill>
                <a:srgbClr val="FF0000"/>
              </a:solidFill>
              <a:latin typeface="BIZ UDPゴシック" panose="020B0400000000000000" pitchFamily="50" charset="-128"/>
              <a:ea typeface="BIZ UDPゴシック" panose="020B0400000000000000" pitchFamily="50" charset="-128"/>
            </a:rPr>
            <a:t>事業計画目標値算出シート」をご利用ください。ただし、参考書式に入力した数値は、事業計画書の一部とはみなされず、採否に係る審査の中でも考慮されませんのでご注意ください。</a:t>
          </a:r>
        </a:p>
      </xdr:txBody>
    </xdr:sp>
    <xdr:clientData/>
  </xdr:twoCellAnchor>
  <xdr:twoCellAnchor>
    <xdr:from>
      <xdr:col>0</xdr:col>
      <xdr:colOff>214098</xdr:colOff>
      <xdr:row>25</xdr:row>
      <xdr:rowOff>29173</xdr:rowOff>
    </xdr:from>
    <xdr:to>
      <xdr:col>10</xdr:col>
      <xdr:colOff>80818</xdr:colOff>
      <xdr:row>26</xdr:row>
      <xdr:rowOff>219363</xdr:rowOff>
    </xdr:to>
    <xdr:sp macro="" textlink="">
      <xdr:nvSpPr>
        <xdr:cNvPr id="4" name="テキスト ボックス 3">
          <a:extLst>
            <a:ext uri="{FF2B5EF4-FFF2-40B4-BE49-F238E27FC236}">
              <a16:creationId xmlns:a16="http://schemas.microsoft.com/office/drawing/2014/main" id="{0F5A5289-F837-4817-AA41-1517DDFCBF6E}"/>
            </a:ext>
          </a:extLst>
        </xdr:cNvPr>
        <xdr:cNvSpPr txBox="1"/>
      </xdr:nvSpPr>
      <xdr:spPr>
        <a:xfrm>
          <a:off x="214098" y="5940446"/>
          <a:ext cx="6643902" cy="42109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t>申請システム「７－２．会社全体の事業計画」の表の画像を貼りつけてください。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863710</xdr:colOff>
      <xdr:row>7</xdr:row>
      <xdr:rowOff>55727</xdr:rowOff>
    </xdr:from>
    <xdr:to>
      <xdr:col>8</xdr:col>
      <xdr:colOff>716018</xdr:colOff>
      <xdr:row>8</xdr:row>
      <xdr:rowOff>505592</xdr:rowOff>
    </xdr:to>
    <xdr:sp macro="" textlink="">
      <xdr:nvSpPr>
        <xdr:cNvPr id="2" name="吹き出し: 四角形 1">
          <a:extLst>
            <a:ext uri="{FF2B5EF4-FFF2-40B4-BE49-F238E27FC236}">
              <a16:creationId xmlns:a16="http://schemas.microsoft.com/office/drawing/2014/main" id="{00000000-0008-0000-0100-000002000000}"/>
            </a:ext>
          </a:extLst>
        </xdr:cNvPr>
        <xdr:cNvSpPr/>
      </xdr:nvSpPr>
      <xdr:spPr>
        <a:xfrm>
          <a:off x="1219862" y="1422357"/>
          <a:ext cx="4093004" cy="549257"/>
        </a:xfrm>
        <a:prstGeom prst="wedgeRectCallout">
          <a:avLst>
            <a:gd name="adj1" fmla="val -22832"/>
            <a:gd name="adj2" fmla="val 76443"/>
          </a:avLst>
        </a:prstGeom>
        <a:solidFill>
          <a:schemeClr val="accent3">
            <a:lumMod val="60000"/>
            <a:lumOff val="40000"/>
          </a:schemeClr>
        </a:solidFill>
        <a:ln>
          <a:solidFill>
            <a:schemeClr val="accent3">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設備導入前の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8</xdr:col>
      <xdr:colOff>1008227</xdr:colOff>
      <xdr:row>7</xdr:row>
      <xdr:rowOff>55727</xdr:rowOff>
    </xdr:from>
    <xdr:to>
      <xdr:col>11</xdr:col>
      <xdr:colOff>985346</xdr:colOff>
      <xdr:row>8</xdr:row>
      <xdr:rowOff>505592</xdr:rowOff>
    </xdr:to>
    <xdr:sp macro="" textlink="">
      <xdr:nvSpPr>
        <xdr:cNvPr id="4" name="吹き出し: 四角形 3">
          <a:extLst>
            <a:ext uri="{FF2B5EF4-FFF2-40B4-BE49-F238E27FC236}">
              <a16:creationId xmlns:a16="http://schemas.microsoft.com/office/drawing/2014/main" id="{00000000-0008-0000-0100-000004000000}"/>
            </a:ext>
          </a:extLst>
        </xdr:cNvPr>
        <xdr:cNvSpPr/>
      </xdr:nvSpPr>
      <xdr:spPr>
        <a:xfrm>
          <a:off x="5613072" y="1415503"/>
          <a:ext cx="4095860" cy="548399"/>
        </a:xfrm>
        <a:prstGeom prst="wedgeRectCallout">
          <a:avLst>
            <a:gd name="adj1" fmla="val -22832"/>
            <a:gd name="adj2" fmla="val 76443"/>
          </a:avLst>
        </a:prstGeom>
        <a:solidFill>
          <a:schemeClr val="accent1">
            <a:lumMod val="60000"/>
            <a:lumOff val="40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a:solidFill>
                <a:srgbClr val="C00000"/>
              </a:solidFill>
              <a:latin typeface="+mn-ea"/>
              <a:ea typeface="+mn-ea"/>
            </a:rPr>
            <a:t>設備導入後の</a:t>
          </a:r>
          <a:r>
            <a:rPr kumimoji="1" lang="ja-JP" altLang="en-US" sz="1000" b="1">
              <a:solidFill>
                <a:srgbClr val="C00000"/>
              </a:solidFill>
              <a:latin typeface="+mn-ea"/>
              <a:ea typeface="+mn-ea"/>
            </a:rPr>
            <a:t>「１日あたりの人手による作業時間」</a:t>
          </a:r>
          <a:r>
            <a:rPr kumimoji="1" lang="ja-JP" altLang="en-US" sz="900" b="1">
              <a:solidFill>
                <a:srgbClr val="C00000"/>
              </a:solidFill>
              <a:latin typeface="+mn-ea"/>
              <a:ea typeface="+mn-ea"/>
            </a:rPr>
            <a:t>を入力してください。</a:t>
          </a:r>
        </a:p>
        <a:p>
          <a:pPr algn="l"/>
          <a:r>
            <a:rPr kumimoji="1" lang="ja-JP" altLang="en-US" sz="900" b="1" u="sng">
              <a:solidFill>
                <a:srgbClr val="C00000"/>
              </a:solidFill>
              <a:latin typeface="+mn-ea"/>
              <a:ea typeface="+mn-ea"/>
            </a:rPr>
            <a:t>機械・装置等の設備が自動で行う工程・作業は、記載しないでくさい。</a:t>
          </a:r>
        </a:p>
        <a:p>
          <a:pPr algn="l"/>
          <a:endParaRPr kumimoji="1" lang="ja-JP" altLang="en-US" sz="900" b="1">
            <a:solidFill>
              <a:srgbClr val="C00000"/>
            </a:solidFill>
            <a:latin typeface="+mn-ea"/>
            <a:ea typeface="+mn-ea"/>
          </a:endParaRPr>
        </a:p>
      </xdr:txBody>
    </xdr:sp>
    <xdr:clientData/>
  </xdr:twoCellAnchor>
  <xdr:twoCellAnchor>
    <xdr:from>
      <xdr:col>16</xdr:col>
      <xdr:colOff>486854</xdr:colOff>
      <xdr:row>72</xdr:row>
      <xdr:rowOff>56236</xdr:rowOff>
    </xdr:from>
    <xdr:to>
      <xdr:col>30</xdr:col>
      <xdr:colOff>59456</xdr:colOff>
      <xdr:row>119</xdr:row>
      <xdr:rowOff>92404</xdr:rowOff>
    </xdr:to>
    <xdr:pic>
      <xdr:nvPicPr>
        <xdr:cNvPr id="7" name="図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
        <a:stretch>
          <a:fillRect/>
        </a:stretch>
      </xdr:blipFill>
      <xdr:spPr>
        <a:xfrm>
          <a:off x="11403332" y="16919627"/>
          <a:ext cx="8733167" cy="1093608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16</xdr:col>
      <xdr:colOff>487597</xdr:colOff>
      <xdr:row>22</xdr:row>
      <xdr:rowOff>188708</xdr:rowOff>
    </xdr:from>
    <xdr:to>
      <xdr:col>30</xdr:col>
      <xdr:colOff>41702</xdr:colOff>
      <xdr:row>71</xdr:row>
      <xdr:rowOff>191722</xdr:rowOff>
    </xdr:to>
    <xdr:pic>
      <xdr:nvPicPr>
        <xdr:cNvPr id="9" name="図 8">
          <a:extLst>
            <a:ext uri="{FF2B5EF4-FFF2-40B4-BE49-F238E27FC236}">
              <a16:creationId xmlns:a16="http://schemas.microsoft.com/office/drawing/2014/main" id="{00000000-0008-0000-0100-000009000000}"/>
            </a:ext>
          </a:extLst>
        </xdr:cNvPr>
        <xdr:cNvPicPr>
          <a:picLocks noChangeAspect="1"/>
        </xdr:cNvPicPr>
      </xdr:nvPicPr>
      <xdr:blipFill rotWithShape="1">
        <a:blip xmlns:r="http://schemas.openxmlformats.org/officeDocument/2006/relationships" r:embed="rId2"/>
        <a:srcRect r="1004"/>
        <a:stretch/>
      </xdr:blipFill>
      <xdr:spPr>
        <a:xfrm>
          <a:off x="11404075" y="5448165"/>
          <a:ext cx="8714670" cy="1137503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16</xdr:col>
      <xdr:colOff>493060</xdr:colOff>
      <xdr:row>0</xdr:row>
      <xdr:rowOff>156882</xdr:rowOff>
    </xdr:from>
    <xdr:to>
      <xdr:col>30</xdr:col>
      <xdr:colOff>44825</xdr:colOff>
      <xdr:row>21</xdr:row>
      <xdr:rowOff>158690</xdr:rowOff>
    </xdr:to>
    <xdr:pic>
      <xdr:nvPicPr>
        <xdr:cNvPr id="14" name="図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3"/>
        <a:stretch>
          <a:fillRect/>
        </a:stretch>
      </xdr:blipFill>
      <xdr:spPr>
        <a:xfrm>
          <a:off x="11452413" y="156882"/>
          <a:ext cx="9121588" cy="506686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452211</xdr:colOff>
      <xdr:row>1</xdr:row>
      <xdr:rowOff>13607</xdr:rowOff>
    </xdr:from>
    <xdr:to>
      <xdr:col>37</xdr:col>
      <xdr:colOff>49207</xdr:colOff>
      <xdr:row>55</xdr:row>
      <xdr:rowOff>187685</xdr:rowOff>
    </xdr:to>
    <xdr:pic>
      <xdr:nvPicPr>
        <xdr:cNvPr id="5" name="図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0970532" y="312964"/>
          <a:ext cx="8087854" cy="9075417"/>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762000</xdr:colOff>
      <xdr:row>6</xdr:row>
      <xdr:rowOff>233794</xdr:rowOff>
    </xdr:from>
    <xdr:to>
      <xdr:col>4</xdr:col>
      <xdr:colOff>136940</xdr:colOff>
      <xdr:row>8</xdr:row>
      <xdr:rowOff>298939</xdr:rowOff>
    </xdr:to>
    <xdr:sp macro="" textlink="">
      <xdr:nvSpPr>
        <xdr:cNvPr id="5" name="吹き出し: 四角形 4">
          <a:extLst>
            <a:ext uri="{FF2B5EF4-FFF2-40B4-BE49-F238E27FC236}">
              <a16:creationId xmlns:a16="http://schemas.microsoft.com/office/drawing/2014/main" id="{00000000-0008-0000-0300-000005000000}"/>
            </a:ext>
          </a:extLst>
        </xdr:cNvPr>
        <xdr:cNvSpPr/>
      </xdr:nvSpPr>
      <xdr:spPr>
        <a:xfrm>
          <a:off x="961292" y="1517471"/>
          <a:ext cx="1795756" cy="944376"/>
        </a:xfrm>
        <a:prstGeom prst="wedgeRectCallout">
          <a:avLst>
            <a:gd name="adj1" fmla="val -19404"/>
            <a:gd name="adj2" fmla="val -726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補助対象額以外の要素も含めた</a:t>
          </a:r>
          <a:endParaRPr kumimoji="1" lang="en-US" altLang="ja-JP" sz="900" kern="1200"/>
        </a:p>
        <a:p>
          <a:pPr algn="l"/>
          <a:r>
            <a:rPr kumimoji="1" lang="ja-JP" altLang="en-US" sz="900" b="1" u="sng" kern="1200"/>
            <a:t>投資総額を税込金額</a:t>
          </a:r>
          <a:r>
            <a:rPr kumimoji="1" lang="ja-JP" altLang="en-US" sz="900" kern="1200"/>
            <a:t>で入力</a:t>
          </a:r>
          <a:endParaRPr kumimoji="1" lang="en-US" altLang="ja-JP" sz="900" kern="1200"/>
        </a:p>
      </xdr:txBody>
    </xdr:sp>
    <xdr:clientData/>
  </xdr:twoCellAnchor>
  <xdr:twoCellAnchor>
    <xdr:from>
      <xdr:col>6</xdr:col>
      <xdr:colOff>367252</xdr:colOff>
      <xdr:row>6</xdr:row>
      <xdr:rowOff>226173</xdr:rowOff>
    </xdr:from>
    <xdr:to>
      <xdr:col>9</xdr:col>
      <xdr:colOff>96323</xdr:colOff>
      <xdr:row>10</xdr:row>
      <xdr:rowOff>373869</xdr:rowOff>
    </xdr:to>
    <xdr:sp macro="" textlink="">
      <xdr:nvSpPr>
        <xdr:cNvPr id="7" name="吹き出し: 四角形 6">
          <a:extLst>
            <a:ext uri="{FF2B5EF4-FFF2-40B4-BE49-F238E27FC236}">
              <a16:creationId xmlns:a16="http://schemas.microsoft.com/office/drawing/2014/main" id="{00000000-0008-0000-0300-000007000000}"/>
            </a:ext>
          </a:extLst>
        </xdr:cNvPr>
        <xdr:cNvSpPr/>
      </xdr:nvSpPr>
      <xdr:spPr>
        <a:xfrm>
          <a:off x="4218283" y="1509850"/>
          <a:ext cx="1610625" cy="1906157"/>
        </a:xfrm>
        <a:prstGeom prst="wedgeRectCallout">
          <a:avLst>
            <a:gd name="adj1" fmla="val -21653"/>
            <a:gd name="adj2" fmla="val -6105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1" lang="ja-JP" altLang="en-US" sz="900" b="1" u="sng" kern="1200"/>
            <a:t>当該事業</a:t>
          </a:r>
          <a:r>
            <a:rPr kumimoji="1" lang="ja-JP" altLang="en-US" sz="900" kern="1200"/>
            <a:t>の年間の稼働日数を入力</a:t>
          </a:r>
          <a:endParaRPr kumimoji="1" lang="en-US" altLang="ja-JP" sz="900" kern="1200"/>
        </a:p>
        <a:p>
          <a:pPr marL="0" marR="0" lvl="0" indent="0" algn="l" defTabSz="914400" rtl="0" eaLnBrk="1" fontAlgn="auto" latinLnBrk="0" hangingPunct="1">
            <a:lnSpc>
              <a:spcPct val="100000"/>
            </a:lnSpc>
            <a:spcBef>
              <a:spcPts val="0"/>
            </a:spcBef>
            <a:spcAft>
              <a:spcPts val="0"/>
            </a:spcAft>
            <a:buClrTx/>
            <a:buSzTx/>
            <a:buFontTx/>
            <a:buNone/>
            <a:tabLst/>
            <a:defRPr/>
          </a:pPr>
          <a:br>
            <a:rPr kumimoji="1" lang="en-US" altLang="ja-JP" sz="600" kern="1200"/>
          </a:br>
          <a:r>
            <a:rPr kumimoji="1" lang="ja-JP" altLang="ja-JP" sz="900">
              <a:solidFill>
                <a:schemeClr val="lt1"/>
              </a:solidFill>
              <a:effectLst/>
              <a:latin typeface="+mn-lt"/>
              <a:ea typeface="+mn-ea"/>
              <a:cs typeface="+mn-cs"/>
            </a:rPr>
            <a:t>事業実施場所が複数事業所の場合で、</a:t>
          </a:r>
          <a:r>
            <a:rPr kumimoji="1" lang="ja-JP" altLang="ja-JP" sz="900" b="1" u="sng">
              <a:solidFill>
                <a:schemeClr val="lt1"/>
              </a:solidFill>
              <a:effectLst/>
              <a:latin typeface="+mn-lt"/>
              <a:ea typeface="+mn-ea"/>
              <a:cs typeface="+mn-cs"/>
            </a:rPr>
            <a:t>年間稼働日数が事業所により異なる場合</a:t>
          </a:r>
          <a:r>
            <a:rPr kumimoji="1" lang="ja-JP" altLang="ja-JP" sz="900">
              <a:solidFill>
                <a:schemeClr val="lt1"/>
              </a:solidFill>
              <a:effectLst/>
              <a:latin typeface="+mn-lt"/>
              <a:ea typeface="+mn-ea"/>
              <a:cs typeface="+mn-cs"/>
            </a:rPr>
            <a:t>は、（別紙１）省力化計算シートで基準とした事業所の年間稼働日数を入力します。</a:t>
          </a:r>
          <a:endParaRPr lang="ja-JP" altLang="ja-JP" sz="900">
            <a:effectLst/>
          </a:endParaRPr>
        </a:p>
        <a:p>
          <a:pPr algn="l"/>
          <a:endParaRPr kumimoji="1" lang="ja-JP" altLang="en-US" sz="900" kern="1200"/>
        </a:p>
      </xdr:txBody>
    </xdr:sp>
    <xdr:clientData/>
  </xdr:twoCellAnchor>
  <xdr:twoCellAnchor>
    <xdr:from>
      <xdr:col>9</xdr:col>
      <xdr:colOff>139105</xdr:colOff>
      <xdr:row>6</xdr:row>
      <xdr:rowOff>229981</xdr:rowOff>
    </xdr:from>
    <xdr:to>
      <xdr:col>11</xdr:col>
      <xdr:colOff>39761</xdr:colOff>
      <xdr:row>8</xdr:row>
      <xdr:rowOff>311931</xdr:rowOff>
    </xdr:to>
    <xdr:sp macro="" textlink="">
      <xdr:nvSpPr>
        <xdr:cNvPr id="8" name="吹き出し: 四角形 7">
          <a:extLst>
            <a:ext uri="{FF2B5EF4-FFF2-40B4-BE49-F238E27FC236}">
              <a16:creationId xmlns:a16="http://schemas.microsoft.com/office/drawing/2014/main" id="{00000000-0008-0000-0300-000008000000}"/>
            </a:ext>
          </a:extLst>
        </xdr:cNvPr>
        <xdr:cNvSpPr/>
      </xdr:nvSpPr>
      <xdr:spPr>
        <a:xfrm>
          <a:off x="5871690" y="1513658"/>
          <a:ext cx="1401209" cy="961181"/>
        </a:xfrm>
        <a:prstGeom prst="wedgeRectCallout">
          <a:avLst>
            <a:gd name="adj1" fmla="val -22653"/>
            <a:gd name="adj2" fmla="val -7157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1" u="sng" kern="1200"/>
            <a:t>当該事業者（全体）</a:t>
          </a:r>
          <a:r>
            <a:rPr kumimoji="1" lang="ja-JP" altLang="en-US" sz="900" kern="1200"/>
            <a:t>に</a:t>
          </a:r>
          <a:r>
            <a:rPr kumimoji="1" lang="ja-JP" altLang="en-US" sz="900" b="1" kern="1200"/>
            <a:t>従事する者（従業員・役員）</a:t>
          </a:r>
          <a:r>
            <a:rPr kumimoji="1" lang="ja-JP" altLang="en-US" sz="900" kern="1200"/>
            <a:t>の時給平均額を入力</a:t>
          </a:r>
        </a:p>
      </xdr:txBody>
    </xdr:sp>
    <xdr:clientData/>
  </xdr:twoCellAnchor>
  <xdr:twoCellAnchor>
    <xdr:from>
      <xdr:col>11</xdr:col>
      <xdr:colOff>101858</xdr:colOff>
      <xdr:row>6</xdr:row>
      <xdr:rowOff>229980</xdr:rowOff>
    </xdr:from>
    <xdr:to>
      <xdr:col>15</xdr:col>
      <xdr:colOff>558116</xdr:colOff>
      <xdr:row>9</xdr:row>
      <xdr:rowOff>261719</xdr:rowOff>
    </xdr:to>
    <xdr:sp macro="" textlink="">
      <xdr:nvSpPr>
        <xdr:cNvPr id="9" name="吹き出し: 四角形 8">
          <a:extLst>
            <a:ext uri="{FF2B5EF4-FFF2-40B4-BE49-F238E27FC236}">
              <a16:creationId xmlns:a16="http://schemas.microsoft.com/office/drawing/2014/main" id="{00000000-0008-0000-0300-000009000000}"/>
            </a:ext>
          </a:extLst>
        </xdr:cNvPr>
        <xdr:cNvSpPr/>
      </xdr:nvSpPr>
      <xdr:spPr>
        <a:xfrm>
          <a:off x="7334996" y="1513657"/>
          <a:ext cx="3515982" cy="1350585"/>
        </a:xfrm>
        <a:prstGeom prst="wedgeRectCallout">
          <a:avLst>
            <a:gd name="adj1" fmla="val -32959"/>
            <a:gd name="adj2" fmla="val -6601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kern="1200"/>
            <a:t>付加価値増加額</a:t>
          </a:r>
          <a:endParaRPr kumimoji="1" lang="en-US" altLang="ja-JP" sz="900" kern="1200"/>
        </a:p>
        <a:p>
          <a:pPr algn="l"/>
          <a:r>
            <a:rPr kumimoji="1" lang="ja-JP" altLang="en-US" sz="900" kern="1200"/>
            <a:t>（</a:t>
          </a:r>
          <a:r>
            <a:rPr kumimoji="1" lang="ja-JP" altLang="en-US" sz="900" b="1" kern="1200"/>
            <a:t>事業計画期間最終年度の付加価値額ー基準年度の付加価値額</a:t>
          </a:r>
          <a:r>
            <a:rPr kumimoji="1" lang="ja-JP" altLang="en-US" sz="900" kern="1200"/>
            <a:t>）を入力</a:t>
          </a:r>
          <a:endParaRPr kumimoji="1" lang="en-US" altLang="ja-JP" sz="900" kern="1200"/>
        </a:p>
        <a:p>
          <a:pPr algn="l"/>
          <a:r>
            <a:rPr kumimoji="1" lang="ja-JP" altLang="en-US" sz="900" kern="1200"/>
            <a:t>例）</a:t>
          </a:r>
          <a:r>
            <a:rPr kumimoji="1" lang="en-US" altLang="ja-JP" sz="900" kern="1200"/>
            <a:t>5</a:t>
          </a:r>
          <a:r>
            <a:rPr kumimoji="1" lang="ja-JP" altLang="en-US" sz="900" kern="1200"/>
            <a:t>年計画の場合、</a:t>
          </a:r>
          <a:endParaRPr kumimoji="1" lang="en-US" altLang="ja-JP" sz="900" kern="1200"/>
        </a:p>
        <a:p>
          <a:pPr algn="l"/>
          <a:r>
            <a:rPr kumimoji="1" lang="ja-JP" altLang="en-US" sz="900" b="1" kern="1200"/>
            <a:t> （５年後の付加価値額－基準年度の付加価値額）</a:t>
          </a:r>
        </a:p>
      </xdr:txBody>
    </xdr:sp>
    <xdr:clientData/>
  </xdr:twoCellAnchor>
  <mc:AlternateContent xmlns:mc="http://schemas.openxmlformats.org/markup-compatibility/2006">
    <mc:Choice xmlns:a14="http://schemas.microsoft.com/office/drawing/2010/main" Requires="a14">
      <xdr:twoCellAnchor editAs="oneCell">
        <xdr:from>
          <xdr:col>5</xdr:col>
          <xdr:colOff>69850</xdr:colOff>
          <xdr:row>2</xdr:row>
          <xdr:rowOff>260350</xdr:rowOff>
        </xdr:from>
        <xdr:to>
          <xdr:col>7</xdr:col>
          <xdr:colOff>152400</xdr:colOff>
          <xdr:row>4</xdr:row>
          <xdr:rowOff>0</xdr:rowOff>
        </xdr:to>
        <xdr:sp macro="" textlink="">
          <xdr:nvSpPr>
            <xdr:cNvPr id="4097" name="Check Box 1" descr="新規事業の事業計画"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ja-JP" altLang="en-US" sz="900" b="0" i="0" u="none" strike="noStrike" baseline="0">
                  <a:solidFill>
                    <a:srgbClr val="000000"/>
                  </a:solidFill>
                  <a:latin typeface="Meiryo UI"/>
                  <a:ea typeface="Meiryo UI"/>
                </a:rPr>
                <a:t>　新規事業の事業計画</a:t>
              </a:r>
            </a:p>
          </xdr:txBody>
        </xdr:sp>
        <xdr:clientData/>
      </xdr:twoCellAnchor>
    </mc:Choice>
    <mc:Fallback/>
  </mc:AlternateContent>
  <xdr:twoCellAnchor>
    <xdr:from>
      <xdr:col>4</xdr:col>
      <xdr:colOff>228602</xdr:colOff>
      <xdr:row>6</xdr:row>
      <xdr:rowOff>235063</xdr:rowOff>
    </xdr:from>
    <xdr:to>
      <xdr:col>6</xdr:col>
      <xdr:colOff>249995</xdr:colOff>
      <xdr:row>8</xdr:row>
      <xdr:rowOff>297668</xdr:rowOff>
    </xdr:to>
    <xdr:sp macro="" textlink="$O$5">
      <xdr:nvSpPr>
        <xdr:cNvPr id="2" name="吹き出し: 四角形 1">
          <a:extLst>
            <a:ext uri="{FF2B5EF4-FFF2-40B4-BE49-F238E27FC236}">
              <a16:creationId xmlns:a16="http://schemas.microsoft.com/office/drawing/2014/main" id="{00000000-0008-0000-0300-000002000000}"/>
            </a:ext>
          </a:extLst>
        </xdr:cNvPr>
        <xdr:cNvSpPr/>
      </xdr:nvSpPr>
      <xdr:spPr>
        <a:xfrm>
          <a:off x="2848710" y="1518740"/>
          <a:ext cx="1252316" cy="941836"/>
        </a:xfrm>
        <a:prstGeom prst="wedgeRectCallout">
          <a:avLst>
            <a:gd name="adj1" fmla="val -20624"/>
            <a:gd name="adj2" fmla="val -73224"/>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25F3EBE-C09B-4846-BD39-0E7EBF77C25A}" type="TxLink">
            <a:rPr kumimoji="1" lang="en-US" altLang="en-US" sz="900" b="0" i="0" u="none" strike="noStrike" kern="1200">
              <a:solidFill>
                <a:schemeClr val="bg1"/>
              </a:solidFill>
              <a:latin typeface="游ゴシック"/>
              <a:ea typeface="游ゴシック"/>
            </a:rPr>
            <a:pPr algn="l"/>
            <a:t>※ 省力化計算シートより自動入力されます。</a:t>
          </a:fld>
          <a:endParaRPr kumimoji="1" lang="en-US" altLang="ja-JP" sz="900" kern="1200">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1813348</xdr:colOff>
      <xdr:row>17</xdr:row>
      <xdr:rowOff>25580</xdr:rowOff>
    </xdr:from>
    <xdr:to>
      <xdr:col>5</xdr:col>
      <xdr:colOff>555375</xdr:colOff>
      <xdr:row>19</xdr:row>
      <xdr:rowOff>30308</xdr:rowOff>
    </xdr:to>
    <xdr:sp macro="" textlink="">
      <xdr:nvSpPr>
        <xdr:cNvPr id="2" name="吹き出し: 四角形 1">
          <a:extLst>
            <a:ext uri="{FF2B5EF4-FFF2-40B4-BE49-F238E27FC236}">
              <a16:creationId xmlns:a16="http://schemas.microsoft.com/office/drawing/2014/main" id="{DA19122A-08FD-453F-8B99-EBC18D785C6C}"/>
            </a:ext>
          </a:extLst>
        </xdr:cNvPr>
        <xdr:cNvSpPr/>
      </xdr:nvSpPr>
      <xdr:spPr>
        <a:xfrm>
          <a:off x="3467977" y="3280409"/>
          <a:ext cx="2181912" cy="342185"/>
        </a:xfrm>
        <a:prstGeom prst="wedgeRectCallout">
          <a:avLst>
            <a:gd name="adj1" fmla="val -6950"/>
            <a:gd name="adj2" fmla="val 18469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直近決算書の実績値を入力</a:t>
          </a:r>
        </a:p>
      </xdr:txBody>
    </xdr:sp>
    <xdr:clientData/>
  </xdr:twoCellAnchor>
  <xdr:twoCellAnchor editAs="oneCell">
    <xdr:from>
      <xdr:col>12</xdr:col>
      <xdr:colOff>371928</xdr:colOff>
      <xdr:row>2</xdr:row>
      <xdr:rowOff>54428</xdr:rowOff>
    </xdr:from>
    <xdr:to>
      <xdr:col>23</xdr:col>
      <xdr:colOff>97790</xdr:colOff>
      <xdr:row>20</xdr:row>
      <xdr:rowOff>98516</xdr:rowOff>
    </xdr:to>
    <xdr:pic>
      <xdr:nvPicPr>
        <xdr:cNvPr id="3" name="図 2" descr="グラフィカル ユーザー インターフェイス, Web サイト&#10;&#10;AI によって生成されたコンテンツは間違っている可能性があります。">
          <a:hlinkClick xmlns:r="http://schemas.openxmlformats.org/officeDocument/2006/relationships" r:id="rId1"/>
          <a:extLst>
            <a:ext uri="{FF2B5EF4-FFF2-40B4-BE49-F238E27FC236}">
              <a16:creationId xmlns:a16="http://schemas.microsoft.com/office/drawing/2014/main" id="{433718DA-6DC8-4C77-A527-16636F73E9C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585518" y="439238"/>
          <a:ext cx="6404792" cy="2930616"/>
        </a:xfrm>
        <a:prstGeom prst="rect">
          <a:avLst/>
        </a:prstGeom>
      </xdr:spPr>
    </xdr:pic>
    <xdr:clientData/>
  </xdr:twoCellAnchor>
  <xdr:twoCellAnchor editAs="oneCell">
    <xdr:from>
      <xdr:col>13</xdr:col>
      <xdr:colOff>0</xdr:colOff>
      <xdr:row>21</xdr:row>
      <xdr:rowOff>0</xdr:rowOff>
    </xdr:from>
    <xdr:to>
      <xdr:col>23</xdr:col>
      <xdr:colOff>98253</xdr:colOff>
      <xdr:row>36</xdr:row>
      <xdr:rowOff>174566</xdr:rowOff>
    </xdr:to>
    <xdr:pic>
      <xdr:nvPicPr>
        <xdr:cNvPr id="4" name="図 3" descr="グラフィカル ユーザー インターフェイス, テキスト&#10;&#10;AI によって生成されたコンテンツは間違っている可能性があります。">
          <a:hlinkClick xmlns:r="http://schemas.openxmlformats.org/officeDocument/2006/relationships" r:id="rId3"/>
          <a:extLst>
            <a:ext uri="{FF2B5EF4-FFF2-40B4-BE49-F238E27FC236}">
              <a16:creationId xmlns:a16="http://schemas.microsoft.com/office/drawing/2014/main" id="{4C247571-67A3-4DC7-9C1A-E0873709A4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603480" y="3794760"/>
          <a:ext cx="6387294" cy="4280477"/>
        </a:xfrm>
        <a:prstGeom prst="rect">
          <a:avLst/>
        </a:prstGeom>
      </xdr:spPr>
    </xdr:pic>
    <xdr:clientData/>
  </xdr:twoCellAnchor>
  <xdr:twoCellAnchor>
    <xdr:from>
      <xdr:col>5</xdr:col>
      <xdr:colOff>107279</xdr:colOff>
      <xdr:row>25</xdr:row>
      <xdr:rowOff>74705</xdr:rowOff>
    </xdr:from>
    <xdr:to>
      <xdr:col>5</xdr:col>
      <xdr:colOff>583407</xdr:colOff>
      <xdr:row>41</xdr:row>
      <xdr:rowOff>0</xdr:rowOff>
    </xdr:to>
    <xdr:sp macro="" textlink="">
      <xdr:nvSpPr>
        <xdr:cNvPr id="5" name="正方形/長方形 4">
          <a:extLst>
            <a:ext uri="{FF2B5EF4-FFF2-40B4-BE49-F238E27FC236}">
              <a16:creationId xmlns:a16="http://schemas.microsoft.com/office/drawing/2014/main" id="{3386511A-3CBC-4B42-88A1-6D7790408756}"/>
            </a:ext>
          </a:extLst>
        </xdr:cNvPr>
        <xdr:cNvSpPr/>
      </xdr:nvSpPr>
      <xdr:spPr>
        <a:xfrm>
          <a:off x="5393654" y="4682424"/>
          <a:ext cx="476128" cy="47354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800">
              <a:solidFill>
                <a:sysClr val="windowText" lastClr="000000"/>
              </a:solidFill>
            </a:rPr>
            <a:t>補助事業実施期間</a:t>
          </a:r>
        </a:p>
      </xdr:txBody>
    </xdr:sp>
    <xdr:clientData/>
  </xdr:twoCellAnchor>
  <xdr:twoCellAnchor>
    <xdr:from>
      <xdr:col>6</xdr:col>
      <xdr:colOff>15240</xdr:colOff>
      <xdr:row>14</xdr:row>
      <xdr:rowOff>59144</xdr:rowOff>
    </xdr:from>
    <xdr:to>
      <xdr:col>8</xdr:col>
      <xdr:colOff>21045</xdr:colOff>
      <xdr:row>19</xdr:row>
      <xdr:rowOff>137159</xdr:rowOff>
    </xdr:to>
    <xdr:sp macro="" textlink="">
      <xdr:nvSpPr>
        <xdr:cNvPr id="6" name="吹き出し: 四角形 5">
          <a:extLst>
            <a:ext uri="{FF2B5EF4-FFF2-40B4-BE49-F238E27FC236}">
              <a16:creationId xmlns:a16="http://schemas.microsoft.com/office/drawing/2014/main" id="{F4E91893-5BDE-4205-9875-5688674307DE}"/>
            </a:ext>
          </a:extLst>
        </xdr:cNvPr>
        <xdr:cNvSpPr/>
      </xdr:nvSpPr>
      <xdr:spPr>
        <a:xfrm>
          <a:off x="5806440" y="2889430"/>
          <a:ext cx="2487748" cy="840015"/>
        </a:xfrm>
        <a:prstGeom prst="wedgeRectCallout">
          <a:avLst>
            <a:gd name="adj1" fmla="val -15459"/>
            <a:gd name="adj2" fmla="val 100449"/>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事業完了予定日の事業年度（事業者の決算年度）の翌年度を</a:t>
          </a:r>
          <a:r>
            <a:rPr kumimoji="1" lang="en-US" altLang="ja-JP" sz="1100">
              <a:solidFill>
                <a:sysClr val="windowText" lastClr="000000"/>
              </a:solidFill>
            </a:rPr>
            <a:t>1</a:t>
          </a:r>
          <a:r>
            <a:rPr kumimoji="1" lang="ja-JP" altLang="en-US" sz="1100">
              <a:solidFill>
                <a:sysClr val="windowText" lastClr="000000"/>
              </a:solidFill>
            </a:rPr>
            <a:t>年目として入力</a:t>
          </a:r>
        </a:p>
      </xdr:txBody>
    </xdr:sp>
    <xdr:clientData/>
  </xdr:twoCellAnchor>
  <xdr:twoCellAnchor>
    <xdr:from>
      <xdr:col>5</xdr:col>
      <xdr:colOff>112836</xdr:colOff>
      <xdr:row>43</xdr:row>
      <xdr:rowOff>38099</xdr:rowOff>
    </xdr:from>
    <xdr:to>
      <xdr:col>5</xdr:col>
      <xdr:colOff>603250</xdr:colOff>
      <xdr:row>49</xdr:row>
      <xdr:rowOff>0</xdr:rowOff>
    </xdr:to>
    <xdr:sp macro="" textlink="">
      <xdr:nvSpPr>
        <xdr:cNvPr id="7" name="正方形/長方形 6">
          <a:extLst>
            <a:ext uri="{FF2B5EF4-FFF2-40B4-BE49-F238E27FC236}">
              <a16:creationId xmlns:a16="http://schemas.microsoft.com/office/drawing/2014/main" id="{AD3B1C59-1791-4A85-B6ED-AC819736146A}"/>
            </a:ext>
          </a:extLst>
        </xdr:cNvPr>
        <xdr:cNvSpPr/>
      </xdr:nvSpPr>
      <xdr:spPr>
        <a:xfrm>
          <a:off x="5415086" y="10150474"/>
          <a:ext cx="490414" cy="183515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eaVert" rtlCol="0" anchor="ctr" anchorCtr="1"/>
        <a:lstStyle/>
        <a:p>
          <a:pPr algn="l"/>
          <a:r>
            <a:rPr kumimoji="1" lang="ja-JP" altLang="en-US" sz="1600">
              <a:solidFill>
                <a:sysClr val="windowText" lastClr="000000"/>
              </a:solidFill>
            </a:rPr>
            <a:t>補助事業実施期間</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533400</xdr:colOff>
      <xdr:row>2</xdr:row>
      <xdr:rowOff>97118</xdr:rowOff>
    </xdr:from>
    <xdr:to>
      <xdr:col>12</xdr:col>
      <xdr:colOff>387350</xdr:colOff>
      <xdr:row>14</xdr:row>
      <xdr:rowOff>38100</xdr:rowOff>
    </xdr:to>
    <xdr:sp macro="" textlink="">
      <xdr:nvSpPr>
        <xdr:cNvPr id="2" name="吹き出し: 四角形 1">
          <a:extLst>
            <a:ext uri="{FF2B5EF4-FFF2-40B4-BE49-F238E27FC236}">
              <a16:creationId xmlns:a16="http://schemas.microsoft.com/office/drawing/2014/main" id="{00000000-0008-0000-0500-000002000000}"/>
            </a:ext>
          </a:extLst>
        </xdr:cNvPr>
        <xdr:cNvSpPr/>
      </xdr:nvSpPr>
      <xdr:spPr>
        <a:xfrm>
          <a:off x="8105775" y="560033"/>
          <a:ext cx="1856105" cy="1135417"/>
        </a:xfrm>
        <a:prstGeom prst="wedgeRectCallout">
          <a:avLst>
            <a:gd name="adj1" fmla="val -75247"/>
            <a:gd name="adj2" fmla="val 31886"/>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入力した</a:t>
          </a:r>
          <a:r>
            <a:rPr kumimoji="1" lang="en-US" altLang="ja-JP" sz="1100">
              <a:solidFill>
                <a:sysClr val="windowText" lastClr="000000"/>
              </a:solidFill>
            </a:rPr>
            <a:t>A</a:t>
          </a:r>
          <a:r>
            <a:rPr kumimoji="1" lang="ja-JP" altLang="en-US" sz="1100">
              <a:solidFill>
                <a:sysClr val="windowText" lastClr="000000"/>
              </a:solidFill>
            </a:rPr>
            <a:t>と同率の年平均成長率を維持するために必要な基準年に対する増加率</a:t>
          </a:r>
        </a:p>
      </xdr:txBody>
    </xdr:sp>
    <xdr:clientData/>
  </xdr:twoCellAnchor>
  <xdr:twoCellAnchor>
    <xdr:from>
      <xdr:col>9</xdr:col>
      <xdr:colOff>542925</xdr:colOff>
      <xdr:row>14</xdr:row>
      <xdr:rowOff>104775</xdr:rowOff>
    </xdr:from>
    <xdr:to>
      <xdr:col>12</xdr:col>
      <xdr:colOff>409575</xdr:colOff>
      <xdr:row>19</xdr:row>
      <xdr:rowOff>166688</xdr:rowOff>
    </xdr:to>
    <xdr:sp macro="" textlink="">
      <xdr:nvSpPr>
        <xdr:cNvPr id="3" name="吹き出し: 四角形 2">
          <a:extLst>
            <a:ext uri="{FF2B5EF4-FFF2-40B4-BE49-F238E27FC236}">
              <a16:creationId xmlns:a16="http://schemas.microsoft.com/office/drawing/2014/main" id="{00000000-0008-0000-0500-000003000000}"/>
            </a:ext>
          </a:extLst>
        </xdr:cNvPr>
        <xdr:cNvSpPr/>
      </xdr:nvSpPr>
      <xdr:spPr>
        <a:xfrm>
          <a:off x="8091488" y="1771650"/>
          <a:ext cx="1902618" cy="1359694"/>
        </a:xfrm>
        <a:prstGeom prst="wedgeRectCallout">
          <a:avLst>
            <a:gd name="adj1" fmla="val -78063"/>
            <a:gd name="adj2" fmla="val -44408"/>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100">
              <a:solidFill>
                <a:sysClr val="windowText" lastClr="000000"/>
              </a:solidFill>
              <a:effectLst/>
              <a:latin typeface="+mn-lt"/>
              <a:ea typeface="+mn-ea"/>
              <a:cs typeface="+mn-cs"/>
            </a:rPr>
            <a:t>年平均成長率を達成するために必要な金額「労働生産性（１人当たり付加価値額）」</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1</a:t>
          </a:r>
          <a:r>
            <a:rPr kumimoji="1" lang="ja-JP" altLang="en-US" sz="1100">
              <a:solidFill>
                <a:sysClr val="windowText" lastClr="000000"/>
              </a:solidFill>
              <a:effectLst/>
              <a:latin typeface="+mn-lt"/>
              <a:ea typeface="+mn-ea"/>
              <a:cs typeface="+mn-cs"/>
            </a:rPr>
            <a:t>人</a:t>
          </a:r>
          <a:r>
            <a:rPr kumimoji="1" lang="ja-JP" altLang="ja-JP" sz="1100">
              <a:solidFill>
                <a:sysClr val="windowText" lastClr="000000"/>
              </a:solidFill>
              <a:effectLst/>
              <a:latin typeface="+mn-lt"/>
              <a:ea typeface="+mn-ea"/>
              <a:cs typeface="+mn-cs"/>
            </a:rPr>
            <a:t>当たり給与支給額」</a:t>
          </a:r>
          <a:endParaRPr lang="ja-JP" altLang="ja-JP">
            <a:solidFill>
              <a:sysClr val="windowText" lastClr="000000"/>
            </a:solidFill>
            <a:effectLst/>
          </a:endParaRPr>
        </a:p>
      </xdr:txBody>
    </xdr:sp>
    <xdr:clientData/>
  </xdr:twoCellAnchor>
  <xdr:twoCellAnchor>
    <xdr:from>
      <xdr:col>2</xdr:col>
      <xdr:colOff>0</xdr:colOff>
      <xdr:row>16</xdr:row>
      <xdr:rowOff>182880</xdr:rowOff>
    </xdr:from>
    <xdr:to>
      <xdr:col>4</xdr:col>
      <xdr:colOff>825500</xdr:colOff>
      <xdr:row>20</xdr:row>
      <xdr:rowOff>107156</xdr:rowOff>
    </xdr:to>
    <xdr:sp macro="" textlink="">
      <xdr:nvSpPr>
        <xdr:cNvPr id="4" name="吹き出し: 四角形 3">
          <a:extLst>
            <a:ext uri="{FF2B5EF4-FFF2-40B4-BE49-F238E27FC236}">
              <a16:creationId xmlns:a16="http://schemas.microsoft.com/office/drawing/2014/main" id="{00000000-0008-0000-0500-000004000000}"/>
            </a:ext>
          </a:extLst>
        </xdr:cNvPr>
        <xdr:cNvSpPr/>
      </xdr:nvSpPr>
      <xdr:spPr>
        <a:xfrm>
          <a:off x="595313" y="2468880"/>
          <a:ext cx="2897187" cy="829151"/>
        </a:xfrm>
        <a:prstGeom prst="wedgeRectCallout">
          <a:avLst>
            <a:gd name="adj1" fmla="val -2083"/>
            <a:gd name="adj2" fmla="val -109230"/>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基準年の「労働生産性</a:t>
          </a:r>
          <a:r>
            <a:rPr kumimoji="1" lang="ja-JP" altLang="ja-JP" sz="1100">
              <a:solidFill>
                <a:sysClr val="windowText" lastClr="000000"/>
              </a:solidFill>
              <a:effectLst/>
              <a:latin typeface="+mn-lt"/>
              <a:ea typeface="+mn-ea"/>
              <a:cs typeface="+mn-cs"/>
            </a:rPr>
            <a:t>（１人当たり付加価値額）</a:t>
          </a:r>
          <a:r>
            <a:rPr kumimoji="1" lang="ja-JP" altLang="en-US" sz="1100">
              <a:solidFill>
                <a:sysClr val="windowText" lastClr="000000"/>
              </a:solidFill>
            </a:rPr>
            <a:t>」</a:t>
          </a:r>
          <a:r>
            <a:rPr kumimoji="1" lang="ja-JP" altLang="en-US" sz="1100">
              <a:solidFill>
                <a:sysClr val="windowText" lastClr="000000"/>
              </a:solidFill>
              <a:effectLst/>
              <a:latin typeface="+mn-lt"/>
              <a:ea typeface="+mn-ea"/>
              <a:cs typeface="+mn-cs"/>
            </a:rPr>
            <a:t>または</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１</a:t>
          </a:r>
          <a:r>
            <a:rPr kumimoji="1" lang="ja-JP" altLang="ja-JP" sz="1100">
              <a:solidFill>
                <a:sysClr val="windowText" lastClr="000000"/>
              </a:solidFill>
              <a:effectLst/>
              <a:latin typeface="+mn-lt"/>
              <a:ea typeface="+mn-ea"/>
              <a:cs typeface="+mn-cs"/>
            </a:rPr>
            <a:t>人当たり給与支給額」</a:t>
          </a:r>
          <a:r>
            <a:rPr kumimoji="1" lang="ja-JP" altLang="en-US" sz="1100">
              <a:solidFill>
                <a:sysClr val="windowText" lastClr="000000"/>
              </a:solidFill>
              <a:effectLst/>
              <a:latin typeface="+mn-lt"/>
              <a:ea typeface="+mn-ea"/>
              <a:cs typeface="+mn-cs"/>
            </a:rPr>
            <a:t>を入力</a:t>
          </a:r>
          <a:endParaRPr kumimoji="1" lang="en-US" altLang="ja-JP" sz="1100">
            <a:solidFill>
              <a:sysClr val="windowText" lastClr="000000"/>
            </a:solidFill>
          </a:endParaRPr>
        </a:p>
      </xdr:txBody>
    </xdr:sp>
    <xdr:clientData/>
  </xdr:twoCellAnchor>
  <xdr:twoCellAnchor>
    <xdr:from>
      <xdr:col>2</xdr:col>
      <xdr:colOff>214630</xdr:colOff>
      <xdr:row>2</xdr:row>
      <xdr:rowOff>342900</xdr:rowOff>
    </xdr:from>
    <xdr:to>
      <xdr:col>4</xdr:col>
      <xdr:colOff>200660</xdr:colOff>
      <xdr:row>11</xdr:row>
      <xdr:rowOff>218440</xdr:rowOff>
    </xdr:to>
    <xdr:sp macro="" textlink="">
      <xdr:nvSpPr>
        <xdr:cNvPr id="5" name="吹き出し: 四角形 4">
          <a:extLst>
            <a:ext uri="{FF2B5EF4-FFF2-40B4-BE49-F238E27FC236}">
              <a16:creationId xmlns:a16="http://schemas.microsoft.com/office/drawing/2014/main" id="{00000000-0008-0000-0500-000005000000}"/>
            </a:ext>
          </a:extLst>
        </xdr:cNvPr>
        <xdr:cNvSpPr/>
      </xdr:nvSpPr>
      <xdr:spPr>
        <a:xfrm>
          <a:off x="791845" y="809625"/>
          <a:ext cx="2077720" cy="292735"/>
        </a:xfrm>
        <a:prstGeom prst="wedgeRectCallout">
          <a:avLst>
            <a:gd name="adj1" fmla="val 57171"/>
            <a:gd name="adj2" fmla="val 143974"/>
          </a:avLst>
        </a:prstGeom>
        <a:solidFill>
          <a:schemeClr val="bg1"/>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A</a:t>
          </a:r>
          <a:r>
            <a:rPr kumimoji="1" lang="ja-JP" altLang="en-US" sz="1100">
              <a:solidFill>
                <a:sysClr val="windowText" lastClr="000000"/>
              </a:solidFill>
            </a:rPr>
            <a:t>：達成したい増加率を入力</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40_&#30011;&#38754;&#35373;&#35336;&#26360;_&#12513;&#12540;&#12523;&#12450;&#12489;&#12524;&#12473;&#35469;&#35388;(&#30011;&#38754;&#12452;&#12513;&#12540;&#12472;)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更新履歴"/>
      <sheetName val="メールアドレス登録画面"/>
      <sheetName val="メール送信完了画面"/>
      <sheetName val="認証コード入力画面"/>
      <sheetName val="【不要】オブジェクト更新内容"/>
      <sheetName val="製品一覧表"/>
      <sheetName val="業種・業務領域_算出結果表"/>
    </sheetNames>
    <sheetDataSet>
      <sheetData sheetId="0">
        <row r="2">
          <cell r="U2">
            <v>45673</v>
          </cell>
        </row>
        <row r="3">
          <cell r="D3" t="str">
            <v>画面設計書</v>
          </cell>
          <cell r="L3" t="str">
            <v>メールアドレス認証</v>
          </cell>
        </row>
      </sheetData>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7" dT="2026-07-21T07:33:11.41" personId="{00000000-0000-0000-0000-000000000000}" id="{0ABEA8D2-F391-439D-8BCD-7B753C09A159}">
    <text>0.76というのは低いので、もっと高くしてほしい。もちろん高ければ良いということではなく、導入後の時間見積もりが甘くないかなどのチェックは必要ですが、審査項目になっているので、やはり高い方が良い。導入前を増やし、導入後を減らすことで高められるので、調整してみてください。</text>
  </threadedComment>
</ThreadedComments>
</file>

<file path=xl/threadedComments/threadedComment2.xml><?xml version="1.0" encoding="utf-8"?>
<ThreadedComments xmlns="http://schemas.microsoft.com/office/spreadsheetml/2018/threadedcomments" xmlns:x="http://schemas.openxmlformats.org/spreadsheetml/2006/main">
  <threadedComment ref="G38" dT="2026-07-21T07:34:41.74" personId="{00000000-0000-0000-0000-000000000000}" id="{6C39272A-282A-4309-B903-5157629CAF96}">
    <text>従業員数を少しでもよいので、増やしてほしい
国が求めているのは、省力化して新たな付加価値分野に人を配置し、そこで売上・粗利を上げて、さらに人を増やす。みたいな好循環。</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D893-C8A8-4A2B-A000-803BED7A0081}">
  <sheetPr>
    <tabColor rgb="FF92D050"/>
  </sheetPr>
  <dimension ref="A1:S81"/>
  <sheetViews>
    <sheetView showGridLines="0" view="pageBreakPreview" zoomScale="85" zoomScaleNormal="85" zoomScaleSheetLayoutView="85" workbookViewId="0">
      <selection activeCell="L9" sqref="L9"/>
    </sheetView>
  </sheetViews>
  <sheetFormatPr defaultColWidth="9" defaultRowHeight="18" x14ac:dyDescent="0.55000000000000004"/>
  <cols>
    <col min="1" max="1" width="4.33203125" style="18" customWidth="1"/>
    <col min="2" max="12" width="9.33203125" style="18" customWidth="1"/>
    <col min="13" max="16384" width="9" style="18"/>
  </cols>
  <sheetData>
    <row r="1" spans="1:12" x14ac:dyDescent="0.55000000000000004">
      <c r="A1" s="170" t="s">
        <v>0</v>
      </c>
      <c r="B1" s="171"/>
      <c r="C1" s="171"/>
      <c r="D1" s="171"/>
      <c r="E1" s="171"/>
      <c r="F1" s="171"/>
      <c r="G1" s="171"/>
      <c r="H1" s="171"/>
      <c r="I1" s="171"/>
      <c r="J1" s="171"/>
      <c r="K1" s="171"/>
      <c r="L1" s="171"/>
    </row>
    <row r="2" spans="1:12" ht="18.5" thickBot="1" x14ac:dyDescent="0.6">
      <c r="A2" s="172"/>
      <c r="B2" s="283" t="s">
        <v>1</v>
      </c>
      <c r="C2" s="284"/>
      <c r="D2" s="173"/>
      <c r="E2" s="173"/>
      <c r="F2" s="173"/>
      <c r="G2" s="173"/>
      <c r="H2" s="173"/>
      <c r="I2" s="173"/>
      <c r="J2" s="173"/>
      <c r="K2" s="173"/>
      <c r="L2" s="173"/>
    </row>
    <row r="3" spans="1:12" ht="20.5" thickBot="1" x14ac:dyDescent="0.6">
      <c r="A3" s="172"/>
      <c r="B3" s="285" t="s">
        <v>145</v>
      </c>
      <c r="C3" s="286"/>
      <c r="D3" s="286"/>
      <c r="E3" s="286"/>
      <c r="F3" s="287"/>
      <c r="G3" s="173"/>
      <c r="H3" s="173"/>
      <c r="I3" s="173"/>
      <c r="J3" s="173"/>
      <c r="K3" s="173"/>
      <c r="L3" s="173"/>
    </row>
    <row r="4" spans="1:12" x14ac:dyDescent="0.55000000000000004">
      <c r="B4" s="172" t="s">
        <v>2</v>
      </c>
      <c r="C4" s="173"/>
      <c r="D4" s="173"/>
      <c r="E4" s="173"/>
      <c r="F4" s="173"/>
      <c r="G4" s="173"/>
      <c r="H4" s="173"/>
      <c r="I4" s="173"/>
      <c r="J4" s="173"/>
      <c r="K4" s="173"/>
      <c r="L4" s="173"/>
    </row>
    <row r="5" spans="1:12" x14ac:dyDescent="0.55000000000000004">
      <c r="A5" s="288" t="s">
        <v>142</v>
      </c>
      <c r="B5" s="288"/>
      <c r="C5" s="288"/>
      <c r="D5" s="288"/>
      <c r="E5" s="288"/>
      <c r="F5" s="288"/>
      <c r="G5" s="288"/>
      <c r="H5" s="288"/>
      <c r="I5" s="288"/>
      <c r="J5" s="288"/>
      <c r="K5" s="288"/>
      <c r="L5" s="288"/>
    </row>
    <row r="6" spans="1:12" ht="18.75" customHeight="1" x14ac:dyDescent="0.55000000000000004">
      <c r="A6" s="288"/>
      <c r="B6" s="288"/>
      <c r="C6" s="288"/>
      <c r="D6" s="288"/>
      <c r="E6" s="288"/>
      <c r="F6" s="288"/>
      <c r="G6" s="288"/>
      <c r="H6" s="288"/>
      <c r="I6" s="288"/>
      <c r="J6" s="288"/>
      <c r="K6" s="288"/>
      <c r="L6" s="288"/>
    </row>
    <row r="7" spans="1:12" ht="18.5" thickBot="1" x14ac:dyDescent="0.6">
      <c r="A7" s="173"/>
      <c r="B7" s="289" t="s">
        <v>3</v>
      </c>
      <c r="C7" s="290"/>
      <c r="D7" s="172"/>
      <c r="E7" s="173"/>
      <c r="F7" s="173"/>
      <c r="G7" s="173"/>
      <c r="H7" s="173"/>
      <c r="I7" s="173"/>
      <c r="J7" s="173"/>
      <c r="K7" s="173"/>
      <c r="L7" s="173"/>
    </row>
    <row r="8" spans="1:12" ht="26.25" customHeight="1" thickBot="1" x14ac:dyDescent="0.6">
      <c r="A8" s="173"/>
      <c r="B8" s="291">
        <f>'（別紙１）省力化計算シート'!M3</f>
        <v>0.85769230769230764</v>
      </c>
      <c r="C8" s="292"/>
      <c r="D8" s="174"/>
      <c r="E8" s="173"/>
      <c r="F8" s="173"/>
      <c r="G8" s="173"/>
      <c r="H8" s="173"/>
      <c r="I8" s="173"/>
      <c r="J8" s="173"/>
      <c r="K8" s="173"/>
      <c r="L8" s="173"/>
    </row>
    <row r="9" spans="1:12" x14ac:dyDescent="0.55000000000000004">
      <c r="A9" s="173"/>
      <c r="B9" s="173" t="s">
        <v>4</v>
      </c>
      <c r="C9" s="173"/>
      <c r="D9" s="173"/>
      <c r="E9" s="173"/>
      <c r="F9" s="173"/>
      <c r="G9" s="173"/>
      <c r="H9" s="173"/>
      <c r="I9" s="173"/>
      <c r="J9" s="173"/>
      <c r="K9" s="173"/>
      <c r="L9" s="173"/>
    </row>
    <row r="10" spans="1:12" x14ac:dyDescent="0.55000000000000004">
      <c r="A10" s="173"/>
      <c r="B10" s="173" t="s">
        <v>5</v>
      </c>
      <c r="C10" s="173"/>
      <c r="D10" s="173"/>
      <c r="E10" s="173"/>
      <c r="F10" s="173"/>
      <c r="G10" s="173"/>
      <c r="H10" s="173"/>
      <c r="I10" s="173"/>
      <c r="J10" s="173"/>
      <c r="K10" s="173"/>
      <c r="L10" s="173"/>
    </row>
    <row r="11" spans="1:12" x14ac:dyDescent="0.55000000000000004">
      <c r="A11" s="173"/>
      <c r="B11" s="173"/>
      <c r="C11" s="173"/>
      <c r="D11" s="173"/>
      <c r="E11" s="173"/>
      <c r="F11" s="173"/>
      <c r="G11" s="173"/>
      <c r="H11" s="173"/>
      <c r="I11" s="173"/>
      <c r="J11" s="173"/>
      <c r="K11" s="173"/>
      <c r="L11" s="173"/>
    </row>
    <row r="12" spans="1:12" x14ac:dyDescent="0.55000000000000004">
      <c r="A12" s="173"/>
      <c r="B12" s="293" t="s">
        <v>6</v>
      </c>
      <c r="C12" s="283"/>
      <c r="D12" s="283"/>
      <c r="E12" s="283"/>
      <c r="F12" s="173"/>
      <c r="G12" s="173"/>
      <c r="H12" s="173"/>
      <c r="I12" s="173"/>
      <c r="J12" s="173"/>
      <c r="K12" s="173"/>
      <c r="L12" s="173"/>
    </row>
    <row r="13" spans="1:12" x14ac:dyDescent="0.55000000000000004">
      <c r="A13" s="173"/>
      <c r="B13" s="175"/>
      <c r="C13" s="172"/>
      <c r="D13" s="172"/>
      <c r="E13" s="172"/>
      <c r="F13" s="173"/>
      <c r="G13" s="173"/>
      <c r="H13" s="173"/>
      <c r="I13" s="173"/>
      <c r="J13" s="173"/>
      <c r="K13" s="173"/>
      <c r="L13" s="173"/>
    </row>
    <row r="14" spans="1:12" x14ac:dyDescent="0.55000000000000004">
      <c r="A14" s="173"/>
      <c r="B14" s="175"/>
      <c r="C14" s="172"/>
      <c r="D14" s="172"/>
      <c r="E14" s="172"/>
      <c r="F14" s="173"/>
      <c r="G14" s="173"/>
      <c r="H14" s="173"/>
      <c r="I14" s="173"/>
      <c r="J14" s="173"/>
      <c r="K14" s="173"/>
      <c r="L14" s="173"/>
    </row>
    <row r="15" spans="1:12" x14ac:dyDescent="0.55000000000000004">
      <c r="A15" s="173"/>
      <c r="B15" s="175"/>
      <c r="C15" s="172"/>
      <c r="D15" s="172"/>
      <c r="E15" s="172"/>
      <c r="F15" s="173"/>
      <c r="G15" s="173"/>
      <c r="H15" s="173"/>
      <c r="I15" s="173"/>
      <c r="J15" s="173"/>
      <c r="K15" s="173"/>
      <c r="L15" s="173"/>
    </row>
    <row r="16" spans="1:12" x14ac:dyDescent="0.55000000000000004">
      <c r="A16" s="173"/>
      <c r="B16" s="175"/>
      <c r="C16" s="172"/>
      <c r="D16" s="172"/>
      <c r="E16" s="172"/>
      <c r="F16" s="173"/>
      <c r="G16" s="173"/>
      <c r="H16" s="173"/>
      <c r="I16" s="173"/>
      <c r="J16" s="173"/>
      <c r="K16" s="173"/>
      <c r="L16" s="173"/>
    </row>
    <row r="17" spans="1:12" x14ac:dyDescent="0.55000000000000004">
      <c r="A17" s="173"/>
      <c r="B17" s="175"/>
      <c r="C17" s="172"/>
      <c r="D17" s="172"/>
      <c r="E17" s="172"/>
      <c r="F17" s="173"/>
      <c r="G17" s="173"/>
      <c r="H17" s="173"/>
      <c r="I17" s="173"/>
      <c r="J17" s="173"/>
      <c r="K17" s="173"/>
      <c r="L17" s="173"/>
    </row>
    <row r="18" spans="1:12" x14ac:dyDescent="0.55000000000000004">
      <c r="A18" s="173"/>
      <c r="B18" s="175"/>
      <c r="C18" s="172"/>
      <c r="D18" s="172"/>
      <c r="E18" s="172"/>
      <c r="F18" s="173"/>
      <c r="G18" s="173"/>
      <c r="H18" s="173"/>
      <c r="I18" s="173"/>
      <c r="J18" s="173"/>
      <c r="K18" s="173"/>
      <c r="L18" s="173"/>
    </row>
    <row r="19" spans="1:12" x14ac:dyDescent="0.55000000000000004">
      <c r="A19" s="173"/>
      <c r="B19" s="175"/>
      <c r="C19" s="172"/>
      <c r="D19" s="172"/>
      <c r="E19" s="172"/>
      <c r="F19" s="173"/>
      <c r="G19" s="173"/>
      <c r="H19" s="173"/>
      <c r="I19" s="173"/>
      <c r="J19" s="173"/>
      <c r="K19" s="173"/>
      <c r="L19" s="173"/>
    </row>
    <row r="20" spans="1:12" x14ac:dyDescent="0.55000000000000004">
      <c r="A20" s="173"/>
      <c r="B20" s="175"/>
      <c r="C20" s="172"/>
      <c r="D20" s="172"/>
      <c r="E20" s="172"/>
      <c r="F20" s="173"/>
      <c r="G20" s="173"/>
      <c r="H20" s="173"/>
      <c r="I20" s="173"/>
      <c r="J20" s="173"/>
      <c r="K20" s="173"/>
      <c r="L20" s="173"/>
    </row>
    <row r="21" spans="1:12" x14ac:dyDescent="0.55000000000000004">
      <c r="A21" s="173"/>
      <c r="B21" s="175"/>
      <c r="C21" s="172"/>
      <c r="D21" s="172"/>
      <c r="E21" s="172"/>
      <c r="F21" s="173"/>
      <c r="G21" s="173"/>
      <c r="H21" s="173"/>
      <c r="I21" s="173"/>
      <c r="J21" s="173"/>
      <c r="K21" s="173"/>
      <c r="L21" s="173"/>
    </row>
    <row r="22" spans="1:12" x14ac:dyDescent="0.55000000000000004">
      <c r="A22" s="173"/>
      <c r="B22" s="175"/>
      <c r="C22" s="172"/>
      <c r="D22" s="172"/>
      <c r="E22" s="172"/>
      <c r="F22" s="173"/>
      <c r="G22" s="173"/>
      <c r="H22" s="173"/>
      <c r="I22" s="173"/>
      <c r="J22" s="173"/>
      <c r="K22" s="173"/>
      <c r="L22" s="173"/>
    </row>
    <row r="23" spans="1:12" ht="18.5" thickBot="1" x14ac:dyDescent="0.6">
      <c r="A23" s="173"/>
      <c r="B23" s="175"/>
      <c r="C23" s="172"/>
      <c r="D23" s="172"/>
      <c r="E23" s="172"/>
      <c r="F23" s="173"/>
      <c r="G23" s="173"/>
      <c r="H23" s="173"/>
      <c r="I23" s="173"/>
      <c r="J23" s="173"/>
      <c r="K23" s="173"/>
      <c r="L23" s="173"/>
    </row>
    <row r="24" spans="1:12" x14ac:dyDescent="0.55000000000000004">
      <c r="B24" s="294" t="s">
        <v>7</v>
      </c>
      <c r="C24" s="295"/>
      <c r="D24" s="295"/>
      <c r="E24" s="296"/>
      <c r="F24" s="296"/>
      <c r="G24" s="296"/>
      <c r="H24" s="296"/>
      <c r="I24" s="296"/>
      <c r="J24" s="297"/>
    </row>
    <row r="25" spans="1:12" x14ac:dyDescent="0.55000000000000004">
      <c r="B25" s="298"/>
      <c r="C25" s="299"/>
      <c r="D25" s="299"/>
      <c r="E25" s="300"/>
      <c r="F25" s="300"/>
      <c r="G25" s="300"/>
      <c r="H25" s="300"/>
      <c r="I25" s="300"/>
      <c r="J25" s="301"/>
    </row>
    <row r="26" spans="1:12" x14ac:dyDescent="0.55000000000000004">
      <c r="B26" s="298"/>
      <c r="C26" s="299"/>
      <c r="D26" s="299"/>
      <c r="E26" s="300"/>
      <c r="F26" s="300"/>
      <c r="G26" s="300"/>
      <c r="H26" s="300"/>
      <c r="I26" s="300"/>
      <c r="J26" s="301"/>
    </row>
    <row r="27" spans="1:12" x14ac:dyDescent="0.55000000000000004">
      <c r="B27" s="298"/>
      <c r="C27" s="299"/>
      <c r="D27" s="299"/>
      <c r="E27" s="300"/>
      <c r="F27" s="300"/>
      <c r="G27" s="300"/>
      <c r="H27" s="300"/>
      <c r="I27" s="300"/>
      <c r="J27" s="301"/>
    </row>
    <row r="28" spans="1:12" ht="18.649999999999999" customHeight="1" x14ac:dyDescent="0.55000000000000004">
      <c r="B28" s="302"/>
      <c r="C28" s="300"/>
      <c r="D28" s="300"/>
      <c r="E28" s="300"/>
      <c r="F28" s="300"/>
      <c r="G28" s="300"/>
      <c r="H28" s="300"/>
      <c r="I28" s="300"/>
      <c r="J28" s="301"/>
    </row>
    <row r="29" spans="1:12" ht="18.649999999999999" customHeight="1" x14ac:dyDescent="0.55000000000000004">
      <c r="B29" s="302"/>
      <c r="C29" s="300"/>
      <c r="D29" s="300"/>
      <c r="E29" s="300"/>
      <c r="F29" s="300"/>
      <c r="G29" s="300"/>
      <c r="H29" s="300"/>
      <c r="I29" s="300"/>
      <c r="J29" s="301"/>
    </row>
    <row r="30" spans="1:12" ht="18.649999999999999" customHeight="1" x14ac:dyDescent="0.55000000000000004">
      <c r="B30" s="302"/>
      <c r="C30" s="300"/>
      <c r="D30" s="300"/>
      <c r="E30" s="300"/>
      <c r="F30" s="300"/>
      <c r="G30" s="300"/>
      <c r="H30" s="300"/>
      <c r="I30" s="300"/>
      <c r="J30" s="301"/>
    </row>
    <row r="31" spans="1:12" ht="18.649999999999999" customHeight="1" x14ac:dyDescent="0.55000000000000004">
      <c r="B31" s="302"/>
      <c r="C31" s="300"/>
      <c r="D31" s="300"/>
      <c r="E31" s="300"/>
      <c r="F31" s="300"/>
      <c r="G31" s="300"/>
      <c r="H31" s="300"/>
      <c r="I31" s="300"/>
      <c r="J31" s="301"/>
    </row>
    <row r="32" spans="1:12" ht="18.649999999999999" customHeight="1" x14ac:dyDescent="0.55000000000000004">
      <c r="B32" s="302"/>
      <c r="C32" s="300"/>
      <c r="D32" s="300"/>
      <c r="E32" s="300"/>
      <c r="F32" s="300"/>
      <c r="G32" s="300"/>
      <c r="H32" s="300"/>
      <c r="I32" s="300"/>
      <c r="J32" s="301"/>
    </row>
    <row r="33" spans="2:10" ht="18.649999999999999" customHeight="1" x14ac:dyDescent="0.55000000000000004">
      <c r="B33" s="302"/>
      <c r="C33" s="300"/>
      <c r="D33" s="300"/>
      <c r="E33" s="300"/>
      <c r="F33" s="300"/>
      <c r="G33" s="300"/>
      <c r="H33" s="300"/>
      <c r="I33" s="300"/>
      <c r="J33" s="301"/>
    </row>
    <row r="34" spans="2:10" ht="18.649999999999999" customHeight="1" x14ac:dyDescent="0.55000000000000004">
      <c r="B34" s="302"/>
      <c r="C34" s="300"/>
      <c r="D34" s="300"/>
      <c r="E34" s="300"/>
      <c r="F34" s="300"/>
      <c r="G34" s="300"/>
      <c r="H34" s="300"/>
      <c r="I34" s="300"/>
      <c r="J34" s="301"/>
    </row>
    <row r="35" spans="2:10" ht="18.649999999999999" customHeight="1" x14ac:dyDescent="0.55000000000000004">
      <c r="B35" s="302"/>
      <c r="C35" s="300"/>
      <c r="D35" s="300"/>
      <c r="E35" s="300"/>
      <c r="F35" s="300"/>
      <c r="G35" s="300"/>
      <c r="H35" s="300"/>
      <c r="I35" s="300"/>
      <c r="J35" s="301"/>
    </row>
    <row r="36" spans="2:10" ht="18.649999999999999" customHeight="1" x14ac:dyDescent="0.55000000000000004">
      <c r="B36" s="302"/>
      <c r="C36" s="300"/>
      <c r="D36" s="300"/>
      <c r="E36" s="300"/>
      <c r="F36" s="300"/>
      <c r="G36" s="300"/>
      <c r="H36" s="300"/>
      <c r="I36" s="300"/>
      <c r="J36" s="301"/>
    </row>
    <row r="37" spans="2:10" ht="18.649999999999999" customHeight="1" x14ac:dyDescent="0.55000000000000004">
      <c r="B37" s="302"/>
      <c r="C37" s="300"/>
      <c r="D37" s="300"/>
      <c r="E37" s="300"/>
      <c r="F37" s="300"/>
      <c r="G37" s="300"/>
      <c r="H37" s="300"/>
      <c r="I37" s="300"/>
      <c r="J37" s="301"/>
    </row>
    <row r="38" spans="2:10" ht="18.649999999999999" customHeight="1" x14ac:dyDescent="0.55000000000000004">
      <c r="B38" s="302"/>
      <c r="C38" s="300"/>
      <c r="D38" s="300"/>
      <c r="E38" s="300"/>
      <c r="F38" s="300"/>
      <c r="G38" s="300"/>
      <c r="H38" s="300"/>
      <c r="I38" s="300"/>
      <c r="J38" s="301"/>
    </row>
    <row r="39" spans="2:10" ht="18.649999999999999" customHeight="1" x14ac:dyDescent="0.55000000000000004">
      <c r="B39" s="302"/>
      <c r="C39" s="300"/>
      <c r="D39" s="300"/>
      <c r="E39" s="300"/>
      <c r="F39" s="300"/>
      <c r="G39" s="300"/>
      <c r="H39" s="300"/>
      <c r="I39" s="300"/>
      <c r="J39" s="301"/>
    </row>
    <row r="40" spans="2:10" ht="18.649999999999999" customHeight="1" x14ac:dyDescent="0.55000000000000004">
      <c r="B40" s="302"/>
      <c r="C40" s="300"/>
      <c r="D40" s="300"/>
      <c r="E40" s="300"/>
      <c r="F40" s="300"/>
      <c r="G40" s="300"/>
      <c r="H40" s="300"/>
      <c r="I40" s="300"/>
      <c r="J40" s="301"/>
    </row>
    <row r="41" spans="2:10" x14ac:dyDescent="0.55000000000000004">
      <c r="B41" s="302"/>
      <c r="C41" s="300"/>
      <c r="D41" s="300"/>
      <c r="E41" s="300"/>
      <c r="F41" s="300"/>
      <c r="G41" s="300"/>
      <c r="H41" s="300"/>
      <c r="I41" s="300"/>
      <c r="J41" s="301"/>
    </row>
    <row r="42" spans="2:10" x14ac:dyDescent="0.55000000000000004">
      <c r="B42" s="302"/>
      <c r="C42" s="300"/>
      <c r="D42" s="300"/>
      <c r="E42" s="300"/>
      <c r="F42" s="300"/>
      <c r="G42" s="300"/>
      <c r="H42" s="300"/>
      <c r="I42" s="300"/>
      <c r="J42" s="301"/>
    </row>
    <row r="43" spans="2:10" x14ac:dyDescent="0.55000000000000004">
      <c r="B43" s="302"/>
      <c r="C43" s="300"/>
      <c r="D43" s="300"/>
      <c r="E43" s="300"/>
      <c r="F43" s="300"/>
      <c r="G43" s="300"/>
      <c r="H43" s="300"/>
      <c r="I43" s="300"/>
      <c r="J43" s="301"/>
    </row>
    <row r="44" spans="2:10" x14ac:dyDescent="0.55000000000000004">
      <c r="B44" s="302"/>
      <c r="C44" s="300"/>
      <c r="D44" s="300"/>
      <c r="E44" s="300"/>
      <c r="F44" s="300"/>
      <c r="G44" s="300"/>
      <c r="H44" s="300"/>
      <c r="I44" s="300"/>
      <c r="J44" s="301"/>
    </row>
    <row r="45" spans="2:10" x14ac:dyDescent="0.55000000000000004">
      <c r="B45" s="302"/>
      <c r="C45" s="300"/>
      <c r="D45" s="300"/>
      <c r="E45" s="300"/>
      <c r="F45" s="300"/>
      <c r="G45" s="300"/>
      <c r="H45" s="300"/>
      <c r="I45" s="300"/>
      <c r="J45" s="301"/>
    </row>
    <row r="46" spans="2:10" x14ac:dyDescent="0.55000000000000004">
      <c r="B46" s="302"/>
      <c r="C46" s="300"/>
      <c r="D46" s="300"/>
      <c r="E46" s="300"/>
      <c r="F46" s="300"/>
      <c r="G46" s="300"/>
      <c r="H46" s="300"/>
      <c r="I46" s="300"/>
      <c r="J46" s="301"/>
    </row>
    <row r="47" spans="2:10" x14ac:dyDescent="0.55000000000000004">
      <c r="B47" s="302"/>
      <c r="C47" s="300"/>
      <c r="D47" s="300"/>
      <c r="E47" s="300"/>
      <c r="F47" s="300"/>
      <c r="G47" s="300"/>
      <c r="H47" s="300"/>
      <c r="I47" s="300"/>
      <c r="J47" s="301"/>
    </row>
    <row r="48" spans="2:10" x14ac:dyDescent="0.55000000000000004">
      <c r="B48" s="302"/>
      <c r="C48" s="300"/>
      <c r="D48" s="300"/>
      <c r="E48" s="300"/>
      <c r="F48" s="300"/>
      <c r="G48" s="300"/>
      <c r="H48" s="300"/>
      <c r="I48" s="300"/>
      <c r="J48" s="301"/>
    </row>
    <row r="49" spans="2:10" x14ac:dyDescent="0.55000000000000004">
      <c r="B49" s="302"/>
      <c r="C49" s="300"/>
      <c r="D49" s="300"/>
      <c r="E49" s="300"/>
      <c r="F49" s="300"/>
      <c r="G49" s="300"/>
      <c r="H49" s="300"/>
      <c r="I49" s="300"/>
      <c r="J49" s="301"/>
    </row>
    <row r="50" spans="2:10" x14ac:dyDescent="0.55000000000000004">
      <c r="B50" s="302"/>
      <c r="C50" s="300"/>
      <c r="D50" s="300"/>
      <c r="E50" s="300"/>
      <c r="F50" s="300"/>
      <c r="G50" s="300"/>
      <c r="H50" s="300"/>
      <c r="I50" s="300"/>
      <c r="J50" s="301"/>
    </row>
    <row r="51" spans="2:10" ht="18.5" thickBot="1" x14ac:dyDescent="0.6">
      <c r="B51" s="303"/>
      <c r="C51" s="304"/>
      <c r="D51" s="304"/>
      <c r="E51" s="304"/>
      <c r="F51" s="304"/>
      <c r="G51" s="304"/>
      <c r="H51" s="304"/>
      <c r="I51" s="304"/>
      <c r="J51" s="305"/>
    </row>
    <row r="53" spans="2:10" ht="18.5" thickBot="1" x14ac:dyDescent="0.6">
      <c r="B53" s="176" t="s">
        <v>8</v>
      </c>
      <c r="C53" s="176"/>
      <c r="D53" s="176"/>
      <c r="E53" s="176"/>
      <c r="F53" s="176"/>
      <c r="G53" s="176"/>
      <c r="H53" s="176"/>
      <c r="I53" s="176"/>
      <c r="J53" s="176"/>
    </row>
    <row r="54" spans="2:10" ht="20.5" thickBot="1" x14ac:dyDescent="0.6">
      <c r="B54" s="306">
        <v>3</v>
      </c>
      <c r="C54" s="307"/>
      <c r="D54" s="177" t="s">
        <v>9</v>
      </c>
      <c r="E54" s="176"/>
      <c r="F54" s="176"/>
      <c r="G54" s="176"/>
      <c r="H54" s="176"/>
      <c r="I54" s="176"/>
      <c r="J54" s="176"/>
    </row>
    <row r="55" spans="2:10" ht="20" x14ac:dyDescent="0.55000000000000004">
      <c r="B55" s="178"/>
      <c r="C55" s="105"/>
      <c r="D55" s="177"/>
      <c r="E55" s="176"/>
      <c r="F55" s="176"/>
      <c r="G55" s="176"/>
    </row>
    <row r="56" spans="2:10" x14ac:dyDescent="0.55000000000000004">
      <c r="B56" s="176" t="s">
        <v>10</v>
      </c>
      <c r="C56" s="176"/>
      <c r="D56" s="176"/>
      <c r="E56" s="176"/>
      <c r="F56" s="176"/>
      <c r="G56" s="176"/>
      <c r="H56" s="176"/>
      <c r="I56" s="176"/>
      <c r="J56" s="176"/>
    </row>
    <row r="57" spans="2:10" x14ac:dyDescent="0.55000000000000004">
      <c r="B57" s="176" t="s">
        <v>11</v>
      </c>
      <c r="C57" s="176"/>
      <c r="D57" s="176"/>
      <c r="E57" s="176"/>
      <c r="F57" s="176"/>
      <c r="G57" s="176"/>
      <c r="H57" s="176"/>
      <c r="I57" s="176"/>
      <c r="J57" s="176"/>
    </row>
    <row r="58" spans="2:10" ht="18.5" thickBot="1" x14ac:dyDescent="0.6">
      <c r="B58" s="176"/>
      <c r="C58" s="176"/>
      <c r="D58" s="176"/>
      <c r="E58" s="176"/>
      <c r="F58" s="176"/>
      <c r="G58" s="176"/>
      <c r="H58" s="176"/>
      <c r="I58" s="176"/>
      <c r="J58" s="176"/>
    </row>
    <row r="59" spans="2:10" ht="18.5" thickBot="1" x14ac:dyDescent="0.6">
      <c r="B59" s="282" t="s">
        <v>12</v>
      </c>
      <c r="C59" s="282"/>
      <c r="D59" s="282"/>
      <c r="F59" s="176"/>
      <c r="H59" s="179" t="s">
        <v>13</v>
      </c>
      <c r="I59" s="204">
        <v>8.69</v>
      </c>
      <c r="J59" s="176" t="s">
        <v>14</v>
      </c>
    </row>
    <row r="60" spans="2:10" ht="47.15" customHeight="1" x14ac:dyDescent="0.55000000000000004">
      <c r="B60" s="273" t="s">
        <v>184</v>
      </c>
      <c r="C60" s="274"/>
      <c r="D60" s="274"/>
      <c r="E60" s="274"/>
      <c r="F60" s="274"/>
      <c r="G60" s="274"/>
      <c r="H60" s="274"/>
      <c r="I60" s="274"/>
      <c r="J60" s="275"/>
    </row>
    <row r="61" spans="2:10" ht="52.5" customHeight="1" x14ac:dyDescent="0.55000000000000004">
      <c r="B61" s="276"/>
      <c r="C61" s="277"/>
      <c r="D61" s="277"/>
      <c r="E61" s="277"/>
      <c r="F61" s="277"/>
      <c r="G61" s="277"/>
      <c r="H61" s="277"/>
      <c r="I61" s="277"/>
      <c r="J61" s="278"/>
    </row>
    <row r="62" spans="2:10" ht="25.5" customHeight="1" x14ac:dyDescent="0.55000000000000004">
      <c r="B62" s="276"/>
      <c r="C62" s="277"/>
      <c r="D62" s="277"/>
      <c r="E62" s="277"/>
      <c r="F62" s="277"/>
      <c r="G62" s="277"/>
      <c r="H62" s="277"/>
      <c r="I62" s="277"/>
      <c r="J62" s="278"/>
    </row>
    <row r="63" spans="2:10" ht="25.5" customHeight="1" thickBot="1" x14ac:dyDescent="0.6">
      <c r="B63" s="279"/>
      <c r="C63" s="280"/>
      <c r="D63" s="280"/>
      <c r="E63" s="280"/>
      <c r="F63" s="280"/>
      <c r="G63" s="280"/>
      <c r="H63" s="280"/>
      <c r="I63" s="280"/>
      <c r="J63" s="281"/>
    </row>
    <row r="64" spans="2:10" ht="18.5" thickBot="1" x14ac:dyDescent="0.6">
      <c r="B64" s="308"/>
      <c r="C64" s="308"/>
      <c r="D64" s="308"/>
      <c r="E64" s="176"/>
      <c r="F64" s="176"/>
      <c r="G64" s="176"/>
      <c r="H64" s="176"/>
      <c r="I64" s="176"/>
      <c r="J64" s="176"/>
    </row>
    <row r="65" spans="2:19" ht="18.5" thickBot="1" x14ac:dyDescent="0.6">
      <c r="B65" s="282" t="s">
        <v>15</v>
      </c>
      <c r="C65" s="282"/>
      <c r="D65" s="282"/>
      <c r="E65" s="176"/>
      <c r="F65" s="176"/>
      <c r="G65" s="176"/>
      <c r="H65" s="179" t="s">
        <v>13</v>
      </c>
      <c r="I65" s="204">
        <v>4.1500000000000004</v>
      </c>
      <c r="J65" s="176" t="s">
        <v>14</v>
      </c>
    </row>
    <row r="66" spans="2:19" ht="18" customHeight="1" x14ac:dyDescent="0.55000000000000004">
      <c r="B66" s="273" t="s">
        <v>185</v>
      </c>
      <c r="C66" s="274"/>
      <c r="D66" s="274"/>
      <c r="E66" s="274"/>
      <c r="F66" s="274"/>
      <c r="G66" s="274"/>
      <c r="H66" s="274"/>
      <c r="I66" s="274"/>
      <c r="J66" s="275"/>
    </row>
    <row r="67" spans="2:19" ht="18" customHeight="1" x14ac:dyDescent="0.55000000000000004">
      <c r="B67" s="276"/>
      <c r="C67" s="277"/>
      <c r="D67" s="277"/>
      <c r="E67" s="277"/>
      <c r="F67" s="277"/>
      <c r="G67" s="277"/>
      <c r="H67" s="277"/>
      <c r="I67" s="277"/>
      <c r="J67" s="278"/>
    </row>
    <row r="68" spans="2:19" ht="18" customHeight="1" x14ac:dyDescent="0.55000000000000004">
      <c r="B68" s="276"/>
      <c r="C68" s="277"/>
      <c r="D68" s="277"/>
      <c r="E68" s="277"/>
      <c r="F68" s="277"/>
      <c r="G68" s="277"/>
      <c r="H68" s="277"/>
      <c r="I68" s="277"/>
      <c r="J68" s="278"/>
    </row>
    <row r="69" spans="2:19" ht="18.649999999999999" customHeight="1" thickBot="1" x14ac:dyDescent="0.6">
      <c r="B69" s="279"/>
      <c r="C69" s="280"/>
      <c r="D69" s="280"/>
      <c r="E69" s="280"/>
      <c r="F69" s="280"/>
      <c r="G69" s="280"/>
      <c r="H69" s="280"/>
      <c r="I69" s="280"/>
      <c r="J69" s="281"/>
    </row>
    <row r="70" spans="2:19" x14ac:dyDescent="0.55000000000000004">
      <c r="B70" s="180"/>
      <c r="C70" s="180"/>
      <c r="D70" s="180"/>
      <c r="E70" s="180"/>
      <c r="F70" s="180"/>
      <c r="G70" s="180"/>
      <c r="H70" s="180"/>
      <c r="I70" s="180"/>
      <c r="J70" s="180"/>
    </row>
    <row r="71" spans="2:19" ht="18.5" thickBot="1" x14ac:dyDescent="0.6">
      <c r="B71" s="180"/>
      <c r="C71" s="180"/>
      <c r="D71" s="180"/>
      <c r="E71" s="180"/>
      <c r="F71" s="180"/>
      <c r="G71" s="180"/>
      <c r="H71" s="180"/>
      <c r="I71" s="180"/>
      <c r="J71" s="180"/>
    </row>
    <row r="72" spans="2:19" ht="18.5" thickBot="1" x14ac:dyDescent="0.6">
      <c r="B72" s="282" t="s">
        <v>140</v>
      </c>
      <c r="C72" s="282"/>
      <c r="D72" s="282"/>
      <c r="E72" s="176"/>
      <c r="F72" s="176"/>
      <c r="G72" s="176"/>
      <c r="H72" s="179" t="s">
        <v>13</v>
      </c>
      <c r="I72" s="204">
        <v>3.65</v>
      </c>
      <c r="J72" s="176" t="s">
        <v>14</v>
      </c>
    </row>
    <row r="73" spans="2:19" ht="18" customHeight="1" x14ac:dyDescent="0.55000000000000004">
      <c r="B73" s="273" t="s">
        <v>187</v>
      </c>
      <c r="C73" s="274"/>
      <c r="D73" s="274"/>
      <c r="E73" s="274"/>
      <c r="F73" s="274"/>
      <c r="G73" s="274"/>
      <c r="H73" s="274"/>
      <c r="I73" s="274"/>
      <c r="J73" s="275"/>
      <c r="S73" s="205"/>
    </row>
    <row r="74" spans="2:19" ht="18" customHeight="1" x14ac:dyDescent="0.55000000000000004">
      <c r="B74" s="276"/>
      <c r="C74" s="277"/>
      <c r="D74" s="277"/>
      <c r="E74" s="277"/>
      <c r="F74" s="277"/>
      <c r="G74" s="277"/>
      <c r="H74" s="277"/>
      <c r="I74" s="277"/>
      <c r="J74" s="278"/>
    </row>
    <row r="75" spans="2:19" ht="18" customHeight="1" x14ac:dyDescent="0.55000000000000004">
      <c r="B75" s="276"/>
      <c r="C75" s="277"/>
      <c r="D75" s="277"/>
      <c r="E75" s="277"/>
      <c r="F75" s="277"/>
      <c r="G75" s="277"/>
      <c r="H75" s="277"/>
      <c r="I75" s="277"/>
      <c r="J75" s="278"/>
    </row>
    <row r="76" spans="2:19" ht="18.649999999999999" customHeight="1" thickBot="1" x14ac:dyDescent="0.6">
      <c r="B76" s="279"/>
      <c r="C76" s="280"/>
      <c r="D76" s="280"/>
      <c r="E76" s="280"/>
      <c r="F76" s="280"/>
      <c r="G76" s="280"/>
      <c r="H76" s="280"/>
      <c r="I76" s="280"/>
      <c r="J76" s="281"/>
    </row>
    <row r="77" spans="2:19" x14ac:dyDescent="0.55000000000000004">
      <c r="B77" s="176"/>
      <c r="C77" s="176"/>
      <c r="D77" s="176"/>
      <c r="E77" s="176"/>
      <c r="F77" s="176"/>
      <c r="G77" s="176"/>
      <c r="H77" s="176"/>
      <c r="I77" s="176"/>
      <c r="J77" s="176"/>
    </row>
    <row r="78" spans="2:19" ht="18.5" thickBot="1" x14ac:dyDescent="0.6">
      <c r="B78" s="282" t="s">
        <v>16</v>
      </c>
      <c r="C78" s="282"/>
      <c r="D78" s="282"/>
      <c r="E78" s="176"/>
      <c r="F78" s="176"/>
      <c r="G78" s="176"/>
      <c r="H78" s="176"/>
      <c r="I78" s="176"/>
      <c r="J78" s="176"/>
    </row>
    <row r="79" spans="2:19" ht="26.25" customHeight="1" thickBot="1" x14ac:dyDescent="0.6">
      <c r="B79" s="271">
        <f>'（別紙３）投資回収期間計算シート'!C3</f>
        <v>0.47154696350819419</v>
      </c>
      <c r="C79" s="272"/>
      <c r="D79" s="177" t="s">
        <v>9</v>
      </c>
      <c r="E79" s="181"/>
      <c r="F79" s="176"/>
      <c r="G79" s="176"/>
      <c r="H79" s="176"/>
      <c r="I79" s="176"/>
      <c r="J79" s="176"/>
    </row>
    <row r="80" spans="2:19" ht="18" customHeight="1" x14ac:dyDescent="0.55000000000000004">
      <c r="B80" s="182" t="s">
        <v>17</v>
      </c>
      <c r="C80" s="183"/>
      <c r="D80" s="177"/>
      <c r="E80" s="181"/>
      <c r="F80" s="176"/>
      <c r="G80" s="176"/>
      <c r="H80" s="176"/>
      <c r="I80" s="176"/>
      <c r="J80" s="176"/>
    </row>
    <row r="81" spans="2:10" x14ac:dyDescent="0.55000000000000004">
      <c r="B81" s="176"/>
      <c r="C81" s="176"/>
      <c r="D81" s="176"/>
      <c r="E81" s="176"/>
      <c r="F81" s="176"/>
      <c r="G81" s="176"/>
      <c r="H81" s="176"/>
      <c r="I81" s="176"/>
      <c r="J81" s="176"/>
    </row>
  </sheetData>
  <sheetProtection algorithmName="SHA-512" hashValue="1sJBWLoyus/KOmDeiUrWkkhPYyE6NU0Or8UwiSUyezvHsXthCmsIzj1mPox9KPvT6snBmA8/MXdflTyC63X6Rw==" saltValue="c1JtQANgNi/WCF/qczeEyg==" spinCount="100000" sheet="1" scenarios="1"/>
  <mergeCells count="17">
    <mergeCell ref="B65:D65"/>
    <mergeCell ref="B2:C2"/>
    <mergeCell ref="B3:F3"/>
    <mergeCell ref="A5:L6"/>
    <mergeCell ref="B7:C7"/>
    <mergeCell ref="B8:C8"/>
    <mergeCell ref="B12:E12"/>
    <mergeCell ref="B24:J51"/>
    <mergeCell ref="B54:C54"/>
    <mergeCell ref="B59:D59"/>
    <mergeCell ref="B60:J63"/>
    <mergeCell ref="B64:D64"/>
    <mergeCell ref="B79:C79"/>
    <mergeCell ref="B66:J69"/>
    <mergeCell ref="B72:D72"/>
    <mergeCell ref="B73:J76"/>
    <mergeCell ref="B78:D78"/>
  </mergeCells>
  <phoneticPr fontId="1"/>
  <pageMargins left="0.7" right="0.7" top="0.75" bottom="0.75" header="0.3" footer="0.3"/>
  <pageSetup paperSize="9" scale="69" orientation="portrait" r:id="rId1"/>
  <rowBreaks count="1" manualBreakCount="1">
    <brk id="52" max="11"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3807A-1ABB-4698-B9D4-7022760C7073}">
  <sheetPr codeName="Sheet2">
    <tabColor rgb="FF92D050"/>
  </sheetPr>
  <dimension ref="A1:P42"/>
  <sheetViews>
    <sheetView showGridLines="0" tabSelected="1" zoomScale="80" zoomScaleNormal="80" workbookViewId="0">
      <selection activeCell="C14" sqref="C14"/>
    </sheetView>
  </sheetViews>
  <sheetFormatPr defaultRowHeight="18" x14ac:dyDescent="0.55000000000000004"/>
  <cols>
    <col min="1" max="1" width="1.08203125" customWidth="1"/>
    <col min="2" max="2" width="3.58203125" customWidth="1"/>
    <col min="3" max="3" width="23.08203125" customWidth="1"/>
    <col min="4" max="4" width="19.5" customWidth="1"/>
    <col min="5" max="5" width="15.08203125" hidden="1" customWidth="1"/>
    <col min="6" max="6" width="16.58203125" hidden="1" customWidth="1"/>
    <col min="7" max="7" width="9.5" customWidth="1"/>
    <col min="8" max="8" width="3.58203125" customWidth="1"/>
    <col min="9" max="9" width="23.08203125" customWidth="1"/>
    <col min="10" max="10" width="13.08203125" bestFit="1" customWidth="1"/>
    <col min="11" max="12" width="17.83203125" customWidth="1"/>
    <col min="13" max="13" width="11" customWidth="1"/>
    <col min="14" max="14" width="16.58203125" hidden="1" customWidth="1"/>
    <col min="15" max="15" width="3" hidden="1" customWidth="1"/>
    <col min="16" max="16" width="20.08203125" hidden="1" customWidth="1"/>
  </cols>
  <sheetData>
    <row r="1" spans="1:16" x14ac:dyDescent="0.55000000000000004">
      <c r="A1" s="106"/>
      <c r="B1" s="1" t="s">
        <v>18</v>
      </c>
      <c r="C1" s="1"/>
      <c r="D1" s="1"/>
      <c r="E1" s="1"/>
      <c r="F1" s="1"/>
      <c r="G1" s="1"/>
      <c r="H1" s="1"/>
      <c r="I1" s="1"/>
      <c r="J1" s="1"/>
      <c r="K1" s="1"/>
      <c r="L1" s="1"/>
      <c r="M1" s="1"/>
    </row>
    <row r="2" spans="1:16" ht="7.5" customHeight="1" thickBot="1" x14ac:dyDescent="0.6">
      <c r="D2" s="2"/>
      <c r="E2" s="2"/>
      <c r="F2" s="2"/>
      <c r="J2" s="2"/>
      <c r="N2" s="2"/>
      <c r="O2" s="2"/>
    </row>
    <row r="3" spans="1:16" ht="29.25" customHeight="1" thickBot="1" x14ac:dyDescent="0.6">
      <c r="B3" s="3"/>
      <c r="C3" s="103" t="s">
        <v>19</v>
      </c>
      <c r="D3" s="4">
        <f>(SUMIF(C11:C40,"&lt;&gt;",D11:D40)-SUMIF(E11:E40,"&lt;&gt;-",D11:D40)-SUMIF(F11:F40,"&lt;0"))/60</f>
        <v>162.5</v>
      </c>
      <c r="E3" s="5"/>
      <c r="F3" s="5"/>
      <c r="G3" t="s">
        <v>20</v>
      </c>
      <c r="H3" s="3"/>
      <c r="I3" s="103" t="s">
        <v>21</v>
      </c>
      <c r="J3" s="6">
        <f>(SUMIF(I11:I40,"&lt;&gt;",J11:J40)-SUMIF(N11:N40,"&lt;&gt;-",J11:J40)+SUMIF(N11:N40,"&gt;0"))/60</f>
        <v>23.125</v>
      </c>
      <c r="K3" t="s">
        <v>20</v>
      </c>
      <c r="L3" s="7" t="s">
        <v>22</v>
      </c>
      <c r="M3" s="8">
        <f>IF(D3=0,0,IF((D3-J3)/D3&lt;0,0,(D3-J3)/D3))</f>
        <v>0.85769230769230764</v>
      </c>
      <c r="N3" s="9"/>
      <c r="O3" s="9"/>
    </row>
    <row r="4" spans="1:16" ht="6.75" customHeight="1" x14ac:dyDescent="0.55000000000000004"/>
    <row r="5" spans="1:16" x14ac:dyDescent="0.55000000000000004">
      <c r="B5" s="10" t="s">
        <v>23</v>
      </c>
      <c r="C5" s="11"/>
      <c r="D5" s="11"/>
      <c r="G5" s="12"/>
      <c r="H5" s="13" t="s">
        <v>24</v>
      </c>
      <c r="I5" s="14"/>
      <c r="J5" s="14"/>
      <c r="K5" s="14"/>
      <c r="L5" s="14"/>
      <c r="M5" s="14"/>
      <c r="N5" s="9"/>
      <c r="O5" s="9"/>
    </row>
    <row r="6" spans="1:16" ht="9" customHeight="1" x14ac:dyDescent="0.55000000000000004">
      <c r="B6" s="15"/>
      <c r="D6" s="16"/>
      <c r="E6" s="16"/>
      <c r="F6" s="16"/>
      <c r="H6" s="15"/>
      <c r="J6" s="17"/>
    </row>
    <row r="7" spans="1:16" x14ac:dyDescent="0.55000000000000004">
      <c r="B7" s="18"/>
      <c r="C7" s="19" t="s">
        <v>25</v>
      </c>
      <c r="D7" s="104">
        <f>SUMIF(C11:C40,"&lt;&gt;",D11:D40)/60</f>
        <v>200.42500000000001</v>
      </c>
      <c r="E7" s="20"/>
      <c r="F7" s="20"/>
      <c r="G7" s="15" t="s">
        <v>20</v>
      </c>
      <c r="I7" s="21" t="s">
        <v>26</v>
      </c>
      <c r="J7" s="104">
        <f>SUMIF(I11:I40,"&lt;&gt;",J11:J40)/60</f>
        <v>61.05</v>
      </c>
      <c r="K7" t="s">
        <v>20</v>
      </c>
      <c r="L7" s="20"/>
    </row>
    <row r="8" spans="1:16" ht="7.5" customHeight="1" x14ac:dyDescent="0.55000000000000004">
      <c r="B8" s="18"/>
      <c r="C8" s="21"/>
      <c r="D8" s="22"/>
      <c r="E8" s="20"/>
      <c r="F8" s="20"/>
      <c r="G8" s="15"/>
      <c r="I8" s="21"/>
      <c r="J8" s="22"/>
      <c r="L8" s="20"/>
    </row>
    <row r="9" spans="1:16" ht="45.65" customHeight="1" x14ac:dyDescent="0.55000000000000004">
      <c r="C9" s="15"/>
      <c r="D9" s="165"/>
      <c r="E9" s="166"/>
      <c r="F9" s="166"/>
      <c r="G9" s="166"/>
      <c r="H9" s="166"/>
      <c r="I9" s="166"/>
      <c r="J9" s="167"/>
      <c r="K9" s="168"/>
      <c r="L9" s="168"/>
    </row>
    <row r="10" spans="1:16" ht="34.4" customHeight="1" thickBot="1" x14ac:dyDescent="0.6">
      <c r="B10" s="23" t="s">
        <v>27</v>
      </c>
      <c r="C10" s="24" t="s">
        <v>28</v>
      </c>
      <c r="D10" s="25" t="s">
        <v>29</v>
      </c>
      <c r="E10" s="68" t="s">
        <v>30</v>
      </c>
      <c r="F10" s="69" t="s">
        <v>31</v>
      </c>
      <c r="H10" s="26" t="s">
        <v>27</v>
      </c>
      <c r="I10" s="27" t="s">
        <v>32</v>
      </c>
      <c r="J10" s="28" t="s">
        <v>29</v>
      </c>
      <c r="K10" s="29" t="s">
        <v>33</v>
      </c>
      <c r="L10" s="30" t="s">
        <v>34</v>
      </c>
      <c r="N10" s="66" t="s">
        <v>35</v>
      </c>
      <c r="P10" s="66" t="s">
        <v>36</v>
      </c>
    </row>
    <row r="11" spans="1:16" x14ac:dyDescent="0.55000000000000004">
      <c r="B11" s="31">
        <v>1</v>
      </c>
      <c r="C11" s="32" t="s">
        <v>146</v>
      </c>
      <c r="D11" s="33">
        <v>45</v>
      </c>
      <c r="E11" s="34">
        <f t="shared" ref="E11:E40" si="0">IF(OR(C11="",D11=""),"-",IF(IFERROR(MATCH(B11,L$11:L$40,0),"")="","-",IF(OR(INDEX(I$11:I$40,MATCH(B11,L$11:L$40,0))="",INDEX(J$11:J$40,MATCH(B11,L$11:L$40,0))="",INDEX(K$11:K$40,MATCH(B11,L$11:L$40,0))&lt;&gt;"内容は変化しない作業"),"-",MATCH(B11,L$11:L$40,0))))</f>
        <v>1</v>
      </c>
      <c r="F11" s="67" cm="1">
        <f t="array" ref="F11">IF(E11="-","-",IF(AND(C11&lt;&gt;"",D11&gt;0,INDEX(K$11:K$40,E11)="内容は変化しない作業",AND(E11&lt;&gt;"-",E11&lt;&gt;""),INDEX(I$11:I$40,E11)&lt;&gt;"",INDEX(J$11:J$40,E11)&lt;&gt;""),INDEX(J$11:J$40,E11)-D11,"-"))</f>
        <v>0</v>
      </c>
      <c r="G11" s="35"/>
      <c r="H11" s="36">
        <v>1</v>
      </c>
      <c r="I11" s="37" t="s">
        <v>146</v>
      </c>
      <c r="J11" s="38">
        <v>45</v>
      </c>
      <c r="K11" s="39" t="s">
        <v>164</v>
      </c>
      <c r="L11" s="40">
        <v>1</v>
      </c>
      <c r="N11" s="72" cm="1">
        <f t="array" ref="N11">IF(AND(I11&lt;&gt;"",J11&gt;0,K11="内容は変化しない作業",L11&gt;0,INDEX(C$11:C$40,L11)&lt;&gt;"",INDEX(D$11:D$40,L11)&lt;&gt;""),J11-INDEX(D$11:D$40,L11),"-")</f>
        <v>0</v>
      </c>
      <c r="O11" s="3"/>
      <c r="P11" s="73" t="s">
        <v>37</v>
      </c>
    </row>
    <row r="12" spans="1:16" x14ac:dyDescent="0.55000000000000004">
      <c r="B12" s="41">
        <v>2</v>
      </c>
      <c r="C12" s="42" t="s">
        <v>147</v>
      </c>
      <c r="D12" s="43">
        <v>30</v>
      </c>
      <c r="E12" s="34">
        <f t="shared" si="0"/>
        <v>2</v>
      </c>
      <c r="F12" s="67" cm="1">
        <f t="array" ref="F12">IF(E12="-","-",IF(AND(C12&lt;&gt;"",D12&gt;0,INDEX(K$11:K$40,E12)="内容は変化しない作業",AND(E12&lt;&gt;"-",E12&lt;&gt;""),INDEX(I$11:I$40,E12)&lt;&gt;"",INDEX(J$11:J$40,E12)&lt;&gt;""),INDEX(J$11:J$40,E12)-D12,"-"))</f>
        <v>0</v>
      </c>
      <c r="H12" s="44">
        <v>2</v>
      </c>
      <c r="I12" s="45" t="s">
        <v>147</v>
      </c>
      <c r="J12" s="46">
        <v>30</v>
      </c>
      <c r="K12" s="47" t="s">
        <v>164</v>
      </c>
      <c r="L12" s="48">
        <v>2</v>
      </c>
      <c r="N12" s="72" cm="1">
        <f t="array" ref="N12">IF(AND(I12&lt;&gt;"",J12&gt;0,K12="内容は変化しない作業",L12&gt;0,INDEX(C$11:C$40,L12)&lt;&gt;"",INDEX(D$11:D$40,L12)&lt;&gt;""),J12-INDEX(D$11:D$40,L12),"-")</f>
        <v>0</v>
      </c>
      <c r="O12" s="3"/>
      <c r="P12" s="73" t="s">
        <v>38</v>
      </c>
    </row>
    <row r="13" spans="1:16" x14ac:dyDescent="0.55000000000000004">
      <c r="B13" s="31">
        <v>3</v>
      </c>
      <c r="C13" s="42" t="s">
        <v>188</v>
      </c>
      <c r="D13" s="43">
        <v>150</v>
      </c>
      <c r="E13" s="34" t="str">
        <f t="shared" si="0"/>
        <v>-</v>
      </c>
      <c r="F13" s="67" t="str" cm="1">
        <f t="array" ref="F13">IF(E13="-","-",IF(AND(C13&lt;&gt;"",D13&gt;0,INDEX(K$11:K$40,E13)="内容は変化しない作業",AND(E13&lt;&gt;"-",E13&lt;&gt;""),INDEX(I$11:I$40,E13)&lt;&gt;"",INDEX(J$11:J$40,E13)&lt;&gt;""),INDEX(J$11:J$40,E13)-D13,"-"))</f>
        <v>-</v>
      </c>
      <c r="H13" s="49">
        <v>3</v>
      </c>
      <c r="I13" s="50" t="s">
        <v>165</v>
      </c>
      <c r="J13" s="51">
        <v>90</v>
      </c>
      <c r="K13" s="52" t="s">
        <v>166</v>
      </c>
      <c r="L13" s="53"/>
      <c r="N13" s="72" t="str" cm="1">
        <f t="array" ref="N13">IF(AND(I13&lt;&gt;"",J13&gt;0,K13="内容は変化しない作業",L13&gt;0,INDEX(C$11:C$40,L13)&lt;&gt;"",INDEX(D$11:D$40,L13)&lt;&gt;""),J13-INDEX(D$11:D$40,L13),"-")</f>
        <v>-</v>
      </c>
      <c r="O13" s="3"/>
      <c r="P13" s="73"/>
    </row>
    <row r="14" spans="1:16" x14ac:dyDescent="0.55000000000000004">
      <c r="B14" s="31">
        <v>4</v>
      </c>
      <c r="C14" s="42" t="s">
        <v>148</v>
      </c>
      <c r="D14" s="43">
        <v>45</v>
      </c>
      <c r="E14" s="34">
        <f t="shared" si="0"/>
        <v>4</v>
      </c>
      <c r="F14" s="67" cm="1">
        <f t="array" ref="F14">IF(E14="-","-",IF(AND(C14&lt;&gt;"",D14&gt;0,INDEX(K$11:K$40,E14)="内容は変化しない作業",AND(E14&lt;&gt;"-",E14&lt;&gt;""),INDEX(I$11:I$40,E14)&lt;&gt;"",INDEX(J$11:J$40,E14)&lt;&gt;""),INDEX(J$11:J$40,E14)-D14,"-"))</f>
        <v>0</v>
      </c>
      <c r="H14" s="49">
        <v>4</v>
      </c>
      <c r="I14" s="50" t="s">
        <v>148</v>
      </c>
      <c r="J14" s="51">
        <v>45</v>
      </c>
      <c r="K14" s="52" t="s">
        <v>164</v>
      </c>
      <c r="L14" s="48">
        <v>4</v>
      </c>
      <c r="N14" s="72" cm="1">
        <f t="array" ref="N14">IF(AND(I14&lt;&gt;"",J14&gt;0,K14="内容は変化しない作業",L14&gt;0,INDEX(C$11:C$40,L14)&lt;&gt;"",INDEX(D$11:D$40,L14)&lt;&gt;""),J14-INDEX(D$11:D$40,L14),"-")</f>
        <v>0</v>
      </c>
      <c r="O14" s="3"/>
    </row>
    <row r="15" spans="1:16" x14ac:dyDescent="0.55000000000000004">
      <c r="B15" s="31">
        <v>5</v>
      </c>
      <c r="C15" s="42" t="s">
        <v>149</v>
      </c>
      <c r="D15" s="43">
        <v>1950</v>
      </c>
      <c r="E15" s="34" t="str">
        <f t="shared" si="0"/>
        <v>-</v>
      </c>
      <c r="F15" s="67" t="str" cm="1">
        <f t="array" ref="F15">IF(E15="-","-",IF(AND(C15&lt;&gt;"",D15&gt;0,INDEX(K$11:K$40,E15)="内容は変化しない作業",AND(E15&lt;&gt;"-",E15&lt;&gt;""),INDEX(I$11:I$40,E15)&lt;&gt;"",INDEX(J$11:J$40,E15)&lt;&gt;""),INDEX(J$11:J$40,E15)-D15,"-"))</f>
        <v>-</v>
      </c>
      <c r="H15" s="44">
        <v>5</v>
      </c>
      <c r="I15" s="45" t="s">
        <v>167</v>
      </c>
      <c r="J15" s="46">
        <v>60</v>
      </c>
      <c r="K15" s="52" t="s">
        <v>166</v>
      </c>
      <c r="L15" s="48"/>
      <c r="N15" s="72" t="str" cm="1">
        <f t="array" ref="N15">IF(AND(I15&lt;&gt;"",J15&gt;0,K15="内容は変化しない作業",L15&gt;0,INDEX(C$11:C$40,L15)&lt;&gt;"",INDEX(D$11:D$40,L15)&lt;&gt;""),J15-INDEX(D$11:D$40,L15),"-")</f>
        <v>-</v>
      </c>
      <c r="O15" s="3"/>
    </row>
    <row r="16" spans="1:16" x14ac:dyDescent="0.55000000000000004">
      <c r="B16" s="44">
        <v>6</v>
      </c>
      <c r="C16" s="54" t="s">
        <v>150</v>
      </c>
      <c r="D16" s="55">
        <v>3000</v>
      </c>
      <c r="E16" s="34" t="str">
        <f t="shared" si="0"/>
        <v>-</v>
      </c>
      <c r="F16" s="67" t="str" cm="1">
        <f t="array" ref="F16">IF(E16="-","-",IF(AND(C16&lt;&gt;"",D16&gt;0,INDEX(K$11:K$40,E16)="内容は変化しない作業",AND(E16&lt;&gt;"-",E16&lt;&gt;""),INDEX(I$11:I$40,E16)&lt;&gt;"",INDEX(J$11:J$40,E16)&lt;&gt;""),INDEX(J$11:J$40,E16)-D16,"-"))</f>
        <v>-</v>
      </c>
      <c r="H16" s="49">
        <v>6</v>
      </c>
      <c r="I16" s="50" t="s">
        <v>168</v>
      </c>
      <c r="J16" s="51">
        <v>90</v>
      </c>
      <c r="K16" s="52" t="s">
        <v>166</v>
      </c>
      <c r="L16" s="48"/>
      <c r="N16" s="72" t="str" cm="1">
        <f t="array" ref="N16">IF(AND(I16&lt;&gt;"",J16&gt;0,K16="内容は変化しない作業",L16&gt;0,INDEX(C$11:C$40,L16)&lt;&gt;"",INDEX(D$11:D$40,L16)&lt;&gt;""),J16-INDEX(D$11:D$40,L16),"-")</f>
        <v>-</v>
      </c>
      <c r="O16" s="3"/>
    </row>
    <row r="17" spans="2:15" x14ac:dyDescent="0.55000000000000004">
      <c r="B17" s="31">
        <v>7</v>
      </c>
      <c r="C17" s="42" t="s">
        <v>151</v>
      </c>
      <c r="D17" s="43">
        <v>45</v>
      </c>
      <c r="E17" s="34">
        <f t="shared" si="0"/>
        <v>10</v>
      </c>
      <c r="F17" s="67" cm="1">
        <f t="array" ref="F17">IF(E17="-","-",IF(AND(C17&lt;&gt;"",D17&gt;0,INDEX(K$11:K$40,E17)="内容は変化しない作業",AND(E17&lt;&gt;"-",E17&lt;&gt;""),INDEX(I$11:I$40,E17)&lt;&gt;"",INDEX(J$11:J$40,E17)&lt;&gt;""),INDEX(J$11:J$40,E17)-D17,"-"))</f>
        <v>0</v>
      </c>
      <c r="H17" s="49">
        <v>7</v>
      </c>
      <c r="I17" s="50" t="s">
        <v>169</v>
      </c>
      <c r="J17" s="51">
        <v>195</v>
      </c>
      <c r="K17" s="52" t="s">
        <v>166</v>
      </c>
      <c r="L17" s="48"/>
      <c r="N17" s="72" t="str" cm="1">
        <f t="array" ref="N17">IF(AND(I17&lt;&gt;"",J17&gt;0,K17="内容は変化しない作業",L17&gt;0,INDEX(C$11:C$40,L17)&lt;&gt;"",INDEX(D$11:D$40,L17)&lt;&gt;""),J17-INDEX(D$11:D$40,L17),"-")</f>
        <v>-</v>
      </c>
      <c r="O17" s="3"/>
    </row>
    <row r="18" spans="2:15" x14ac:dyDescent="0.55000000000000004">
      <c r="B18" s="31">
        <v>8</v>
      </c>
      <c r="C18" s="42" t="s">
        <v>152</v>
      </c>
      <c r="D18" s="43">
        <v>1350</v>
      </c>
      <c r="E18" s="34" t="str">
        <f t="shared" si="0"/>
        <v>-</v>
      </c>
      <c r="F18" s="67" t="str" cm="1">
        <f t="array" ref="F18">IF(E18="-","-",IF(AND(C18&lt;&gt;"",D18&gt;0,INDEX(K$11:K$40,E18)="内容は変化しない作業",AND(E18&lt;&gt;"-",E18&lt;&gt;""),INDEX(I$11:I$40,E18)&lt;&gt;"",INDEX(J$11:J$40,E18)&lt;&gt;""),INDEX(J$11:J$40,E18)-D18,"-"))</f>
        <v>-</v>
      </c>
      <c r="H18" s="49">
        <v>8</v>
      </c>
      <c r="I18" s="50" t="s">
        <v>170</v>
      </c>
      <c r="J18" s="51">
        <v>330</v>
      </c>
      <c r="K18" s="52" t="s">
        <v>166</v>
      </c>
      <c r="L18" s="48"/>
      <c r="N18" s="72" t="str" cm="1">
        <f t="array" ref="N18">IF(AND(I18&lt;&gt;"",J18&gt;0,K18="内容は変化しない作業",L18&gt;0,INDEX(C$11:C$40,L18)&lt;&gt;"",INDEX(D$11:D$40,L18)&lt;&gt;""),J18-INDEX(D$11:D$40,L18),"-")</f>
        <v>-</v>
      </c>
      <c r="O18" s="3"/>
    </row>
    <row r="19" spans="2:15" x14ac:dyDescent="0.55000000000000004">
      <c r="B19" s="31">
        <v>9</v>
      </c>
      <c r="C19" s="42" t="s">
        <v>153</v>
      </c>
      <c r="D19" s="43">
        <v>1950</v>
      </c>
      <c r="E19" s="34">
        <f t="shared" si="0"/>
        <v>11</v>
      </c>
      <c r="F19" s="67" cm="1">
        <f t="array" ref="F19">IF(E19="-","-",IF(AND(C19&lt;&gt;"",D19&gt;0,INDEX(K$11:K$40,E19)="内容は変化しない作業",AND(E19&lt;&gt;"-",E19&lt;&gt;""),INDEX(I$11:I$40,E19)&lt;&gt;"",INDEX(J$11:J$40,E19)&lt;&gt;""),INDEX(J$11:J$40,E19)-D19,"-"))</f>
        <v>-1410</v>
      </c>
      <c r="H19" s="49">
        <v>9</v>
      </c>
      <c r="I19" s="50" t="s">
        <v>171</v>
      </c>
      <c r="J19" s="51">
        <v>165</v>
      </c>
      <c r="K19" s="52" t="s">
        <v>166</v>
      </c>
      <c r="L19" s="48"/>
      <c r="N19" s="72" t="str" cm="1">
        <f t="array" ref="N19">IF(AND(I19&lt;&gt;"",J19&gt;0,K19="内容は変化しない作業",L19&gt;0,INDEX(C$11:C$40,L19)&lt;&gt;"",INDEX(D$11:D$40,L19)&lt;&gt;""),J19-INDEX(D$11:D$40,L19),"-")</f>
        <v>-</v>
      </c>
      <c r="O19" s="3"/>
    </row>
    <row r="20" spans="2:15" x14ac:dyDescent="0.55000000000000004">
      <c r="B20" s="31">
        <v>10</v>
      </c>
      <c r="C20" s="42" t="s">
        <v>154</v>
      </c>
      <c r="D20" s="43">
        <v>300</v>
      </c>
      <c r="E20" s="34">
        <f t="shared" si="0"/>
        <v>12</v>
      </c>
      <c r="F20" s="67" cm="1">
        <f t="array" ref="F20">IF(E20="-","-",IF(AND(C20&lt;&gt;"",D20&gt;0,INDEX(K$11:K$40,E20)="内容は変化しない作業",AND(E20&lt;&gt;"-",E20&lt;&gt;""),INDEX(I$11:I$40,E20)&lt;&gt;"",INDEX(J$11:J$40,E20)&lt;&gt;""),INDEX(J$11:J$40,E20)-D20,"-"))</f>
        <v>0</v>
      </c>
      <c r="H20" s="49">
        <v>10</v>
      </c>
      <c r="I20" s="50" t="s">
        <v>151</v>
      </c>
      <c r="J20" s="51">
        <v>45</v>
      </c>
      <c r="K20" s="52" t="s">
        <v>164</v>
      </c>
      <c r="L20" s="48">
        <v>7</v>
      </c>
      <c r="N20" s="72" cm="1">
        <f t="array" ref="N20">IF(AND(I20&lt;&gt;"",J20&gt;0,K20="内容は変化しない作業",L20&gt;0,INDEX(C$11:C$40,L20)&lt;&gt;"",INDEX(D$11:D$40,L20)&lt;&gt;""),J20-INDEX(D$11:D$40,L20),"-")</f>
        <v>0</v>
      </c>
      <c r="O20" s="3"/>
    </row>
    <row r="21" spans="2:15" x14ac:dyDescent="0.55000000000000004">
      <c r="B21" s="31">
        <v>11</v>
      </c>
      <c r="C21" s="42"/>
      <c r="D21" s="43"/>
      <c r="E21" s="34" t="str">
        <f t="shared" si="0"/>
        <v>-</v>
      </c>
      <c r="F21" s="67" t="str" cm="1">
        <f t="array" ref="F21">IF(E21="-","-",IF(AND(C21&lt;&gt;"",D21&gt;0,INDEX(K$11:K$40,E21)="内容は変化しない作業",AND(E21&lt;&gt;"-",E21&lt;&gt;""),INDEX(I$11:I$40,E21)&lt;&gt;"",INDEX(J$11:J$40,E21)&lt;&gt;""),INDEX(J$11:J$40,E21)-D21,"-"))</f>
        <v>-</v>
      </c>
      <c r="H21" s="49">
        <v>11</v>
      </c>
      <c r="I21" s="50" t="s">
        <v>153</v>
      </c>
      <c r="J21" s="51">
        <v>540</v>
      </c>
      <c r="K21" s="52" t="s">
        <v>164</v>
      </c>
      <c r="L21" s="48">
        <v>9</v>
      </c>
      <c r="N21" s="72" cm="1">
        <f t="array" ref="N21">IF(AND(I21&lt;&gt;"",J21&gt;0,K21="内容は変化しない作業",L21&gt;0,INDEX(C$11:C$40,L21)&lt;&gt;"",INDEX(D$11:D$40,L21)&lt;&gt;""),J21-INDEX(D$11:D$40,L21),"-")</f>
        <v>-1410</v>
      </c>
      <c r="O21" s="3"/>
    </row>
    <row r="22" spans="2:15" x14ac:dyDescent="0.55000000000000004">
      <c r="B22" s="49">
        <v>12</v>
      </c>
      <c r="C22" s="56"/>
      <c r="D22" s="57"/>
      <c r="E22" s="34" t="str">
        <f t="shared" si="0"/>
        <v>-</v>
      </c>
      <c r="F22" s="67" t="str" cm="1">
        <f t="array" ref="F22">IF(E22="-","-",IF(AND(C22&lt;&gt;"",D22&gt;0,INDEX(K$11:K$40,E22)="内容は変化しない作業",AND(E22&lt;&gt;"-",E22&lt;&gt;""),INDEX(I$11:I$40,E22)&lt;&gt;"",INDEX(J$11:J$40,E22)&lt;&gt;""),INDEX(J$11:J$40,E22)-D22,"-"))</f>
        <v>-</v>
      </c>
      <c r="H22" s="49">
        <v>12</v>
      </c>
      <c r="I22" s="50" t="s">
        <v>154</v>
      </c>
      <c r="J22" s="51">
        <v>300</v>
      </c>
      <c r="K22" s="52" t="s">
        <v>164</v>
      </c>
      <c r="L22" s="48">
        <v>10</v>
      </c>
      <c r="N22" s="72" cm="1">
        <f t="array" ref="N22">IF(AND(I22&lt;&gt;"",J22&gt;0,K22="内容は変化しない作業",L22&gt;0,INDEX(C$11:C$40,L22)&lt;&gt;"",INDEX(D$11:D$40,L22)&lt;&gt;""),J22-INDEX(D$11:D$40,L22),"-")</f>
        <v>0</v>
      </c>
      <c r="O22" s="3"/>
    </row>
    <row r="23" spans="2:15" x14ac:dyDescent="0.55000000000000004">
      <c r="B23" s="49">
        <v>13</v>
      </c>
      <c r="C23" s="56"/>
      <c r="D23" s="57"/>
      <c r="E23" s="34" t="str">
        <f t="shared" si="0"/>
        <v>-</v>
      </c>
      <c r="F23" s="67" t="str" cm="1">
        <f t="array" ref="F23">IF(E23="-","-",IF(AND(C23&lt;&gt;"",D23&gt;0,INDEX(K$11:K$40,E23)="内容は変化しない作業",AND(E23&lt;&gt;"-",E23&lt;&gt;""),INDEX(I$11:I$40,E23)&lt;&gt;"",INDEX(J$11:J$40,E23)&lt;&gt;""),INDEX(J$11:J$40,E23)-D23,"-"))</f>
        <v>-</v>
      </c>
      <c r="H23" s="49">
        <v>13</v>
      </c>
      <c r="I23" s="50"/>
      <c r="J23" s="51"/>
      <c r="K23" s="52"/>
      <c r="L23" s="48"/>
      <c r="N23" s="72" t="str" cm="1">
        <f t="array" ref="N23">IF(AND(I23&lt;&gt;"",J23&gt;0,K23="内容は変化しない作業",L23&gt;0,INDEX(C$11:C$40,L23)&lt;&gt;"",INDEX(D$11:D$40,L23)&lt;&gt;""),J23-INDEX(D$11:D$40,L23),"-")</f>
        <v>-</v>
      </c>
      <c r="O23" s="3"/>
    </row>
    <row r="24" spans="2:15" x14ac:dyDescent="0.55000000000000004">
      <c r="B24" s="49">
        <v>14</v>
      </c>
      <c r="C24" s="56" t="s">
        <v>155</v>
      </c>
      <c r="D24" s="57">
        <v>750</v>
      </c>
      <c r="E24" s="34">
        <f t="shared" si="0"/>
        <v>14</v>
      </c>
      <c r="F24" s="67" cm="1">
        <f t="array" ref="F24">IF(E24="-","-",IF(AND(C24&lt;&gt;"",D24&gt;0,INDEX(K$11:K$40,E24)="内容は変化しない作業",AND(E24&lt;&gt;"-",E24&lt;&gt;""),INDEX(I$11:I$40,E24)&lt;&gt;"",INDEX(J$11:J$40,E24)&lt;&gt;""),INDEX(J$11:J$40,E24)-D24,"-"))</f>
        <v>0</v>
      </c>
      <c r="H24" s="49">
        <v>14</v>
      </c>
      <c r="I24" s="50" t="s">
        <v>155</v>
      </c>
      <c r="J24" s="51">
        <v>750</v>
      </c>
      <c r="K24" s="52" t="s">
        <v>164</v>
      </c>
      <c r="L24" s="48">
        <v>14</v>
      </c>
      <c r="N24" s="72" cm="1">
        <f t="array" ref="N24">IF(AND(I24&lt;&gt;"",J24&gt;0,K24="内容は変化しない作業",L24&gt;0,INDEX(C$11:C$40,L24)&lt;&gt;"",INDEX(D$11:D$40,L24)&lt;&gt;""),J24-INDEX(D$11:D$40,L24),"-")</f>
        <v>0</v>
      </c>
      <c r="O24" s="3"/>
    </row>
    <row r="25" spans="2:15" x14ac:dyDescent="0.55000000000000004">
      <c r="B25" s="49">
        <v>15</v>
      </c>
      <c r="C25" s="56" t="s">
        <v>156</v>
      </c>
      <c r="D25" s="57">
        <v>75</v>
      </c>
      <c r="E25" s="34">
        <f t="shared" si="0"/>
        <v>15</v>
      </c>
      <c r="F25" s="67" cm="1">
        <f t="array" ref="F25">IF(E25="-","-",IF(AND(C25&lt;&gt;"",D25&gt;0,INDEX(K$11:K$40,E25)="内容は変化しない作業",AND(E25&lt;&gt;"-",E25&lt;&gt;""),INDEX(I$11:I$40,E25)&lt;&gt;"",INDEX(J$11:J$40,E25)&lt;&gt;""),INDEX(J$11:J$40,E25)-D25,"-"))</f>
        <v>0</v>
      </c>
      <c r="H25" s="49">
        <v>15</v>
      </c>
      <c r="I25" s="50" t="s">
        <v>156</v>
      </c>
      <c r="J25" s="51">
        <v>75</v>
      </c>
      <c r="K25" s="52" t="s">
        <v>164</v>
      </c>
      <c r="L25" s="48">
        <v>15</v>
      </c>
      <c r="N25" s="72" cm="1">
        <f t="array" ref="N25">IF(AND(I25&lt;&gt;"",J25&gt;0,K25="内容は変化しない作業",L25&gt;0,INDEX(C$11:C$40,L25)&lt;&gt;"",INDEX(D$11:D$40,L25)&lt;&gt;""),J25-INDEX(D$11:D$40,L25),"-")</f>
        <v>0</v>
      </c>
      <c r="O25" s="3"/>
    </row>
    <row r="26" spans="2:15" x14ac:dyDescent="0.55000000000000004">
      <c r="B26" s="49">
        <v>16</v>
      </c>
      <c r="C26" s="56" t="s">
        <v>157</v>
      </c>
      <c r="D26" s="57">
        <v>270</v>
      </c>
      <c r="E26" s="34" t="str">
        <f t="shared" si="0"/>
        <v>-</v>
      </c>
      <c r="F26" s="67" t="str" cm="1">
        <f t="array" ref="F26">IF(E26="-","-",IF(AND(C26&lt;&gt;"",D26&gt;0,INDEX(K$11:K$40,E26)="内容は変化しない作業",AND(E26&lt;&gt;"-",E26&lt;&gt;""),INDEX(I$11:I$40,E26)&lt;&gt;"",INDEX(J$11:J$40,E26)&lt;&gt;""),INDEX(J$11:J$40,E26)-D26,"-"))</f>
        <v>-</v>
      </c>
      <c r="H26" s="49">
        <v>16</v>
      </c>
      <c r="I26" s="50" t="s">
        <v>172</v>
      </c>
      <c r="J26" s="51">
        <v>60</v>
      </c>
      <c r="K26" s="52" t="s">
        <v>166</v>
      </c>
      <c r="L26" s="48"/>
      <c r="N26" s="72" t="str" cm="1">
        <f t="array" ref="N26">IF(AND(I26&lt;&gt;"",J26&gt;0,K26="内容は変化しない作業",L26&gt;0,INDEX(C$11:C$40,L26)&lt;&gt;"",INDEX(D$11:D$40,L26)&lt;&gt;""),J26-INDEX(D$11:D$40,L26),"-")</f>
        <v>-</v>
      </c>
      <c r="O26" s="3"/>
    </row>
    <row r="27" spans="2:15" x14ac:dyDescent="0.55000000000000004">
      <c r="B27" s="49">
        <v>17</v>
      </c>
      <c r="C27" s="56" t="s">
        <v>158</v>
      </c>
      <c r="D27" s="57">
        <v>37.5</v>
      </c>
      <c r="E27" s="34">
        <f t="shared" si="0"/>
        <v>17</v>
      </c>
      <c r="F27" s="67" cm="1">
        <f t="array" ref="F27">IF(E27="-","-",IF(AND(C27&lt;&gt;"",D27&gt;0,INDEX(K$11:K$40,E27)="内容は変化しない作業",AND(E27&lt;&gt;"-",E27&lt;&gt;""),INDEX(I$11:I$40,E27)&lt;&gt;"",INDEX(J$11:J$40,E27)&lt;&gt;""),INDEX(J$11:J$40,E27)-D27,"-"))</f>
        <v>0</v>
      </c>
      <c r="H27" s="49">
        <v>17</v>
      </c>
      <c r="I27" s="50" t="s">
        <v>158</v>
      </c>
      <c r="J27" s="51">
        <v>37.5</v>
      </c>
      <c r="K27" s="52" t="s">
        <v>164</v>
      </c>
      <c r="L27" s="48">
        <v>17</v>
      </c>
      <c r="N27" s="72" cm="1">
        <f t="array" ref="N27">IF(AND(I27&lt;&gt;"",J27&gt;0,K27="内容は変化しない作業",L27&gt;0,INDEX(C$11:C$40,L27)&lt;&gt;"",INDEX(D$11:D$40,L27)&lt;&gt;""),J27-INDEX(D$11:D$40,L27),"-")</f>
        <v>0</v>
      </c>
      <c r="O27" s="3"/>
    </row>
    <row r="28" spans="2:15" x14ac:dyDescent="0.55000000000000004">
      <c r="B28" s="49">
        <v>18</v>
      </c>
      <c r="C28" s="56" t="s">
        <v>159</v>
      </c>
      <c r="D28" s="57">
        <v>7.5</v>
      </c>
      <c r="E28" s="34" t="str">
        <f t="shared" si="0"/>
        <v>-</v>
      </c>
      <c r="F28" s="67" t="str" cm="1">
        <f t="array" ref="F28">IF(E28="-","-",IF(AND(C28&lt;&gt;"",D28&gt;0,INDEX(K$11:K$40,E28)="内容は変化しない作業",AND(E28&lt;&gt;"-",E28&lt;&gt;""),INDEX(I$11:I$40,E28)&lt;&gt;"",INDEX(J$11:J$40,E28)&lt;&gt;""),INDEX(J$11:J$40,E28)-D28,"-"))</f>
        <v>-</v>
      </c>
      <c r="H28" s="49">
        <v>18</v>
      </c>
      <c r="I28" s="50" t="s">
        <v>173</v>
      </c>
      <c r="J28" s="51">
        <v>7.5</v>
      </c>
      <c r="K28" s="52" t="s">
        <v>166</v>
      </c>
      <c r="L28" s="48"/>
      <c r="N28" s="72" t="str" cm="1">
        <f t="array" ref="N28">IF(AND(I28&lt;&gt;"",J28&gt;0,K28="内容は変化しない作業",L28&gt;0,INDEX(C$11:C$40,L28)&lt;&gt;"",INDEX(D$11:D$40,L28)&lt;&gt;""),J28-INDEX(D$11:D$40,L28),"-")</f>
        <v>-</v>
      </c>
      <c r="O28" s="3"/>
    </row>
    <row r="29" spans="2:15" x14ac:dyDescent="0.55000000000000004">
      <c r="B29" s="49">
        <v>19</v>
      </c>
      <c r="C29" s="56" t="s">
        <v>160</v>
      </c>
      <c r="D29" s="57">
        <v>1350</v>
      </c>
      <c r="E29" s="34" t="str">
        <f t="shared" si="0"/>
        <v>-</v>
      </c>
      <c r="F29" s="67" t="str" cm="1">
        <f t="array" ref="F29">IF(E29="-","-",IF(AND(C29&lt;&gt;"",D29&gt;0,INDEX(K$11:K$40,E29)="内容は変化しない作業",AND(E29&lt;&gt;"-",E29&lt;&gt;""),INDEX(I$11:I$40,E29)&lt;&gt;"",INDEX(J$11:J$40,E29)&lt;&gt;""),INDEX(J$11:J$40,E29)-D29,"-"))</f>
        <v>-</v>
      </c>
      <c r="H29" s="49">
        <v>19</v>
      </c>
      <c r="I29" s="50" t="s">
        <v>174</v>
      </c>
      <c r="J29" s="51">
        <v>75</v>
      </c>
      <c r="K29" s="52" t="s">
        <v>166</v>
      </c>
      <c r="L29" s="48"/>
      <c r="N29" s="72" t="str" cm="1">
        <f t="array" ref="N29">IF(AND(I29&lt;&gt;"",J29&gt;0,K29="内容は変化しない作業",L29&gt;0,INDEX(C$11:C$40,L29)&lt;&gt;"",INDEX(D$11:D$40,L29)&lt;&gt;""),J29-INDEX(D$11:D$40,L29),"-")</f>
        <v>-</v>
      </c>
      <c r="O29" s="3"/>
    </row>
    <row r="30" spans="2:15" x14ac:dyDescent="0.55000000000000004">
      <c r="B30" s="49">
        <v>20</v>
      </c>
      <c r="C30" s="56" t="s">
        <v>161</v>
      </c>
      <c r="D30" s="57">
        <v>262.5</v>
      </c>
      <c r="E30" s="34" t="str">
        <f t="shared" si="0"/>
        <v>-</v>
      </c>
      <c r="F30" s="67" t="str" cm="1">
        <f t="array" ref="F30">IF(E30="-","-",IF(AND(C30&lt;&gt;"",D30&gt;0,INDEX(K$11:K$40,E30)="内容は変化しない作業",AND(E30&lt;&gt;"-",E30&lt;&gt;""),INDEX(I$11:I$40,E30)&lt;&gt;"",INDEX(J$11:J$40,E30)&lt;&gt;""),INDEX(J$11:J$40,E30)-D30,"-"))</f>
        <v>-</v>
      </c>
      <c r="H30" s="49">
        <v>20</v>
      </c>
      <c r="I30" s="50" t="s">
        <v>175</v>
      </c>
      <c r="J30" s="51">
        <v>75</v>
      </c>
      <c r="K30" s="52" t="s">
        <v>166</v>
      </c>
      <c r="L30" s="48"/>
      <c r="N30" s="72" t="str" cm="1">
        <f t="array" ref="N30">IF(AND(I30&lt;&gt;"",J30&gt;0,K30="内容は変化しない作業",L30&gt;0,INDEX(C$11:C$40,L30)&lt;&gt;"",INDEX(D$11:D$40,L30)&lt;&gt;""),J30-INDEX(D$11:D$40,L30),"-")</f>
        <v>-</v>
      </c>
      <c r="O30" s="3"/>
    </row>
    <row r="31" spans="2:15" x14ac:dyDescent="0.55000000000000004">
      <c r="B31" s="49">
        <v>21</v>
      </c>
      <c r="C31" s="56" t="s">
        <v>162</v>
      </c>
      <c r="D31" s="57">
        <v>375</v>
      </c>
      <c r="E31" s="34">
        <f t="shared" si="0"/>
        <v>23</v>
      </c>
      <c r="F31" s="67" cm="1">
        <f t="array" ref="F31">IF(E31="-","-",IF(AND(C31&lt;&gt;"",D31&gt;0,INDEX(K$11:K$40,E31)="内容は変化しない作業",AND(E31&lt;&gt;"-",E31&lt;&gt;""),INDEX(I$11:I$40,E31)&lt;&gt;"",INDEX(J$11:J$40,E31)&lt;&gt;""),INDEX(J$11:J$40,E31)-D31,"-"))</f>
        <v>0</v>
      </c>
      <c r="H31" s="49">
        <v>21</v>
      </c>
      <c r="I31" s="50" t="s">
        <v>176</v>
      </c>
      <c r="J31" s="51">
        <v>135</v>
      </c>
      <c r="K31" s="52" t="s">
        <v>166</v>
      </c>
      <c r="L31" s="48"/>
      <c r="N31" s="72" t="str" cm="1">
        <f t="array" ref="N31">IF(AND(I31&lt;&gt;"",J31&gt;0,K31="内容は変化しない作業",L31&gt;0,INDEX(C$11:C$40,L31)&lt;&gt;"",INDEX(D$11:D$40,L31)&lt;&gt;""),J31-INDEX(D$11:D$40,L31),"-")</f>
        <v>-</v>
      </c>
      <c r="O31" s="3"/>
    </row>
    <row r="32" spans="2:15" x14ac:dyDescent="0.55000000000000004">
      <c r="B32" s="49">
        <v>22</v>
      </c>
      <c r="C32" s="56" t="s">
        <v>163</v>
      </c>
      <c r="D32" s="57">
        <v>33</v>
      </c>
      <c r="E32" s="34">
        <f t="shared" si="0"/>
        <v>24</v>
      </c>
      <c r="F32" s="67" cm="1">
        <f t="array" ref="F32">IF(E32="-","-",IF(AND(C32&lt;&gt;"",D32&gt;0,INDEX(K$11:K$40,E32)="内容は変化しない作業",AND(E32&lt;&gt;"-",E32&lt;&gt;""),INDEX(I$11:I$40,E32)&lt;&gt;"",INDEX(J$11:J$40,E32)&lt;&gt;""),INDEX(J$11:J$40,E32)-D32,"-"))</f>
        <v>0</v>
      </c>
      <c r="H32" s="49">
        <v>22</v>
      </c>
      <c r="I32" s="50" t="s">
        <v>177</v>
      </c>
      <c r="J32" s="51">
        <v>105</v>
      </c>
      <c r="K32" s="52" t="s">
        <v>166</v>
      </c>
      <c r="L32" s="48"/>
      <c r="N32" s="72" t="str" cm="1">
        <f t="array" ref="N32">IF(AND(I32&lt;&gt;"",J32&gt;0,K32="内容は変化しない作業",L32&gt;0,INDEX(C$11:C$40,L32)&lt;&gt;"",INDEX(D$11:D$40,L32)&lt;&gt;""),J32-INDEX(D$11:D$40,L32),"-")</f>
        <v>-</v>
      </c>
      <c r="O32" s="3"/>
    </row>
    <row r="33" spans="2:15" x14ac:dyDescent="0.55000000000000004">
      <c r="B33" s="49">
        <v>23</v>
      </c>
      <c r="C33" s="56"/>
      <c r="D33" s="57"/>
      <c r="E33" s="34" t="str">
        <f t="shared" si="0"/>
        <v>-</v>
      </c>
      <c r="F33" s="67" t="str" cm="1">
        <f t="array" ref="F33">IF(E33="-","-",IF(AND(C33&lt;&gt;"",D33&gt;0,INDEX(K$11:K$40,E33)="内容は変化しない作業",AND(E33&lt;&gt;"-",E33&lt;&gt;""),INDEX(I$11:I$40,E33)&lt;&gt;"",INDEX(J$11:J$40,E33)&lt;&gt;""),INDEX(J$11:J$40,E33)-D33,"-"))</f>
        <v>-</v>
      </c>
      <c r="H33" s="49">
        <v>23</v>
      </c>
      <c r="I33" s="50" t="s">
        <v>162</v>
      </c>
      <c r="J33" s="51">
        <v>375</v>
      </c>
      <c r="K33" s="52" t="s">
        <v>164</v>
      </c>
      <c r="L33" s="48">
        <v>21</v>
      </c>
      <c r="N33" s="72" cm="1">
        <f t="array" ref="N33">IF(AND(I33&lt;&gt;"",J33&gt;0,K33="内容は変化しない作業",L33&gt;0,INDEX(C$11:C$40,L33)&lt;&gt;"",INDEX(D$11:D$40,L33)&lt;&gt;""),J33-INDEX(D$11:D$40,L33),"-")</f>
        <v>0</v>
      </c>
      <c r="O33" s="3"/>
    </row>
    <row r="34" spans="2:15" x14ac:dyDescent="0.55000000000000004">
      <c r="B34" s="49">
        <v>24</v>
      </c>
      <c r="C34" s="56"/>
      <c r="D34" s="57"/>
      <c r="E34" s="34" t="str">
        <f t="shared" si="0"/>
        <v>-</v>
      </c>
      <c r="F34" s="67" t="str" cm="1">
        <f t="array" ref="F34">IF(E34="-","-",IF(AND(C34&lt;&gt;"",D34&gt;0,INDEX(K$11:K$40,E34)="内容は変化しない作業",AND(E34&lt;&gt;"-",E34&lt;&gt;""),INDEX(I$11:I$40,E34)&lt;&gt;"",INDEX(J$11:J$40,E34)&lt;&gt;""),INDEX(J$11:J$40,E34)-D34,"-"))</f>
        <v>-</v>
      </c>
      <c r="H34" s="49">
        <v>24</v>
      </c>
      <c r="I34" s="50" t="s">
        <v>163</v>
      </c>
      <c r="J34" s="51">
        <v>33</v>
      </c>
      <c r="K34" s="52" t="s">
        <v>164</v>
      </c>
      <c r="L34" s="48">
        <v>22</v>
      </c>
      <c r="N34" s="72" cm="1">
        <f t="array" ref="N34">IF(AND(I34&lt;&gt;"",J34&gt;0,K34="内容は変化しない作業",L34&gt;0,INDEX(C$11:C$40,L34)&lt;&gt;"",INDEX(D$11:D$40,L34)&lt;&gt;""),J34-INDEX(D$11:D$40,L34),"-")</f>
        <v>0</v>
      </c>
      <c r="O34" s="3"/>
    </row>
    <row r="35" spans="2:15" x14ac:dyDescent="0.55000000000000004">
      <c r="B35" s="49">
        <v>25</v>
      </c>
      <c r="C35" s="56"/>
      <c r="D35" s="57"/>
      <c r="E35" s="34" t="str">
        <f t="shared" si="0"/>
        <v>-</v>
      </c>
      <c r="F35" s="67" t="str" cm="1">
        <f t="array" ref="F35">IF(E35="-","-",IF(AND(C35&lt;&gt;"",D35&gt;0,INDEX(K$11:K$40,E35)="内容は変化しない作業",AND(E35&lt;&gt;"-",E35&lt;&gt;""),INDEX(I$11:I$40,E35)&lt;&gt;"",INDEX(J$11:J$40,E35)&lt;&gt;""),INDEX(J$11:J$40,E35)-D35,"-"))</f>
        <v>-</v>
      </c>
      <c r="H35" s="49">
        <v>25</v>
      </c>
      <c r="I35" s="50"/>
      <c r="J35" s="51"/>
      <c r="K35" s="52"/>
      <c r="L35" s="48"/>
      <c r="N35" s="72" t="str" cm="1">
        <f t="array" ref="N35">IF(AND(I35&lt;&gt;"",J35&gt;0,K35="内容は変化しない作業",L35&gt;0,INDEX(C$11:C$40,L35)&lt;&gt;"",INDEX(D$11:D$40,L35)&lt;&gt;""),J35-INDEX(D$11:D$40,L35),"-")</f>
        <v>-</v>
      </c>
      <c r="O35" s="3"/>
    </row>
    <row r="36" spans="2:15" x14ac:dyDescent="0.55000000000000004">
      <c r="B36" s="49">
        <v>26</v>
      </c>
      <c r="C36" s="56"/>
      <c r="D36" s="57"/>
      <c r="E36" s="34" t="str">
        <f t="shared" si="0"/>
        <v>-</v>
      </c>
      <c r="F36" s="67" t="str" cm="1">
        <f t="array" ref="F36">IF(E36="-","-",IF(AND(C36&lt;&gt;"",D36&gt;0,INDEX(K$11:K$40,E36)="内容は変化しない作業",AND(E36&lt;&gt;"-",E36&lt;&gt;""),INDEX(I$11:I$40,E36)&lt;&gt;"",INDEX(J$11:J$40,E36)&lt;&gt;""),INDEX(J$11:J$40,E36)-D36,"-"))</f>
        <v>-</v>
      </c>
      <c r="H36" s="49">
        <v>26</v>
      </c>
      <c r="I36" s="50"/>
      <c r="J36" s="51"/>
      <c r="K36" s="52"/>
      <c r="L36" s="48"/>
      <c r="N36" s="72" t="str" cm="1">
        <f t="array" ref="N36">IF(AND(I36&lt;&gt;"",J36&gt;0,K36="内容は変化しない作業",L36&gt;0,INDEX(C$11:C$40,L36)&lt;&gt;"",INDEX(D$11:D$40,L36)&lt;&gt;""),J36-INDEX(D$11:D$40,L36),"-")</f>
        <v>-</v>
      </c>
      <c r="O36" s="3"/>
    </row>
    <row r="37" spans="2:15" x14ac:dyDescent="0.55000000000000004">
      <c r="B37" s="49">
        <v>27</v>
      </c>
      <c r="C37" s="56"/>
      <c r="D37" s="57"/>
      <c r="E37" s="34" t="str">
        <f t="shared" si="0"/>
        <v>-</v>
      </c>
      <c r="F37" s="67" t="str" cm="1">
        <f t="array" ref="F37">IF(E37="-","-",IF(AND(C37&lt;&gt;"",D37&gt;0,INDEX(K$11:K$40,E37)="内容は変化しない作業",AND(E37&lt;&gt;"-",E37&lt;&gt;""),INDEX(I$11:I$40,E37)&lt;&gt;"",INDEX(J$11:J$40,E37)&lt;&gt;""),INDEX(J$11:J$40,E37)-D37,"-"))</f>
        <v>-</v>
      </c>
      <c r="H37" s="49">
        <v>27</v>
      </c>
      <c r="I37" s="50"/>
      <c r="J37" s="51"/>
      <c r="K37" s="52"/>
      <c r="L37" s="48"/>
      <c r="N37" s="72" t="str" cm="1">
        <f t="array" ref="N37">IF(AND(I37&lt;&gt;"",J37&gt;0,K37="内容は変化しない作業",L37&gt;0,INDEX(C$11:C$40,L37)&lt;&gt;"",INDEX(D$11:D$40,L37)&lt;&gt;""),J37-INDEX(D$11:D$40,L37),"-")</f>
        <v>-</v>
      </c>
      <c r="O37" s="3"/>
    </row>
    <row r="38" spans="2:15" x14ac:dyDescent="0.55000000000000004">
      <c r="B38" s="49">
        <v>28</v>
      </c>
      <c r="C38" s="56"/>
      <c r="D38" s="57"/>
      <c r="E38" s="34" t="str">
        <f t="shared" si="0"/>
        <v>-</v>
      </c>
      <c r="F38" s="67" t="str" cm="1">
        <f t="array" ref="F38">IF(E38="-","-",IF(AND(C38&lt;&gt;"",D38&gt;0,INDEX(K$11:K$40,E38)="内容は変化しない作業",AND(E38&lt;&gt;"-",E38&lt;&gt;""),INDEX(I$11:I$40,E38)&lt;&gt;"",INDEX(J$11:J$40,E38)&lt;&gt;""),INDEX(J$11:J$40,E38)-D38,"-"))</f>
        <v>-</v>
      </c>
      <c r="H38" s="49">
        <v>28</v>
      </c>
      <c r="I38" s="50"/>
      <c r="J38" s="51"/>
      <c r="K38" s="52"/>
      <c r="L38" s="48"/>
      <c r="N38" s="72" t="str" cm="1">
        <f t="array" ref="N38">IF(AND(I38&lt;&gt;"",J38&gt;0,K38="内容は変化しない作業",L38&gt;0,INDEX(C$11:C$40,L38)&lt;&gt;"",INDEX(D$11:D$40,L38)&lt;&gt;""),J38-INDEX(D$11:D$40,L38),"-")</f>
        <v>-</v>
      </c>
      <c r="O38" s="3"/>
    </row>
    <row r="39" spans="2:15" x14ac:dyDescent="0.55000000000000004">
      <c r="B39" s="49">
        <v>29</v>
      </c>
      <c r="C39" s="56"/>
      <c r="D39" s="57"/>
      <c r="E39" s="34" t="str">
        <f t="shared" si="0"/>
        <v>-</v>
      </c>
      <c r="F39" s="67" t="str" cm="1">
        <f t="array" ref="F39">IF(E39="-","-",IF(AND(C39&lt;&gt;"",D39&gt;0,INDEX(K$11:K$40,E39)="内容は変化しない作業",AND(E39&lt;&gt;"-",E39&lt;&gt;""),INDEX(I$11:I$40,E39)&lt;&gt;"",INDEX(J$11:J$40,E39)&lt;&gt;""),INDEX(J$11:J$40,E39)-D39,"-"))</f>
        <v>-</v>
      </c>
      <c r="H39" s="49">
        <v>29</v>
      </c>
      <c r="I39" s="50"/>
      <c r="J39" s="51"/>
      <c r="K39" s="52"/>
      <c r="L39" s="48"/>
      <c r="N39" s="72" t="str" cm="1">
        <f t="array" ref="N39">IF(AND(I39&lt;&gt;"",J39&gt;0,K39="内容は変化しない作業",L39&gt;0,INDEX(C$11:C$40,L39)&lt;&gt;"",INDEX(D$11:D$40,L39)&lt;&gt;""),J39-INDEX(D$11:D$40,L39),"-")</f>
        <v>-</v>
      </c>
      <c r="O39" s="3"/>
    </row>
    <row r="40" spans="2:15" ht="18.5" thickBot="1" x14ac:dyDescent="0.6">
      <c r="B40" s="49">
        <v>30</v>
      </c>
      <c r="C40" s="58"/>
      <c r="D40" s="59"/>
      <c r="E40" s="34" t="str">
        <f t="shared" si="0"/>
        <v>-</v>
      </c>
      <c r="F40" s="67" t="str" cm="1">
        <f t="array" ref="F40">IF(E40="-","-",IF(AND(C40&lt;&gt;"",D40&gt;0,INDEX(K$11:K$40,E40)="内容は変化しない作業",AND(E40&lt;&gt;"-",E40&lt;&gt;""),INDEX(I$11:I$40,E40)&lt;&gt;"",INDEX(J$11:J$40,E40)&lt;&gt;""),INDEX(J$11:J$40,E40)-D40,"-"))</f>
        <v>-</v>
      </c>
      <c r="H40" s="49">
        <v>30</v>
      </c>
      <c r="I40" s="60"/>
      <c r="J40" s="61"/>
      <c r="K40" s="62"/>
      <c r="L40" s="63"/>
      <c r="N40" s="72" t="str" cm="1">
        <f t="array" ref="N40">IF(AND(I40&lt;&gt;"",J40&gt;0,K40="内容は変化しない作業",L40&gt;0,INDEX(C$11:C$40,L40)&lt;&gt;"",INDEX(D$11:D$40,L40)&lt;&gt;""),J40-INDEX(D$11:D$40,L40),"-")</f>
        <v>-</v>
      </c>
      <c r="O40" s="3"/>
    </row>
    <row r="41" spans="2:15" x14ac:dyDescent="0.55000000000000004">
      <c r="B41" s="71"/>
      <c r="C41" s="71"/>
      <c r="D41" s="71"/>
      <c r="E41" s="71"/>
      <c r="F41" s="71"/>
      <c r="G41" s="71"/>
      <c r="H41" s="71"/>
      <c r="I41" s="71"/>
      <c r="J41" s="71"/>
      <c r="K41" s="71"/>
      <c r="L41" s="71"/>
      <c r="M41" s="71"/>
      <c r="N41" s="71"/>
    </row>
    <row r="42" spans="2:15" x14ac:dyDescent="0.55000000000000004">
      <c r="D42" s="71"/>
      <c r="E42" s="71"/>
      <c r="F42" s="71"/>
      <c r="J42" s="35"/>
      <c r="N42" s="70"/>
    </row>
  </sheetData>
  <sheetProtection algorithmName="SHA-512" hashValue="7ZDfDATA+Y4oCm1G9W1VsBalOLPlyfmiTSmb8aV8sam0ylFZ4OqwtKCf973E8JUGQcDc8Zyd7TdjwHw+d5z7ng==" saltValue="hqDSXsT5AfghKwI72wiPfQ==" spinCount="100000" sheet="1" objects="1" scenarios="1"/>
  <phoneticPr fontId="1"/>
  <conditionalFormatting sqref="B11:D40">
    <cfRule type="expression" dxfId="436" priority="11">
      <formula>AND($C11&lt;&gt;"",$D11&lt;&gt;"",$E11="-")</formula>
    </cfRule>
  </conditionalFormatting>
  <conditionalFormatting sqref="C11:D40">
    <cfRule type="expression" dxfId="435" priority="5">
      <formula>$D11=""</formula>
    </cfRule>
    <cfRule type="expression" dxfId="434" priority="6">
      <formula>$C11=""</formula>
    </cfRule>
  </conditionalFormatting>
  <conditionalFormatting sqref="H11:H40">
    <cfRule type="expression" dxfId="433" priority="2">
      <formula>OR($I11="",$J11="")</formula>
    </cfRule>
  </conditionalFormatting>
  <conditionalFormatting sqref="H11:K40">
    <cfRule type="expression" dxfId="432" priority="8">
      <formula>OR($K11="新たに追加される作業",AND($K11="内容は変化しない作業",$I11&lt;&gt;"",$J11&lt;&gt;"",$L11&lt;&gt;"",$N11="-"),AND($I11&lt;&gt;"",$J11&lt;&gt;"",$K12&lt;&gt;"",$N11="-"))</formula>
    </cfRule>
  </conditionalFormatting>
  <conditionalFormatting sqref="I11:K40">
    <cfRule type="expression" dxfId="431" priority="3">
      <formula>$J11=""</formula>
    </cfRule>
    <cfRule type="expression" dxfId="430" priority="4">
      <formula>$I11=""</formula>
    </cfRule>
  </conditionalFormatting>
  <conditionalFormatting sqref="L11:L40">
    <cfRule type="expression" dxfId="429" priority="1">
      <formula>AND(N11="-",L11&lt;&gt;"")</formula>
    </cfRule>
    <cfRule type="expression" dxfId="428" priority="9">
      <formula>AND(L11&lt;&gt;"",K11="内容は変化しない作業",N11&lt;&gt;"-")</formula>
    </cfRule>
    <cfRule type="expression" dxfId="427" priority="10">
      <formula>K11="内容は変化しない作業"</formula>
    </cfRule>
  </conditionalFormatting>
  <dataValidations count="3">
    <dataValidation type="list" allowBlank="1" showInputMessage="1" showErrorMessage="1" sqref="K11:K40" xr:uid="{852209EA-AFCC-4B09-AF80-1874C90FB1F7}">
      <formula1>$P$11:$P$13</formula1>
    </dataValidation>
    <dataValidation type="whole" operator="greaterThanOrEqual" allowBlank="1" showInputMessage="1" showErrorMessage="1" sqref="D11:D40 J11:J40" xr:uid="{2D945BBD-5B84-4C6D-AF5E-FD976487E882}">
      <formula1>1</formula1>
    </dataValidation>
    <dataValidation type="whole" allowBlank="1" showInputMessage="1" showErrorMessage="1" sqref="L11:L40" xr:uid="{1671D160-A804-4707-830D-EF2DAC185995}">
      <formula1>1</formula1>
      <formula2>30</formula2>
    </dataValidation>
  </dataValidations>
  <pageMargins left="0.7" right="0.7" top="0.75" bottom="0.75" header="0.3" footer="0.3"/>
  <pageSetup paperSize="9" scale="54"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3C25-CE91-43B3-81D4-94C5DC5859D4}">
  <sheetPr codeName="Sheet3">
    <tabColor rgb="FF92D050"/>
  </sheetPr>
  <dimension ref="A1:X93"/>
  <sheetViews>
    <sheetView showGridLines="0" zoomScale="80" zoomScaleNormal="80" workbookViewId="0"/>
  </sheetViews>
  <sheetFormatPr defaultRowHeight="18" outlineLevelRow="1" x14ac:dyDescent="0.55000000000000004"/>
  <cols>
    <col min="1" max="1" width="1.58203125" customWidth="1"/>
    <col min="2" max="2" width="1.08203125" customWidth="1"/>
    <col min="3" max="3" width="18.58203125" customWidth="1"/>
    <col min="4" max="4" width="1.08203125" customWidth="1"/>
    <col min="5" max="5" width="2.5" customWidth="1"/>
    <col min="6" max="6" width="1.08203125" customWidth="1"/>
    <col min="7" max="7" width="18.58203125" customWidth="1"/>
    <col min="8" max="8" width="1.08203125" customWidth="1"/>
    <col min="9" max="9" width="2.5" customWidth="1"/>
    <col min="10" max="10" width="1.08203125" customWidth="1"/>
    <col min="11" max="11" width="18.58203125" customWidth="1"/>
    <col min="12" max="12" width="1.08203125" customWidth="1"/>
    <col min="13" max="13" width="2.5" customWidth="1"/>
    <col min="14" max="14" width="1.08203125" customWidth="1"/>
    <col min="15" max="15" width="18.58203125" customWidth="1"/>
    <col min="16" max="16" width="1.08203125" customWidth="1"/>
    <col min="17" max="17" width="2.5" customWidth="1"/>
    <col min="18" max="18" width="1.08203125" customWidth="1"/>
    <col min="19" max="19" width="18.58203125" customWidth="1"/>
    <col min="20" max="20" width="1.08203125" customWidth="1"/>
    <col min="21" max="21" width="2.5" customWidth="1"/>
    <col min="22" max="22" width="2.08203125" customWidth="1"/>
    <col min="23" max="23" width="4.58203125" customWidth="1"/>
    <col min="24" max="24" width="13.5" style="97" customWidth="1"/>
  </cols>
  <sheetData>
    <row r="1" spans="1:24" ht="24" customHeight="1" x14ac:dyDescent="0.55000000000000004">
      <c r="A1" s="106"/>
      <c r="B1" s="1" t="s">
        <v>39</v>
      </c>
      <c r="C1" s="1"/>
      <c r="D1" s="1"/>
      <c r="E1" s="1"/>
      <c r="F1" s="1"/>
      <c r="G1" s="1"/>
      <c r="H1" s="1"/>
      <c r="I1" s="1"/>
      <c r="J1" s="1"/>
      <c r="K1" s="1"/>
      <c r="L1" s="1"/>
      <c r="M1" s="1"/>
      <c r="N1" s="106"/>
      <c r="O1" s="106"/>
      <c r="P1" s="106"/>
      <c r="Q1" s="106"/>
      <c r="R1" s="106"/>
      <c r="S1" s="106"/>
      <c r="T1" s="106"/>
      <c r="U1" s="106"/>
      <c r="V1" s="106"/>
      <c r="W1" s="106"/>
      <c r="X1" s="106"/>
    </row>
    <row r="2" spans="1:24" ht="14.15" customHeight="1" thickBot="1" x14ac:dyDescent="0.6"/>
    <row r="3" spans="1:24" ht="18" customHeight="1" thickBot="1" x14ac:dyDescent="0.6">
      <c r="O3" s="322" t="s">
        <v>40</v>
      </c>
      <c r="P3" s="322"/>
      <c r="Q3" s="322"/>
      <c r="R3" s="323"/>
      <c r="S3" s="8">
        <f>'（別紙１）省力化計算シート'!M3</f>
        <v>0.85769230769230764</v>
      </c>
    </row>
    <row r="4" spans="1:24" ht="6" customHeight="1" x14ac:dyDescent="0.55000000000000004">
      <c r="S4" s="64"/>
    </row>
    <row r="5" spans="1:24" x14ac:dyDescent="0.55000000000000004">
      <c r="B5" s="11"/>
      <c r="C5" s="10" t="s">
        <v>41</v>
      </c>
      <c r="D5" s="11"/>
      <c r="E5" s="11"/>
      <c r="F5" s="11"/>
      <c r="G5" s="10"/>
      <c r="H5" s="11"/>
      <c r="I5" s="11"/>
      <c r="J5" s="11"/>
      <c r="K5" s="10"/>
      <c r="L5" s="11"/>
      <c r="M5" s="11"/>
      <c r="N5" s="11"/>
      <c r="O5" s="324" t="s">
        <v>42</v>
      </c>
      <c r="P5" s="325"/>
      <c r="Q5" s="325"/>
      <c r="R5" s="74"/>
      <c r="S5" s="75">
        <f>'（別紙１）省力化計算シート'!D3</f>
        <v>162.5</v>
      </c>
      <c r="T5" s="326" t="s">
        <v>20</v>
      </c>
      <c r="U5" s="327"/>
      <c r="V5" s="76"/>
      <c r="W5" s="76"/>
    </row>
    <row r="6" spans="1:24" ht="7.5" customHeight="1" x14ac:dyDescent="0.55000000000000004">
      <c r="C6" s="77"/>
      <c r="G6" s="77"/>
      <c r="K6" s="77"/>
      <c r="O6" s="77"/>
      <c r="S6" s="77"/>
    </row>
    <row r="7" spans="1:24" ht="7.5" customHeight="1" thickBot="1" x14ac:dyDescent="0.6">
      <c r="B7" s="78"/>
      <c r="C7" s="79"/>
      <c r="D7" s="79"/>
      <c r="E7" s="79"/>
      <c r="F7" s="79"/>
      <c r="G7" s="79"/>
      <c r="H7" s="79"/>
      <c r="I7" s="79"/>
      <c r="J7" s="79"/>
      <c r="K7" s="79"/>
      <c r="L7" s="79"/>
      <c r="M7" s="79"/>
      <c r="N7" s="79"/>
      <c r="O7" s="79"/>
      <c r="P7" s="79"/>
      <c r="Q7" s="79"/>
      <c r="R7" s="79"/>
      <c r="S7" s="79"/>
      <c r="T7" s="79"/>
      <c r="U7" s="80"/>
    </row>
    <row r="8" spans="1:24" ht="18" customHeight="1" x14ac:dyDescent="0.55000000000000004">
      <c r="B8" s="81"/>
      <c r="C8" s="82" t="str">
        <f>'（別紙１）省力化計算シート'!C11</f>
        <v>ラミネート位置移動</v>
      </c>
      <c r="E8" s="311" t="s">
        <v>43</v>
      </c>
      <c r="G8" s="82" t="str">
        <f>'（別紙１）省力化計算シート'!C12</f>
        <v>ラミネート準備</v>
      </c>
      <c r="I8" s="311" t="s">
        <v>43</v>
      </c>
      <c r="K8" s="82" t="str">
        <f>'（別紙１）省力化計算シート'!C13</f>
        <v>短冊ラミネート作業（5mm幅・約12,500本にカット）</v>
      </c>
      <c r="M8" s="311" t="s">
        <v>43</v>
      </c>
      <c r="O8" s="82" t="str">
        <f>'（別紙１）省力化計算シート'!C14</f>
        <v>ラミネート片付け・記録作成</v>
      </c>
      <c r="Q8" s="311" t="s">
        <v>43</v>
      </c>
      <c r="S8" s="82" t="str">
        <f>'（別紙１）省力化計算シート'!C15</f>
        <v>ストリップ検品・検数（短冊を1本ずつ検品）</v>
      </c>
      <c r="U8" s="315" t="s">
        <v>43</v>
      </c>
      <c r="X8" s="328" t="s">
        <v>44</v>
      </c>
    </row>
    <row r="9" spans="1:24" ht="18" customHeight="1" thickBot="1" x14ac:dyDescent="0.6">
      <c r="B9" s="81"/>
      <c r="C9" s="83" t="str">
        <f>IF('（別紙１）省力化計算シート'!D11="","",IF(OR('（別紙１）省力化計算シート'!F11="-",'（別紙１）省力化計算シート'!F11=0),'（別紙１）省力化計算シート'!D11&amp;"分",'（別紙１）省力化計算シート'!D11&amp;"分"&amp;"　(→"&amp;'（別紙１）省力化計算シート'!D11+'（別紙１）省力化計算シート'!F11&amp;"分）"))</f>
        <v>45分</v>
      </c>
      <c r="E9" s="311"/>
      <c r="G9" s="83" t="str">
        <f>IF('（別紙１）省力化計算シート'!D12="","",IF(OR('（別紙１）省力化計算シート'!F12="-",'（別紙１）省力化計算シート'!F12=0),'（別紙１）省力化計算シート'!D12&amp;"分",'（別紙１）省力化計算シート'!D12&amp;"分"&amp;"　(→"&amp;'（別紙１）省力化計算シート'!D12+'（別紙１）省力化計算シート'!F12&amp;"分）"))</f>
        <v>30分</v>
      </c>
      <c r="I9" s="311"/>
      <c r="K9" s="83" t="str">
        <f>IF('（別紙１）省力化計算シート'!D13="","",IF(OR('（別紙１）省力化計算シート'!F13="-",'（別紙１）省力化計算シート'!F13=0),'（別紙１）省力化計算シート'!D13&amp;"分",'（別紙１）省力化計算シート'!D13&amp;"分"&amp;"　(→"&amp;'（別紙１）省力化計算シート'!D13+'（別紙１）省力化計算シート'!F13&amp;"分）"))</f>
        <v>150分</v>
      </c>
      <c r="M9" s="311"/>
      <c r="O9" s="83" t="str">
        <f>IF('（別紙１）省力化計算シート'!D14="","",IF(OR('（別紙１）省力化計算シート'!F14="-",'（別紙１）省力化計算シート'!F14=0),'（別紙１）省力化計算シート'!D14&amp;"分",'（別紙１）省力化計算シート'!D14&amp;"分"&amp;"　(→"&amp;'（別紙１）省力化計算シート'!D14+'（別紙１）省力化計算シート'!F14&amp;"分）"))</f>
        <v>45分</v>
      </c>
      <c r="Q9" s="311"/>
      <c r="S9" s="83" t="str">
        <f>IF('（別紙１）省力化計算シート'!D15="","",IF(OR('（別紙１）省力化計算シート'!F15="-",'（別紙１）省力化計算シート'!F15=0),'（別紙１）省力化計算シート'!D15&amp;"分",'（別紙１）省力化計算シート'!D15&amp;"分"&amp;"　(→"&amp;'（別紙１）省力化計算シート'!D15+'（別紙１）省力化計算シート'!F15&amp;"分）"))</f>
        <v>1950分</v>
      </c>
      <c r="U9" s="315"/>
      <c r="X9" s="329"/>
    </row>
    <row r="10" spans="1:24" ht="15" customHeight="1" x14ac:dyDescent="0.55000000000000004">
      <c r="B10" s="81"/>
      <c r="C10" s="314"/>
      <c r="G10" s="314"/>
      <c r="K10" s="314"/>
      <c r="O10" s="314"/>
      <c r="S10" s="314"/>
      <c r="U10" s="84"/>
      <c r="X10" s="98"/>
    </row>
    <row r="11" spans="1:24" ht="15" customHeight="1" x14ac:dyDescent="0.55000000000000004">
      <c r="B11" s="81"/>
      <c r="C11" s="314"/>
      <c r="G11" s="314"/>
      <c r="K11" s="314"/>
      <c r="O11" s="314"/>
      <c r="S11" s="314"/>
      <c r="U11" s="84"/>
      <c r="X11" s="99" t="s">
        <v>45</v>
      </c>
    </row>
    <row r="12" spans="1:24" ht="7.5" customHeight="1" x14ac:dyDescent="0.55000000000000004">
      <c r="B12" s="85"/>
      <c r="C12" s="65"/>
      <c r="D12" s="65"/>
      <c r="E12" s="65"/>
      <c r="F12" s="65"/>
      <c r="G12" s="65"/>
      <c r="H12" s="65"/>
      <c r="I12" s="65"/>
      <c r="J12" s="65"/>
      <c r="K12" s="65"/>
      <c r="L12" s="65"/>
      <c r="M12" s="65"/>
      <c r="N12" s="65"/>
      <c r="O12" s="65"/>
      <c r="P12" s="65"/>
      <c r="Q12" s="65"/>
      <c r="R12" s="65"/>
      <c r="S12" s="65"/>
      <c r="T12" s="65"/>
      <c r="U12" s="86"/>
      <c r="X12" s="100"/>
    </row>
    <row r="13" spans="1:24" ht="7.5" customHeight="1" x14ac:dyDescent="0.55000000000000004">
      <c r="X13" s="100"/>
    </row>
    <row r="14" spans="1:24" ht="7.5" customHeight="1" thickBot="1" x14ac:dyDescent="0.6">
      <c r="B14" s="87"/>
      <c r="C14" s="79"/>
      <c r="D14" s="79"/>
      <c r="E14" s="79"/>
      <c r="F14" s="79"/>
      <c r="G14" s="79"/>
      <c r="H14" s="79"/>
      <c r="I14" s="79"/>
      <c r="J14" s="79"/>
      <c r="K14" s="79"/>
      <c r="L14" s="79"/>
      <c r="M14" s="79"/>
      <c r="N14" s="79"/>
      <c r="O14" s="79"/>
      <c r="P14" s="79"/>
      <c r="Q14" s="79"/>
      <c r="R14" s="79"/>
      <c r="S14" s="79"/>
      <c r="T14" s="79"/>
      <c r="U14" s="80"/>
      <c r="X14" s="100"/>
    </row>
    <row r="15" spans="1:24" ht="18" customHeight="1" x14ac:dyDescent="0.55000000000000004">
      <c r="B15" s="88"/>
      <c r="C15" s="82" t="str">
        <f>'（別紙１）省力化計算シート'!C16</f>
        <v>嵌合・検品・照合（手作業でハウジングを嵌合）</v>
      </c>
      <c r="E15" s="311" t="s">
        <v>43</v>
      </c>
      <c r="G15" s="82" t="str">
        <f>'（別紙１）省力化計算シート'!C17</f>
        <v>ピロー包装機 段取り替え</v>
      </c>
      <c r="I15" s="311" t="s">
        <v>43</v>
      </c>
      <c r="K15" s="82" t="str">
        <f>'（別紙１）省力化計算シート'!C18</f>
        <v>ピロー包装（既存機への手供給・立ち合い）</v>
      </c>
      <c r="M15" s="311" t="s">
        <v>43</v>
      </c>
      <c r="O15" s="82" t="str">
        <f>'（別紙１）省力化計算シート'!C19</f>
        <v>ピロー包装品 検品・帯掛</v>
      </c>
      <c r="Q15" s="311" t="s">
        <v>43</v>
      </c>
      <c r="S15" s="82" t="str">
        <f>'（別紙１）省力化計算シート'!C20</f>
        <v>箱詰め</v>
      </c>
      <c r="U15" s="315" t="s">
        <v>43</v>
      </c>
      <c r="X15" s="318" t="s">
        <v>46</v>
      </c>
    </row>
    <row r="16" spans="1:24" ht="18" customHeight="1" thickBot="1" x14ac:dyDescent="0.6">
      <c r="B16" s="88"/>
      <c r="C16" s="83" t="str">
        <f>IF('（別紙１）省力化計算シート'!D16="","",IF(OR('（別紙１）省力化計算シート'!F16="-",'（別紙１）省力化計算シート'!F16=0),'（別紙１）省力化計算シート'!D16&amp;"分",'（別紙１）省力化計算シート'!D16&amp;"分"&amp;"　(→"&amp;'（別紙１）省力化計算シート'!D16+'（別紙１）省力化計算シート'!F16&amp;"分）"))</f>
        <v>3000分</v>
      </c>
      <c r="E16" s="311"/>
      <c r="G16" s="83" t="str">
        <f>IF('（別紙１）省力化計算シート'!D17="","",IF(OR('（別紙１）省力化計算シート'!F17="-",'（別紙１）省力化計算シート'!F17=0),'（別紙１）省力化計算シート'!D17&amp;"分",'（別紙１）省力化計算シート'!D17&amp;"分"&amp;"　(→"&amp;'（別紙１）省力化計算シート'!D17+'（別紙１）省力化計算シート'!F17&amp;"分）"))</f>
        <v>45分</v>
      </c>
      <c r="I16" s="311"/>
      <c r="K16" s="83" t="str">
        <f>IF('（別紙１）省力化計算シート'!D18="","",IF(OR('（別紙１）省力化計算シート'!F18="-",'（別紙１）省力化計算シート'!F18=0),'（別紙１）省力化計算シート'!D18&amp;"分",'（別紙１）省力化計算シート'!D18&amp;"分"&amp;"　(→"&amp;'（別紙１）省力化計算シート'!D18+'（別紙１）省力化計算シート'!F18&amp;"分）"))</f>
        <v>1350分</v>
      </c>
      <c r="M16" s="311"/>
      <c r="O16" s="83" t="str">
        <f>IF('（別紙１）省力化計算シート'!D19="","",IF(OR('（別紙１）省力化計算シート'!F19="-",'（別紙１）省力化計算シート'!F19=0),'（別紙１）省力化計算シート'!D19&amp;"分",'（別紙１）省力化計算シート'!D19&amp;"分"&amp;"　(→"&amp;'（別紙１）省力化計算シート'!D19+'（別紙１）省力化計算シート'!F19&amp;"分）"))</f>
        <v>1950分　(→540分）</v>
      </c>
      <c r="Q16" s="311"/>
      <c r="S16" s="83" t="str">
        <f>IF('（別紙１）省力化計算シート'!D20="","",IF(OR('（別紙１）省力化計算シート'!F20="-",'（別紙１）省力化計算シート'!F20=0),'（別紙１）省力化計算シート'!D20&amp;"分",'（別紙１）省力化計算シート'!D20&amp;"分"&amp;"　(→"&amp;'（別紙１）省力化計算シート'!D20+'（別紙１）省力化計算シート'!F20&amp;"分）"))</f>
        <v>300分</v>
      </c>
      <c r="U16" s="315"/>
      <c r="X16" s="319"/>
    </row>
    <row r="17" spans="2:24" ht="15" customHeight="1" x14ac:dyDescent="0.55000000000000004">
      <c r="B17" s="88"/>
      <c r="C17" s="314"/>
      <c r="G17" s="314"/>
      <c r="K17" s="314"/>
      <c r="O17" s="314"/>
      <c r="S17" s="314"/>
      <c r="U17" s="84"/>
      <c r="X17" s="330" t="s">
        <v>47</v>
      </c>
    </row>
    <row r="18" spans="2:24" ht="15" customHeight="1" x14ac:dyDescent="0.55000000000000004">
      <c r="B18" s="88"/>
      <c r="C18" s="314"/>
      <c r="G18" s="314"/>
      <c r="K18" s="314"/>
      <c r="O18" s="314"/>
      <c r="S18" s="314"/>
      <c r="U18" s="84"/>
      <c r="X18" s="331"/>
    </row>
    <row r="19" spans="2:24" ht="7.5" customHeight="1" x14ac:dyDescent="0.55000000000000004">
      <c r="B19" s="89"/>
      <c r="C19" s="65"/>
      <c r="D19" s="65"/>
      <c r="E19" s="65"/>
      <c r="F19" s="65"/>
      <c r="G19" s="65"/>
      <c r="H19" s="65"/>
      <c r="I19" s="65"/>
      <c r="J19" s="65"/>
      <c r="K19" s="65"/>
      <c r="L19" s="65"/>
      <c r="M19" s="65"/>
      <c r="N19" s="65"/>
      <c r="O19" s="65"/>
      <c r="P19" s="65"/>
      <c r="Q19" s="65"/>
      <c r="R19" s="65"/>
      <c r="S19" s="65"/>
      <c r="T19" s="65"/>
      <c r="U19" s="86"/>
    </row>
    <row r="20" spans="2:24" ht="7.5" customHeight="1" x14ac:dyDescent="0.55000000000000004"/>
    <row r="21" spans="2:24" ht="7.5" customHeight="1" thickBot="1" x14ac:dyDescent="0.6">
      <c r="B21" s="87"/>
      <c r="C21" s="79"/>
      <c r="D21" s="79"/>
      <c r="E21" s="79"/>
      <c r="F21" s="79"/>
      <c r="G21" s="79"/>
      <c r="H21" s="79"/>
      <c r="I21" s="79"/>
      <c r="J21" s="79"/>
      <c r="K21" s="79"/>
      <c r="L21" s="79"/>
      <c r="M21" s="79"/>
      <c r="N21" s="79"/>
      <c r="O21" s="79"/>
      <c r="P21" s="79"/>
      <c r="Q21" s="79"/>
      <c r="R21" s="79"/>
      <c r="S21" s="79"/>
      <c r="T21" s="79"/>
      <c r="U21" s="80"/>
    </row>
    <row r="22" spans="2:24" ht="18" customHeight="1" x14ac:dyDescent="0.55000000000000004">
      <c r="B22" s="88"/>
      <c r="C22" s="82">
        <f>'（別紙１）省力化計算シート'!C21</f>
        <v>0</v>
      </c>
      <c r="E22" s="311" t="s">
        <v>43</v>
      </c>
      <c r="G22" s="82">
        <f>'（別紙１）省力化計算シート'!C22</f>
        <v>0</v>
      </c>
      <c r="I22" s="311" t="s">
        <v>43</v>
      </c>
      <c r="K22" s="82">
        <f>'（別紙１）省力化計算シート'!C23</f>
        <v>0</v>
      </c>
      <c r="M22" s="311" t="s">
        <v>43</v>
      </c>
      <c r="O22" s="82" t="str">
        <f>'（別紙１）省力化計算シート'!C24</f>
        <v>テストストリップ 検品・検数</v>
      </c>
      <c r="Q22" s="311" t="s">
        <v>43</v>
      </c>
      <c r="S22" s="82" t="str">
        <f>'（別紙１）省力化計算シート'!C25</f>
        <v>アルミ袋 検品・検数</v>
      </c>
      <c r="U22" s="315" t="s">
        <v>43</v>
      </c>
    </row>
    <row r="23" spans="2:24" ht="18" customHeight="1" thickBot="1" x14ac:dyDescent="0.6">
      <c r="B23" s="88"/>
      <c r="C23" s="83" t="str">
        <f>IF('（別紙１）省力化計算シート'!D21="","",IF(OR('（別紙１）省力化計算シート'!F21="-",'（別紙１）省力化計算シート'!F21=0),'（別紙１）省力化計算シート'!D21&amp;"分",'（別紙１）省力化計算シート'!D21&amp;"分"&amp;"　(→"&amp;'（別紙１）省力化計算シート'!D21+'（別紙１）省力化計算シート'!F21&amp;"分）"))</f>
        <v/>
      </c>
      <c r="E23" s="311"/>
      <c r="G23" s="83" t="str">
        <f>IF('（別紙１）省力化計算シート'!D22="","",IF(OR('（別紙１）省力化計算シート'!F22="-",'（別紙１）省力化計算シート'!F22=0),'（別紙１）省力化計算シート'!D22&amp;"分",'（別紙１）省力化計算シート'!D22&amp;"分"&amp;"　(→"&amp;'（別紙１）省力化計算シート'!D22+'（別紙１）省力化計算シート'!F22&amp;"分）"))</f>
        <v/>
      </c>
      <c r="I23" s="311"/>
      <c r="K23" s="83" t="str">
        <f>IF('（別紙１）省力化計算シート'!D23="","",IF(OR('（別紙１）省力化計算シート'!F23="-",'（別紙１）省力化計算シート'!F23=0),'（別紙１）省力化計算シート'!D23&amp;"分",'（別紙１）省力化計算シート'!D23&amp;"分"&amp;"　(→"&amp;'（別紙１）省力化計算シート'!D23+'（別紙１）省力化計算シート'!F23&amp;"分）"))</f>
        <v/>
      </c>
      <c r="M23" s="311"/>
      <c r="O23" s="83" t="str">
        <f>IF('（別紙１）省力化計算シート'!D24="","",IF(OR('（別紙１）省力化計算シート'!F24="-",'（別紙１）省力化計算シート'!F24=0),'（別紙１）省力化計算シート'!D24&amp;"分",'（別紙１）省力化計算シート'!D24&amp;"分"&amp;"　(→"&amp;'（別紙１）省力化計算シート'!D24+'（別紙１）省力化計算シート'!F24&amp;"分）"))</f>
        <v>750分</v>
      </c>
      <c r="Q23" s="311"/>
      <c r="S23" s="83" t="str">
        <f>IF('（別紙１）省力化計算シート'!D25="","",IF(OR('（別紙１）省力化計算シート'!F25="-",'（別紙１）省力化計算シート'!F25=0),'（別紙１）省力化計算シート'!D25&amp;"分",'（別紙１）省力化計算シート'!D25&amp;"分"&amp;"　(→"&amp;'（別紙１）省力化計算シート'!D25+'（別紙１）省力化計算シート'!F25&amp;"分）"))</f>
        <v>75分</v>
      </c>
      <c r="U23" s="315"/>
    </row>
    <row r="24" spans="2:24" ht="15" customHeight="1" x14ac:dyDescent="0.55000000000000004">
      <c r="B24" s="88"/>
      <c r="C24" s="314"/>
      <c r="G24" s="314"/>
      <c r="K24" s="314"/>
      <c r="O24" s="314"/>
      <c r="S24" s="314"/>
      <c r="U24" s="84"/>
    </row>
    <row r="25" spans="2:24" ht="15" customHeight="1" x14ac:dyDescent="0.55000000000000004">
      <c r="B25" s="88"/>
      <c r="C25" s="314"/>
      <c r="G25" s="314"/>
      <c r="K25" s="314"/>
      <c r="O25" s="314"/>
      <c r="S25" s="314"/>
      <c r="U25" s="84"/>
    </row>
    <row r="26" spans="2:24" ht="7.5" customHeight="1" x14ac:dyDescent="0.55000000000000004">
      <c r="B26" s="89"/>
      <c r="C26" s="65"/>
      <c r="D26" s="65"/>
      <c r="E26" s="65"/>
      <c r="F26" s="65"/>
      <c r="G26" s="65"/>
      <c r="H26" s="65"/>
      <c r="I26" s="65"/>
      <c r="J26" s="65"/>
      <c r="K26" s="65"/>
      <c r="L26" s="65"/>
      <c r="M26" s="65"/>
      <c r="N26" s="65"/>
      <c r="O26" s="65"/>
      <c r="P26" s="65"/>
      <c r="Q26" s="65"/>
      <c r="R26" s="65"/>
      <c r="S26" s="65"/>
      <c r="T26" s="65"/>
      <c r="U26" s="86"/>
    </row>
    <row r="27" spans="2:24" ht="7.5" customHeight="1" x14ac:dyDescent="0.55000000000000004"/>
    <row r="28" spans="2:24" ht="7.5" customHeight="1" outlineLevel="1" thickBot="1" x14ac:dyDescent="0.6">
      <c r="B28" s="87"/>
      <c r="C28" s="79"/>
      <c r="D28" s="79"/>
      <c r="E28" s="79"/>
      <c r="F28" s="79"/>
      <c r="G28" s="79"/>
      <c r="H28" s="79"/>
      <c r="I28" s="79"/>
      <c r="J28" s="79"/>
      <c r="K28" s="79"/>
      <c r="L28" s="79"/>
      <c r="M28" s="79"/>
      <c r="N28" s="79"/>
      <c r="O28" s="79"/>
      <c r="P28" s="79"/>
      <c r="Q28" s="79"/>
      <c r="R28" s="79"/>
      <c r="S28" s="79"/>
      <c r="T28" s="79"/>
      <c r="U28" s="80"/>
    </row>
    <row r="29" spans="2:24" ht="18.75" customHeight="1" outlineLevel="1" x14ac:dyDescent="0.55000000000000004">
      <c r="B29" s="88"/>
      <c r="C29" s="82" t="str">
        <f>'（別紙１）省力化計算シート'!C26</f>
        <v>乾燥剤 検品・検数（手作業で20個ずつ数える）</v>
      </c>
      <c r="E29" s="311" t="s">
        <v>43</v>
      </c>
      <c r="G29" s="82" t="str">
        <f>'（別紙１）省力化計算シート'!C27</f>
        <v>製造前準備</v>
      </c>
      <c r="I29" s="311" t="s">
        <v>43</v>
      </c>
      <c r="K29" s="82" t="str">
        <f>'（別紙１）省力化計算シート'!C28</f>
        <v>シーラー機 作業前点検</v>
      </c>
      <c r="M29" s="311" t="s">
        <v>43</v>
      </c>
      <c r="O29" s="82" t="str">
        <f>'（別紙１）省力化計算シート'!C29</f>
        <v>手作業：アルミ袋詰め（テスト材・乾燥剤を1組ずつ袋詰め）</v>
      </c>
      <c r="Q29" s="311" t="s">
        <v>43</v>
      </c>
      <c r="S29" s="82" t="str">
        <f>'（別紙１）省力化計算シート'!C30</f>
        <v>手作業：シール・印字</v>
      </c>
      <c r="U29" s="315" t="s">
        <v>43</v>
      </c>
    </row>
    <row r="30" spans="2:24" ht="18.75" customHeight="1" outlineLevel="1" thickBot="1" x14ac:dyDescent="0.6">
      <c r="B30" s="88"/>
      <c r="C30" s="83" t="str">
        <f>IF('（別紙１）省力化計算シート'!D26="","",IF(OR('（別紙１）省力化計算シート'!F26="-",'（別紙１）省力化計算シート'!F26=0),'（別紙１）省力化計算シート'!D26&amp;"分",'（別紙１）省力化計算シート'!D26&amp;"分"&amp;"　(→"&amp;'（別紙１）省力化計算シート'!D26+'（別紙１）省力化計算シート'!F26&amp;"分）"))</f>
        <v>270分</v>
      </c>
      <c r="E30" s="311"/>
      <c r="G30" s="83" t="str">
        <f>IF('（別紙１）省力化計算シート'!D27="","",IF(OR('（別紙１）省力化計算シート'!F27="-",'（別紙１）省力化計算シート'!F27=0),'（別紙１）省力化計算シート'!D27&amp;"分",'（別紙１）省力化計算シート'!D27&amp;"分"&amp;"　(→"&amp;'（別紙１）省力化計算シート'!D27+'（別紙１）省力化計算シート'!F27&amp;"分）"))</f>
        <v>37.5分</v>
      </c>
      <c r="I30" s="311"/>
      <c r="K30" s="83" t="str">
        <f>IF('（別紙１）省力化計算シート'!D28="","",IF(OR('（別紙１）省力化計算シート'!F28="-",'（別紙１）省力化計算シート'!F28=0),'（別紙１）省力化計算シート'!D28&amp;"分",'（別紙１）省力化計算シート'!D28&amp;"分"&amp;"　(→"&amp;'（別紙１）省力化計算シート'!D28+'（別紙１）省力化計算シート'!F28&amp;"分）"))</f>
        <v>7.5分</v>
      </c>
      <c r="M30" s="311"/>
      <c r="O30" s="83" t="str">
        <f>IF('（別紙１）省力化計算シート'!D29="","",IF(OR('（別紙１）省力化計算シート'!F29="-",'（別紙１）省力化計算シート'!F29=0),'（別紙１）省力化計算シート'!D29&amp;"分",'（別紙１）省力化計算シート'!D29&amp;"分"&amp;"　(→"&amp;'（別紙１）省力化計算シート'!D29+'（別紙１）省力化計算シート'!F29&amp;"分）"))</f>
        <v>1350分</v>
      </c>
      <c r="Q30" s="311"/>
      <c r="S30" s="83" t="str">
        <f>IF('（別紙１）省力化計算シート'!D30="","",IF(OR('（別紙１）省力化計算シート'!F30="-",'（別紙１）省力化計算シート'!F30=0),'（別紙１）省力化計算シート'!D30&amp;"分",'（別紙１）省力化計算シート'!D30&amp;"分"&amp;"　(→"&amp;'（別紙１）省力化計算シート'!D30+'（別紙１）省力化計算シート'!F30&amp;"分）"))</f>
        <v>262.5分</v>
      </c>
      <c r="U30" s="315"/>
    </row>
    <row r="31" spans="2:24" ht="15" customHeight="1" outlineLevel="1" x14ac:dyDescent="0.55000000000000004">
      <c r="B31" s="88"/>
      <c r="C31" s="314"/>
      <c r="G31" s="314"/>
      <c r="K31" s="314"/>
      <c r="O31" s="314"/>
      <c r="S31" s="314"/>
      <c r="U31" s="84"/>
    </row>
    <row r="32" spans="2:24" ht="15" customHeight="1" outlineLevel="1" x14ac:dyDescent="0.55000000000000004">
      <c r="B32" s="88"/>
      <c r="C32" s="314"/>
      <c r="G32" s="314"/>
      <c r="K32" s="314"/>
      <c r="O32" s="314"/>
      <c r="S32" s="314"/>
      <c r="U32" s="84"/>
    </row>
    <row r="33" spans="1:21" ht="7.5" customHeight="1" outlineLevel="1" x14ac:dyDescent="0.55000000000000004">
      <c r="B33" s="89"/>
      <c r="C33" s="65"/>
      <c r="D33" s="65"/>
      <c r="E33" s="65"/>
      <c r="F33" s="65"/>
      <c r="G33" s="65"/>
      <c r="H33" s="65"/>
      <c r="I33" s="65"/>
      <c r="J33" s="65"/>
      <c r="K33" s="65"/>
      <c r="L33" s="65"/>
      <c r="M33" s="65"/>
      <c r="N33" s="65"/>
      <c r="O33" s="65"/>
      <c r="P33" s="65"/>
      <c r="Q33" s="65"/>
      <c r="R33" s="65"/>
      <c r="S33" s="65"/>
      <c r="T33" s="65"/>
      <c r="U33" s="86"/>
    </row>
    <row r="34" spans="1:21" ht="7.5" customHeight="1" outlineLevel="1" x14ac:dyDescent="0.55000000000000004"/>
    <row r="35" spans="1:21" ht="7.5" customHeight="1" outlineLevel="1" thickBot="1" x14ac:dyDescent="0.6">
      <c r="B35" s="87"/>
      <c r="C35" s="79"/>
      <c r="D35" s="79"/>
      <c r="E35" s="79"/>
      <c r="F35" s="79"/>
      <c r="G35" s="79"/>
      <c r="H35" s="79"/>
      <c r="I35" s="79"/>
      <c r="J35" s="79"/>
      <c r="K35" s="79"/>
      <c r="L35" s="79"/>
      <c r="M35" s="79"/>
      <c r="N35" s="79"/>
      <c r="O35" s="79"/>
      <c r="P35" s="79"/>
      <c r="Q35" s="79"/>
      <c r="R35" s="79"/>
      <c r="S35" s="79"/>
      <c r="T35" s="79"/>
      <c r="U35" s="80"/>
    </row>
    <row r="36" spans="1:21" ht="18.75" customHeight="1" outlineLevel="1" x14ac:dyDescent="0.55000000000000004">
      <c r="B36" s="88"/>
      <c r="C36" s="82" t="str">
        <f>'（別紙１）省力化計算シート'!C31</f>
        <v>包装品 検品・検数</v>
      </c>
      <c r="E36" s="311" t="s">
        <v>43</v>
      </c>
      <c r="G36" s="82" t="str">
        <f>'（別紙１）省力化計算シート'!C32</f>
        <v>清掃・片付け・作業記録作成</v>
      </c>
      <c r="I36" s="311" t="s">
        <v>43</v>
      </c>
      <c r="K36" s="82">
        <f>'（別紙１）省力化計算シート'!C33</f>
        <v>0</v>
      </c>
      <c r="M36" s="311" t="s">
        <v>43</v>
      </c>
      <c r="O36" s="82">
        <f>'（別紙１）省力化計算シート'!C34</f>
        <v>0</v>
      </c>
      <c r="Q36" s="311" t="s">
        <v>43</v>
      </c>
      <c r="S36" s="82">
        <f>'（別紙１）省力化計算シート'!C35</f>
        <v>0</v>
      </c>
      <c r="U36" s="315" t="s">
        <v>43</v>
      </c>
    </row>
    <row r="37" spans="1:21" ht="18.75" customHeight="1" outlineLevel="1" thickBot="1" x14ac:dyDescent="0.6">
      <c r="B37" s="88"/>
      <c r="C37" s="83" t="str">
        <f>IF('（別紙１）省力化計算シート'!D31="","",IF(OR('（別紙１）省力化計算シート'!F31="-",'（別紙１）省力化計算シート'!F31=0),'（別紙１）省力化計算シート'!D31&amp;"分",'（別紙１）省力化計算シート'!D31&amp;"分"&amp;"　(→"&amp;'（別紙１）省力化計算シート'!D31+'（別紙１）省力化計算シート'!F31&amp;"分）"))</f>
        <v>375分</v>
      </c>
      <c r="E37" s="311"/>
      <c r="G37" s="83" t="str">
        <f>IF('（別紙１）省力化計算シート'!D32="","",IF(OR('（別紙１）省力化計算シート'!F32="-",'（別紙１）省力化計算シート'!F32=0),'（別紙１）省力化計算シート'!D32&amp;"分",'（別紙１）省力化計算シート'!D32&amp;"分"&amp;"　(→"&amp;'（別紙１）省力化計算シート'!D32+'（別紙１）省力化計算シート'!F32&amp;"分）"))</f>
        <v>33分</v>
      </c>
      <c r="I37" s="311"/>
      <c r="K37" s="83" t="str">
        <f>IF('（別紙１）省力化計算シート'!D33="","",IF(OR('（別紙１）省力化計算シート'!F33="-",'（別紙１）省力化計算シート'!F33=0),'（別紙１）省力化計算シート'!D33&amp;"分",'（別紙１）省力化計算シート'!D33&amp;"分"&amp;"　(→"&amp;'（別紙１）省力化計算シート'!D33+'（別紙１）省力化計算シート'!F33&amp;"分）"))</f>
        <v/>
      </c>
      <c r="M37" s="311"/>
      <c r="O37" s="83" t="str">
        <f>IF('（別紙１）省力化計算シート'!D34="","",IF(OR('（別紙１）省力化計算シート'!F34="-",'（別紙１）省力化計算シート'!F34=0),'（別紙１）省力化計算シート'!D34&amp;"分",'（別紙１）省力化計算シート'!D34&amp;"分"&amp;"　(→"&amp;'（別紙１）省力化計算シート'!D34+'（別紙１）省力化計算シート'!F34&amp;"分）"))</f>
        <v/>
      </c>
      <c r="Q37" s="311"/>
      <c r="S37" s="83" t="str">
        <f>IF('（別紙１）省力化計算シート'!D35="","",IF(OR('（別紙１）省力化計算シート'!F35="-",'（別紙１）省力化計算シート'!F35=0),'（別紙１）省力化計算シート'!D35&amp;"分",'（別紙１）省力化計算シート'!D35&amp;"分"&amp;"　(→"&amp;'（別紙１）省力化計算シート'!D35+'（別紙１）省力化計算シート'!F35&amp;"分）"))</f>
        <v/>
      </c>
      <c r="U37" s="315"/>
    </row>
    <row r="38" spans="1:21" ht="15" customHeight="1" outlineLevel="1" x14ac:dyDescent="0.55000000000000004">
      <c r="B38" s="88"/>
      <c r="C38" s="314"/>
      <c r="G38" s="314"/>
      <c r="K38" s="314"/>
      <c r="O38" s="314"/>
      <c r="S38" s="314"/>
      <c r="U38" s="84"/>
    </row>
    <row r="39" spans="1:21" ht="15" customHeight="1" outlineLevel="1" x14ac:dyDescent="0.55000000000000004">
      <c r="B39" s="88"/>
      <c r="C39" s="314"/>
      <c r="G39" s="314"/>
      <c r="K39" s="314"/>
      <c r="O39" s="314"/>
      <c r="S39" s="314"/>
      <c r="U39" s="84"/>
    </row>
    <row r="40" spans="1:21" ht="7.5" customHeight="1" outlineLevel="1" x14ac:dyDescent="0.55000000000000004">
      <c r="B40" s="89"/>
      <c r="C40" s="65"/>
      <c r="D40" s="65"/>
      <c r="E40" s="65"/>
      <c r="F40" s="65"/>
      <c r="G40" s="65"/>
      <c r="H40" s="65"/>
      <c r="I40" s="65"/>
      <c r="J40" s="65"/>
      <c r="K40" s="65"/>
      <c r="L40" s="65"/>
      <c r="M40" s="65"/>
      <c r="N40" s="65"/>
      <c r="O40" s="65"/>
      <c r="P40" s="65"/>
      <c r="Q40" s="65"/>
      <c r="R40" s="65"/>
      <c r="S40" s="65"/>
      <c r="T40" s="65"/>
      <c r="U40" s="86"/>
    </row>
    <row r="41" spans="1:21" ht="7.5" customHeight="1" outlineLevel="1" x14ac:dyDescent="0.55000000000000004"/>
    <row r="42" spans="1:21" ht="7.5" customHeight="1" outlineLevel="1" thickBot="1" x14ac:dyDescent="0.6">
      <c r="B42" s="87"/>
      <c r="C42" s="79"/>
      <c r="D42" s="79"/>
      <c r="E42" s="79"/>
      <c r="F42" s="79"/>
      <c r="G42" s="79"/>
      <c r="H42" s="79"/>
      <c r="I42" s="79"/>
      <c r="J42" s="79"/>
      <c r="K42" s="79"/>
      <c r="L42" s="79"/>
      <c r="M42" s="79"/>
      <c r="N42" s="79"/>
      <c r="O42" s="79"/>
      <c r="P42" s="79"/>
      <c r="Q42" s="79"/>
      <c r="R42" s="79"/>
      <c r="S42" s="79"/>
      <c r="T42" s="79"/>
      <c r="U42" s="90"/>
    </row>
    <row r="43" spans="1:21" ht="18.75" customHeight="1" outlineLevel="1" x14ac:dyDescent="0.55000000000000004">
      <c r="B43" s="88"/>
      <c r="C43" s="82">
        <f>'（別紙１）省力化計算シート'!C36</f>
        <v>0</v>
      </c>
      <c r="E43" s="311" t="s">
        <v>43</v>
      </c>
      <c r="G43" s="82">
        <f>'（別紙１）省力化計算シート'!C37</f>
        <v>0</v>
      </c>
      <c r="I43" s="311" t="s">
        <v>43</v>
      </c>
      <c r="K43" s="82">
        <f>'（別紙１）省力化計算シート'!C38</f>
        <v>0</v>
      </c>
      <c r="M43" s="311" t="s">
        <v>43</v>
      </c>
      <c r="O43" s="82">
        <f>'（別紙１）省力化計算シート'!C39</f>
        <v>0</v>
      </c>
      <c r="Q43" s="311" t="s">
        <v>43</v>
      </c>
      <c r="S43" s="82">
        <f>'（別紙１）省力化計算シート'!C40</f>
        <v>0</v>
      </c>
      <c r="U43" s="312"/>
    </row>
    <row r="44" spans="1:21" ht="18.75" customHeight="1" outlineLevel="1" thickBot="1" x14ac:dyDescent="0.6">
      <c r="B44" s="88"/>
      <c r="C44" s="83" t="str">
        <f>IF('（別紙１）省力化計算シート'!D36="","",IF(OR('（別紙１）省力化計算シート'!F36="-",'（別紙１）省力化計算シート'!F36=0),'（別紙１）省力化計算シート'!D36&amp;"分",'（別紙１）省力化計算シート'!D36&amp;"分"&amp;"　(→"&amp;'（別紙１）省力化計算シート'!D36+'（別紙１）省力化計算シート'!F36&amp;"分）"))</f>
        <v/>
      </c>
      <c r="E44" s="311"/>
      <c r="G44" s="83" t="str">
        <f>IF('（別紙１）省力化計算シート'!D37="","",IF(OR('（別紙１）省力化計算シート'!F37="-",'（別紙１）省力化計算シート'!F37=0),'（別紙１）省力化計算シート'!D37&amp;"分",'（別紙１）省力化計算シート'!D37&amp;"分"&amp;"　(→"&amp;'（別紙１）省力化計算シート'!D37+'（別紙１）省力化計算シート'!F37&amp;"分）"))</f>
        <v/>
      </c>
      <c r="I44" s="311"/>
      <c r="K44" s="83" t="str">
        <f>IF('（別紙１）省力化計算シート'!D38="","",IF(OR('（別紙１）省力化計算シート'!F38="-",'（別紙１）省力化計算シート'!F38=0),'（別紙１）省力化計算シート'!D38&amp;"分",'（別紙１）省力化計算シート'!D38&amp;"分"&amp;"　(→"&amp;'（別紙１）省力化計算シート'!D38+'（別紙１）省力化計算シート'!F38&amp;"分）"))</f>
        <v/>
      </c>
      <c r="M44" s="311"/>
      <c r="O44" s="83" t="str">
        <f>IF('（別紙１）省力化計算シート'!D39="","",IF(OR('（別紙１）省力化計算シート'!F39="-",'（別紙１）省力化計算シート'!F39=0),'（別紙１）省力化計算シート'!D39&amp;"分",'（別紙１）省力化計算シート'!D39&amp;"分"&amp;"　(→"&amp;'（別紙１）省力化計算シート'!D39+'（別紙１）省力化計算シート'!F39&amp;"分）"))</f>
        <v/>
      </c>
      <c r="Q44" s="311"/>
      <c r="S44" s="83" t="str">
        <f>IF('（別紙１）省力化計算シート'!D40="","",IF(OR('（別紙１）省力化計算シート'!F40="-",'（別紙１）省力化計算シート'!F40=0),'（別紙１）省力化計算シート'!D40&amp;"分",'（別紙１）省力化計算シート'!D40&amp;"分"&amp;"　(→"&amp;'（別紙１）省力化計算シート'!D40+'（別紙１）省力化計算シート'!F40&amp;"分）"))</f>
        <v/>
      </c>
      <c r="U44" s="312"/>
    </row>
    <row r="45" spans="1:21" ht="15" customHeight="1" outlineLevel="1" x14ac:dyDescent="0.55000000000000004">
      <c r="B45" s="88"/>
      <c r="C45" s="314"/>
      <c r="G45" s="314"/>
      <c r="K45" s="314"/>
      <c r="O45" s="314"/>
      <c r="S45" s="314"/>
      <c r="U45" s="91"/>
    </row>
    <row r="46" spans="1:21" ht="15" customHeight="1" outlineLevel="1" x14ac:dyDescent="0.55000000000000004">
      <c r="B46" s="88"/>
      <c r="C46" s="314"/>
      <c r="G46" s="314"/>
      <c r="K46" s="314"/>
      <c r="O46" s="314"/>
      <c r="S46" s="314"/>
      <c r="U46" s="91"/>
    </row>
    <row r="47" spans="1:21" ht="7.5" customHeight="1" outlineLevel="1" x14ac:dyDescent="0.55000000000000004">
      <c r="B47" s="89"/>
      <c r="C47" s="65"/>
      <c r="D47" s="65"/>
      <c r="E47" s="65"/>
      <c r="F47" s="65"/>
      <c r="G47" s="65"/>
      <c r="H47" s="65"/>
      <c r="I47" s="65"/>
      <c r="J47" s="65"/>
      <c r="K47" s="65"/>
      <c r="L47" s="65"/>
      <c r="M47" s="65"/>
      <c r="N47" s="65"/>
      <c r="O47" s="65"/>
      <c r="P47" s="65"/>
      <c r="Q47" s="65"/>
      <c r="R47" s="65"/>
      <c r="S47" s="65"/>
      <c r="T47" s="65"/>
      <c r="U47" s="92"/>
    </row>
    <row r="48" spans="1:21" ht="17.5" customHeight="1" x14ac:dyDescent="0.55000000000000004">
      <c r="A48" s="309" t="str">
        <f>IF(COUNTA('（別紙１）省力化計算シート'!C26:C40)&lt;&gt;0,"← 非表示エリアに記載があります。[＋]をクリックして表示してください。[-]の場合は、すべて表示されています。","")</f>
        <v>← 非表示エリアに記載があります。[＋]をクリックして表示してください。[-]の場合は、すべて表示されています。</v>
      </c>
      <c r="B48" s="310"/>
      <c r="C48" s="310"/>
      <c r="D48" s="310"/>
      <c r="E48" s="310"/>
      <c r="F48" s="310"/>
      <c r="G48" s="310"/>
      <c r="H48" s="310"/>
      <c r="I48" s="310"/>
      <c r="J48" s="310"/>
      <c r="K48" s="310"/>
      <c r="L48" s="310"/>
      <c r="M48" s="310"/>
      <c r="N48" s="310"/>
      <c r="O48" s="310"/>
      <c r="P48" s="310"/>
      <c r="Q48" s="310"/>
      <c r="R48" s="310"/>
      <c r="S48" s="310"/>
      <c r="T48" s="310"/>
      <c r="U48" s="310"/>
    </row>
    <row r="49" spans="1:24" ht="5.5" customHeight="1" x14ac:dyDescent="0.55000000000000004">
      <c r="A49" s="93"/>
    </row>
    <row r="50" spans="1:24" x14ac:dyDescent="0.55000000000000004">
      <c r="B50" s="14"/>
      <c r="C50" s="13" t="s">
        <v>48</v>
      </c>
      <c r="D50" s="14"/>
      <c r="E50" s="14"/>
      <c r="F50" s="14"/>
      <c r="G50" s="14"/>
      <c r="H50" s="14"/>
      <c r="I50" s="14"/>
      <c r="J50" s="14"/>
      <c r="K50" s="94"/>
      <c r="L50" s="14"/>
      <c r="M50" s="14"/>
      <c r="N50" s="14"/>
      <c r="O50" s="332" t="s">
        <v>49</v>
      </c>
      <c r="P50" s="325"/>
      <c r="Q50" s="325"/>
      <c r="R50" s="95"/>
      <c r="S50" s="96">
        <f>'（別紙１）省力化計算シート'!J3</f>
        <v>23.125</v>
      </c>
      <c r="T50" s="333" t="s">
        <v>20</v>
      </c>
      <c r="U50" s="327"/>
      <c r="V50" s="76"/>
      <c r="W50" s="76"/>
    </row>
    <row r="51" spans="1:24" ht="7.5" customHeight="1" x14ac:dyDescent="0.55000000000000004">
      <c r="C51" s="77"/>
      <c r="G51" s="77"/>
      <c r="K51" s="77"/>
      <c r="O51" s="77"/>
      <c r="S51" s="77"/>
    </row>
    <row r="52" spans="1:24" ht="7.5" customHeight="1" thickBot="1" x14ac:dyDescent="0.6">
      <c r="B52" s="78"/>
      <c r="C52" s="79"/>
      <c r="D52" s="79"/>
      <c r="E52" s="79"/>
      <c r="F52" s="79"/>
      <c r="G52" s="79"/>
      <c r="H52" s="79"/>
      <c r="I52" s="79"/>
      <c r="J52" s="79"/>
      <c r="K52" s="79"/>
      <c r="L52" s="79"/>
      <c r="M52" s="79"/>
      <c r="N52" s="79"/>
      <c r="O52" s="79"/>
      <c r="P52" s="79"/>
      <c r="Q52" s="79"/>
      <c r="R52" s="79"/>
      <c r="S52" s="79"/>
      <c r="T52" s="79"/>
      <c r="U52" s="80"/>
    </row>
    <row r="53" spans="1:24" ht="18" customHeight="1" x14ac:dyDescent="0.55000000000000004">
      <c r="B53" s="81"/>
      <c r="C53" s="82" t="str">
        <f>'（別紙１）省力化計算シート'!I11</f>
        <v>ラミネート位置移動</v>
      </c>
      <c r="E53" s="311" t="s">
        <v>43</v>
      </c>
      <c r="G53" s="82" t="str">
        <f>'（別紙１）省力化計算シート'!I12</f>
        <v>ラミネート準備</v>
      </c>
      <c r="I53" s="311" t="s">
        <v>43</v>
      </c>
      <c r="K53" s="82" t="str">
        <f>'（別紙１）省力化計算シート'!I13</f>
        <v>シートラミネート作業（50cm幅にカット・カット回数減）</v>
      </c>
      <c r="M53" s="311" t="s">
        <v>43</v>
      </c>
      <c r="O53" s="82" t="str">
        <f>'（別紙１）省力化計算シート'!I14</f>
        <v>ラミネート片付け・記録作成</v>
      </c>
      <c r="Q53" s="311" t="s">
        <v>43</v>
      </c>
      <c r="S53" s="82" t="str">
        <f>'（別紙１）省力化計算シート'!I15</f>
        <v>シート検品（シートラミネートの検品）</v>
      </c>
      <c r="U53" s="315" t="s">
        <v>50</v>
      </c>
      <c r="X53" s="316" t="s">
        <v>37</v>
      </c>
    </row>
    <row r="54" spans="1:24" ht="18" customHeight="1" thickBot="1" x14ac:dyDescent="0.6">
      <c r="B54" s="81"/>
      <c r="C54" s="83" t="str">
        <f>IF('（別紙１）省力化計算シート'!J11="","",IF(OR('（別紙１）省力化計算シート'!N11="-",'（別紙１）省力化計算シート'!N11=0),'（別紙１）省力化計算シート'!J11&amp;"分","("&amp;'（別紙１）省力化計算シート'!J11-'（別紙１）省力化計算シート'!N11&amp;"分→）"&amp;'（別紙１）省力化計算シート'!J11&amp;"分"))</f>
        <v>45分</v>
      </c>
      <c r="E54" s="311"/>
      <c r="G54" s="83" t="str">
        <f>IF('（別紙１）省力化計算シート'!J12="","",IF(OR('（別紙１）省力化計算シート'!N12="-",'（別紙１）省力化計算シート'!N12=0),'（別紙１）省力化計算シート'!J12&amp;"分","("&amp;'（別紙１）省力化計算シート'!J12-'（別紙１）省力化計算シート'!N12&amp;"分→）"&amp;'（別紙１）省力化計算シート'!J12&amp;"分"))</f>
        <v>30分</v>
      </c>
      <c r="I54" s="311"/>
      <c r="K54" s="83" t="str">
        <f>IF('（別紙１）省力化計算シート'!J13="","",IF(OR('（別紙１）省力化計算シート'!N13="-",'（別紙１）省力化計算シート'!N13=0),'（別紙１）省力化計算シート'!J13&amp;"分","("&amp;'（別紙１）省力化計算シート'!J13-'（別紙１）省力化計算シート'!N13&amp;"分→）"&amp;'（別紙１）省力化計算シート'!J13&amp;"分"))</f>
        <v>90分</v>
      </c>
      <c r="M54" s="311"/>
      <c r="O54" s="83" t="str">
        <f>IF('（別紙１）省力化計算シート'!J14="","",IF(OR('（別紙１）省力化計算シート'!N14="-",'（別紙１）省力化計算シート'!N14=0),'（別紙１）省力化計算シート'!J14&amp;"分","("&amp;'（別紙１）省力化計算シート'!J14-'（別紙１）省力化計算シート'!N14&amp;"分→）"&amp;'（別紙１）省力化計算シート'!J14&amp;"分"))</f>
        <v>45分</v>
      </c>
      <c r="Q54" s="311"/>
      <c r="S54" s="83" t="str">
        <f>IF('（別紙１）省力化計算シート'!J15="","",IF(OR('（別紙１）省力化計算シート'!N15="-",'（別紙１）省力化計算シート'!N15=0),'（別紙１）省力化計算シート'!J15&amp;"分","("&amp;'（別紙１）省力化計算シート'!J15-'（別紙１）省力化計算シート'!N15&amp;"分→）"&amp;'（別紙１）省力化計算シート'!J15&amp;"分"))</f>
        <v>60分</v>
      </c>
      <c r="U54" s="315"/>
      <c r="X54" s="317"/>
    </row>
    <row r="55" spans="1:24" ht="15" customHeight="1" x14ac:dyDescent="0.55000000000000004">
      <c r="B55" s="81"/>
      <c r="C55" s="314"/>
      <c r="G55" s="314"/>
      <c r="K55" s="314"/>
      <c r="O55" s="314"/>
      <c r="S55" s="314"/>
      <c r="U55" s="84"/>
      <c r="X55" s="98"/>
    </row>
    <row r="56" spans="1:24" ht="15" customHeight="1" x14ac:dyDescent="0.55000000000000004">
      <c r="B56" s="81"/>
      <c r="C56" s="314"/>
      <c r="G56" s="314"/>
      <c r="K56" s="314"/>
      <c r="O56" s="314"/>
      <c r="S56" s="314"/>
      <c r="U56" s="84"/>
      <c r="X56" s="101" t="s">
        <v>51</v>
      </c>
    </row>
    <row r="57" spans="1:24" ht="7.5" customHeight="1" x14ac:dyDescent="0.55000000000000004">
      <c r="B57" s="85"/>
      <c r="C57" s="65"/>
      <c r="D57" s="65"/>
      <c r="E57" s="65"/>
      <c r="F57" s="65"/>
      <c r="G57" s="65"/>
      <c r="H57" s="65"/>
      <c r="I57" s="65"/>
      <c r="J57" s="65"/>
      <c r="K57" s="65"/>
      <c r="L57" s="65"/>
      <c r="M57" s="65"/>
      <c r="N57" s="65"/>
      <c r="O57" s="65"/>
      <c r="P57" s="65"/>
      <c r="Q57" s="65"/>
      <c r="R57" s="65"/>
      <c r="S57" s="65"/>
      <c r="T57" s="65"/>
      <c r="U57" s="86"/>
      <c r="X57" s="100"/>
    </row>
    <row r="58" spans="1:24" ht="7.5" customHeight="1" x14ac:dyDescent="0.55000000000000004">
      <c r="X58" s="100"/>
    </row>
    <row r="59" spans="1:24" ht="7.5" customHeight="1" thickBot="1" x14ac:dyDescent="0.6">
      <c r="B59" s="87"/>
      <c r="C59" s="79"/>
      <c r="D59" s="79"/>
      <c r="E59" s="79"/>
      <c r="F59" s="79"/>
      <c r="G59" s="79"/>
      <c r="H59" s="79"/>
      <c r="I59" s="79"/>
      <c r="J59" s="79"/>
      <c r="K59" s="79"/>
      <c r="L59" s="79"/>
      <c r="M59" s="79"/>
      <c r="N59" s="79"/>
      <c r="O59" s="79"/>
      <c r="P59" s="79"/>
      <c r="Q59" s="79"/>
      <c r="R59" s="79"/>
      <c r="S59" s="79"/>
      <c r="T59" s="79"/>
      <c r="U59" s="80"/>
      <c r="X59" s="100"/>
    </row>
    <row r="60" spans="1:24" ht="18" customHeight="1" x14ac:dyDescent="0.55000000000000004">
      <c r="B60" s="88"/>
      <c r="C60" s="82" t="str">
        <f>'（別紙１）省力化計算シート'!I16</f>
        <v>嵌合機 段取り替え（部品交換・仕様変更）</v>
      </c>
      <c r="E60" s="311" t="s">
        <v>43</v>
      </c>
      <c r="G60" s="82" t="str">
        <f>'（別紙１）省力化計算シート'!I17</f>
        <v>アセンブラー オペレート（シート供給・マガジン交換）</v>
      </c>
      <c r="I60" s="311" t="s">
        <v>43</v>
      </c>
      <c r="K60" s="82" t="str">
        <f>'（別紙１）省力化計算シート'!I18</f>
        <v>ケース検品・マガジン詰め・帯掛</v>
      </c>
      <c r="M60" s="311" t="s">
        <v>43</v>
      </c>
      <c r="O60" s="82" t="str">
        <f>'（別紙１）省力化計算シート'!I19</f>
        <v>補充（ケース・ストリップ）・帯掛</v>
      </c>
      <c r="Q60" s="311" t="s">
        <v>43</v>
      </c>
      <c r="S60" s="82" t="str">
        <f>'（別紙１）省力化計算シート'!I20</f>
        <v>ピロー包装機 段取り替え</v>
      </c>
      <c r="U60" s="315" t="s">
        <v>50</v>
      </c>
      <c r="X60" s="318" t="s">
        <v>46</v>
      </c>
    </row>
    <row r="61" spans="1:24" ht="18" customHeight="1" thickBot="1" x14ac:dyDescent="0.6">
      <c r="B61" s="88"/>
      <c r="C61" s="83" t="str">
        <f>IF('（別紙１）省力化計算シート'!J16="","",IF(OR('（別紙１）省力化計算シート'!N16="-",'（別紙１）省力化計算シート'!N16=0),'（別紙１）省力化計算シート'!J16&amp;"分","("&amp;'（別紙１）省力化計算シート'!J16-'（別紙１）省力化計算シート'!N16&amp;"分→）"&amp;'（別紙１）省力化計算シート'!J16&amp;"分"))</f>
        <v>90分</v>
      </c>
      <c r="E61" s="311"/>
      <c r="G61" s="83" t="str">
        <f>IF('（別紙１）省力化計算シート'!J17="","",IF(OR('（別紙１）省力化計算シート'!N17="-",'（別紙１）省力化計算シート'!N17=0),'（別紙１）省力化計算シート'!J17&amp;"分","("&amp;'（別紙１）省力化計算シート'!J17-'（別紙１）省力化計算シート'!N17&amp;"分→）"&amp;'（別紙１）省力化計算シート'!J17&amp;"分"))</f>
        <v>195分</v>
      </c>
      <c r="I61" s="311"/>
      <c r="K61" s="83" t="str">
        <f>IF('（別紙１）省力化計算シート'!J18="","",IF(OR('（別紙１）省力化計算シート'!N18="-",'（別紙１）省力化計算シート'!N18=0),'（別紙１）省力化計算シート'!J18&amp;"分","("&amp;'（別紙１）省力化計算シート'!J18-'（別紙１）省力化計算シート'!N18&amp;"分→）"&amp;'（別紙１）省力化計算シート'!J18&amp;"分"))</f>
        <v>330分</v>
      </c>
      <c r="M61" s="311"/>
      <c r="O61" s="83" t="str">
        <f>IF('（別紙１）省力化計算シート'!J19="","",IF(OR('（別紙１）省力化計算シート'!N19="-",'（別紙１）省力化計算シート'!N19=0),'（別紙１）省力化計算シート'!J19&amp;"分","("&amp;'（別紙１）省力化計算シート'!J19-'（別紙１）省力化計算シート'!N19&amp;"分→）"&amp;'（別紙１）省力化計算シート'!J19&amp;"分"))</f>
        <v>165分</v>
      </c>
      <c r="Q61" s="311"/>
      <c r="S61" s="83" t="str">
        <f>IF('（別紙１）省力化計算シート'!J20="","",IF(OR('（別紙１）省力化計算シート'!N20="-",'（別紙１）省力化計算シート'!N20=0),'（別紙１）省力化計算シート'!J20&amp;"分","("&amp;'（別紙１）省力化計算シート'!J20-'（別紙１）省力化計算シート'!N20&amp;"分→）"&amp;'（別紙１）省力化計算シート'!J20&amp;"分"))</f>
        <v>45分</v>
      </c>
      <c r="U61" s="315"/>
      <c r="X61" s="319"/>
    </row>
    <row r="62" spans="1:24" ht="15" customHeight="1" x14ac:dyDescent="0.55000000000000004">
      <c r="B62" s="88"/>
      <c r="C62" s="314"/>
      <c r="G62" s="314"/>
      <c r="K62" s="314"/>
      <c r="O62" s="314"/>
      <c r="S62" s="314"/>
      <c r="U62" s="84"/>
      <c r="X62" s="320" t="s">
        <v>47</v>
      </c>
    </row>
    <row r="63" spans="1:24" ht="15" customHeight="1" x14ac:dyDescent="0.55000000000000004">
      <c r="B63" s="88"/>
      <c r="C63" s="314"/>
      <c r="G63" s="314"/>
      <c r="K63" s="314"/>
      <c r="O63" s="314"/>
      <c r="S63" s="314"/>
      <c r="U63" s="84"/>
      <c r="X63" s="321"/>
    </row>
    <row r="64" spans="1:24" ht="7.5" customHeight="1" x14ac:dyDescent="0.55000000000000004">
      <c r="B64" s="89"/>
      <c r="C64" s="65"/>
      <c r="D64" s="65"/>
      <c r="E64" s="65"/>
      <c r="F64" s="65"/>
      <c r="G64" s="65"/>
      <c r="H64" s="65"/>
      <c r="I64" s="65"/>
      <c r="J64" s="65"/>
      <c r="K64" s="65"/>
      <c r="L64" s="65"/>
      <c r="M64" s="65"/>
      <c r="N64" s="65"/>
      <c r="O64" s="65"/>
      <c r="P64" s="65"/>
      <c r="Q64" s="65"/>
      <c r="R64" s="65"/>
      <c r="S64" s="65"/>
      <c r="T64" s="65"/>
      <c r="U64" s="86"/>
      <c r="X64" s="102"/>
    </row>
    <row r="65" spans="2:24" ht="7.5" customHeight="1" x14ac:dyDescent="0.55000000000000004">
      <c r="X65" s="102"/>
    </row>
    <row r="66" spans="2:24" ht="7.5" customHeight="1" thickBot="1" x14ac:dyDescent="0.6">
      <c r="B66" s="87"/>
      <c r="C66" s="79"/>
      <c r="D66" s="79"/>
      <c r="E66" s="79"/>
      <c r="F66" s="79"/>
      <c r="G66" s="79"/>
      <c r="H66" s="79"/>
      <c r="I66" s="79"/>
      <c r="J66" s="79"/>
      <c r="K66" s="79"/>
      <c r="L66" s="79"/>
      <c r="M66" s="79"/>
      <c r="N66" s="79"/>
      <c r="O66" s="79"/>
      <c r="P66" s="79"/>
      <c r="Q66" s="79"/>
      <c r="R66" s="79"/>
      <c r="S66" s="79"/>
      <c r="T66" s="79"/>
      <c r="U66" s="80"/>
      <c r="X66" s="102"/>
    </row>
    <row r="67" spans="2:24" ht="18" customHeight="1" x14ac:dyDescent="0.55000000000000004">
      <c r="B67" s="88"/>
      <c r="C67" s="82" t="str">
        <f>'（別紙１）省力化計算シート'!I21</f>
        <v>ピロー包装品 検品・帯掛</v>
      </c>
      <c r="E67" s="311" t="s">
        <v>43</v>
      </c>
      <c r="G67" s="82" t="str">
        <f>'（別紙１）省力化計算シート'!I22</f>
        <v>箱詰め</v>
      </c>
      <c r="I67" s="311" t="s">
        <v>43</v>
      </c>
      <c r="K67" s="82">
        <f>'（別紙１）省力化計算シート'!I23</f>
        <v>0</v>
      </c>
      <c r="M67" s="311" t="s">
        <v>43</v>
      </c>
      <c r="O67" s="82" t="str">
        <f>'（別紙１）省力化計算シート'!I24</f>
        <v>テストストリップ 検品・検数</v>
      </c>
      <c r="Q67" s="311" t="s">
        <v>43</v>
      </c>
      <c r="S67" s="82" t="str">
        <f>'（別紙１）省力化計算シート'!I25</f>
        <v>アルミ袋 検品・検数</v>
      </c>
      <c r="U67" s="315" t="s">
        <v>50</v>
      </c>
      <c r="X67" s="102"/>
    </row>
    <row r="68" spans="2:24" ht="18" customHeight="1" thickBot="1" x14ac:dyDescent="0.6">
      <c r="B68" s="88"/>
      <c r="C68" s="83" t="str">
        <f>IF('（別紙１）省力化計算シート'!J21="","",IF(OR('（別紙１）省力化計算シート'!N21="-",'（別紙１）省力化計算シート'!N21=0),'（別紙１）省力化計算シート'!J21&amp;"分","("&amp;'（別紙１）省力化計算シート'!J21-'（別紙１）省力化計算シート'!N21&amp;"分→）"&amp;'（別紙１）省力化計算シート'!J21&amp;"分"))</f>
        <v>(1950分→）540分</v>
      </c>
      <c r="E68" s="311"/>
      <c r="G68" s="83" t="str">
        <f>IF('（別紙１）省力化計算シート'!J22="","",IF(OR('（別紙１）省力化計算シート'!N22="-",'（別紙１）省力化計算シート'!N22=0),'（別紙１）省力化計算シート'!J22&amp;"分","("&amp;'（別紙１）省力化計算シート'!J22-'（別紙１）省力化計算シート'!N22&amp;"分→）"&amp;'（別紙１）省力化計算シート'!J22&amp;"分"))</f>
        <v>300分</v>
      </c>
      <c r="I68" s="311"/>
      <c r="K68" s="83" t="str">
        <f>IF('（別紙１）省力化計算シート'!J23="","",IF(OR('（別紙１）省力化計算シート'!N23="-",'（別紙１）省力化計算シート'!N23=0),'（別紙１）省力化計算シート'!J23&amp;"分","("&amp;'（別紙１）省力化計算シート'!J23-'（別紙１）省力化計算シート'!N23&amp;"分→）"&amp;'（別紙１）省力化計算シート'!J23&amp;"分"))</f>
        <v/>
      </c>
      <c r="M68" s="311"/>
      <c r="O68" s="83" t="str">
        <f>IF('（別紙１）省力化計算シート'!J24="","",IF(OR('（別紙１）省力化計算シート'!N24="-",'（別紙１）省力化計算シート'!N24=0),'（別紙１）省力化計算シート'!J24&amp;"分","("&amp;'（別紙１）省力化計算シート'!J24-'（別紙１）省力化計算シート'!N24&amp;"分→）"&amp;'（別紙１）省力化計算シート'!J24&amp;"分"))</f>
        <v>750分</v>
      </c>
      <c r="Q68" s="311"/>
      <c r="S68" s="83" t="str">
        <f>IF('（別紙１）省力化計算シート'!J25="","",IF(OR('（別紙１）省力化計算シート'!N25="-",'（別紙１）省力化計算シート'!N25=0),'（別紙１）省力化計算シート'!J25&amp;"分","("&amp;'（別紙１）省力化計算シート'!J25-'（別紙１）省力化計算シート'!N25&amp;"分→）"&amp;'（別紙１）省力化計算シート'!J25&amp;"分"))</f>
        <v>75分</v>
      </c>
      <c r="U68" s="315"/>
      <c r="X68" s="102"/>
    </row>
    <row r="69" spans="2:24" ht="15" customHeight="1" x14ac:dyDescent="0.55000000000000004">
      <c r="B69" s="88"/>
      <c r="C69" s="314"/>
      <c r="G69" s="314"/>
      <c r="K69" s="314"/>
      <c r="O69" s="314"/>
      <c r="S69" s="314"/>
      <c r="U69" s="84"/>
      <c r="X69" s="102"/>
    </row>
    <row r="70" spans="2:24" ht="15" customHeight="1" x14ac:dyDescent="0.55000000000000004">
      <c r="B70" s="88"/>
      <c r="C70" s="314"/>
      <c r="G70" s="314"/>
      <c r="K70" s="314"/>
      <c r="O70" s="314"/>
      <c r="S70" s="314"/>
      <c r="U70" s="84"/>
      <c r="X70" s="102"/>
    </row>
    <row r="71" spans="2:24" ht="7.5" customHeight="1" x14ac:dyDescent="0.55000000000000004">
      <c r="B71" s="89"/>
      <c r="C71" s="65"/>
      <c r="D71" s="65"/>
      <c r="E71" s="65"/>
      <c r="F71" s="65"/>
      <c r="G71" s="65"/>
      <c r="H71" s="65"/>
      <c r="I71" s="65"/>
      <c r="J71" s="65"/>
      <c r="K71" s="65"/>
      <c r="L71" s="65"/>
      <c r="M71" s="65"/>
      <c r="N71" s="65"/>
      <c r="O71" s="65"/>
      <c r="P71" s="65"/>
      <c r="Q71" s="65"/>
      <c r="R71" s="65"/>
      <c r="S71" s="65"/>
      <c r="T71" s="65"/>
      <c r="U71" s="86"/>
      <c r="X71" s="102"/>
    </row>
    <row r="72" spans="2:24" ht="7.5" customHeight="1" x14ac:dyDescent="0.55000000000000004">
      <c r="X72" s="102"/>
    </row>
    <row r="73" spans="2:24" ht="7.5" customHeight="1" outlineLevel="1" thickBot="1" x14ac:dyDescent="0.6">
      <c r="B73" s="87"/>
      <c r="C73" s="79"/>
      <c r="D73" s="79"/>
      <c r="E73" s="79"/>
      <c r="F73" s="79"/>
      <c r="G73" s="79"/>
      <c r="H73" s="79"/>
      <c r="I73" s="79"/>
      <c r="J73" s="79"/>
      <c r="K73" s="79"/>
      <c r="L73" s="79"/>
      <c r="M73" s="79"/>
      <c r="N73" s="79"/>
      <c r="O73" s="79"/>
      <c r="P73" s="79"/>
      <c r="Q73" s="79"/>
      <c r="R73" s="79"/>
      <c r="S73" s="79"/>
      <c r="T73" s="79"/>
      <c r="U73" s="80"/>
      <c r="X73" s="102"/>
    </row>
    <row r="74" spans="2:24" ht="18.75" customHeight="1" outlineLevel="1" x14ac:dyDescent="0.55000000000000004">
      <c r="B74" s="88"/>
      <c r="C74" s="82" t="str">
        <f>'（別紙１）省力化計算シート'!I26</f>
        <v>アルミ袋に事前印字（印字後に画像検査機で全数検査）</v>
      </c>
      <c r="E74" s="311" t="s">
        <v>43</v>
      </c>
      <c r="G74" s="82" t="str">
        <f>'（別紙１）省力化計算シート'!I27</f>
        <v>製造前準備</v>
      </c>
      <c r="I74" s="311" t="s">
        <v>43</v>
      </c>
      <c r="K74" s="82" t="str">
        <f>'（別紙１）省力化計算シート'!I28</f>
        <v>印字機・半自動機 作業前点検</v>
      </c>
      <c r="M74" s="311" t="s">
        <v>43</v>
      </c>
      <c r="O74" s="82" t="str">
        <f>'（別紙１）省力化計算シート'!I29</f>
        <v>マガジン詰め（アルミ袋・乾燥剤）</v>
      </c>
      <c r="Q74" s="311" t="s">
        <v>43</v>
      </c>
      <c r="S74" s="82" t="str">
        <f>'（別紙１）省力化計算シート'!I30</f>
        <v>装置オペレート・マガジン補充</v>
      </c>
      <c r="U74" s="315" t="s">
        <v>50</v>
      </c>
      <c r="X74" s="102"/>
    </row>
    <row r="75" spans="2:24" ht="18.75" customHeight="1" outlineLevel="1" thickBot="1" x14ac:dyDescent="0.6">
      <c r="B75" s="88"/>
      <c r="C75" s="83" t="str">
        <f>IF('（別紙１）省力化計算シート'!J26="","",IF(OR('（別紙１）省力化計算シート'!N26="-",'（別紙１）省力化計算シート'!N26=0),'（別紙１）省力化計算シート'!J26&amp;"分","("&amp;'（別紙１）省力化計算シート'!J26-'（別紙１）省力化計算シート'!N26&amp;"分→）"&amp;'（別紙１）省力化計算シート'!J26&amp;"分"))</f>
        <v>60分</v>
      </c>
      <c r="E75" s="311"/>
      <c r="G75" s="83" t="str">
        <f>IF('（別紙１）省力化計算シート'!J27="","",IF(OR('（別紙１）省力化計算シート'!N27="-",'（別紙１）省力化計算シート'!N27=0),'（別紙１）省力化計算シート'!J27&amp;"分","("&amp;'（別紙１）省力化計算シート'!J27-'（別紙１）省力化計算シート'!N27&amp;"分→）"&amp;'（別紙１）省力化計算シート'!J27&amp;"分"))</f>
        <v>37.5分</v>
      </c>
      <c r="I75" s="311"/>
      <c r="K75" s="83" t="str">
        <f>IF('（別紙１）省力化計算シート'!J28="","",IF(OR('（別紙１）省力化計算シート'!N28="-",'（別紙１）省力化計算シート'!N28=0),'（別紙１）省力化計算シート'!J28&amp;"分","("&amp;'（別紙１）省力化計算シート'!J28-'（別紙１）省力化計算シート'!N28&amp;"分→）"&amp;'（別紙１）省力化計算シート'!J28&amp;"分"))</f>
        <v>7.5分</v>
      </c>
      <c r="M75" s="311"/>
      <c r="O75" s="83" t="str">
        <f>IF('（別紙１）省力化計算シート'!J29="","",IF(OR('（別紙１）省力化計算シート'!N29="-",'（別紙１）省力化計算シート'!N29=0),'（別紙１）省力化計算シート'!J29&amp;"分","("&amp;'（別紙１）省力化計算シート'!J29-'（別紙１）省力化計算シート'!N29&amp;"分→）"&amp;'（別紙１）省力化計算シート'!J29&amp;"分"))</f>
        <v>75分</v>
      </c>
      <c r="Q75" s="311"/>
      <c r="S75" s="83" t="str">
        <f>IF('（別紙１）省力化計算シート'!J30="","",IF(OR('（別紙１）省力化計算シート'!N30="-",'（別紙１）省力化計算シート'!N30=0),'（別紙１）省力化計算シート'!J30&amp;"分","("&amp;'（別紙１）省力化計算シート'!J30-'（別紙１）省力化計算シート'!N30&amp;"分→）"&amp;'（別紙１）省力化計算シート'!J30&amp;"分"))</f>
        <v>75分</v>
      </c>
      <c r="U75" s="315"/>
      <c r="X75" s="102"/>
    </row>
    <row r="76" spans="2:24" ht="15" customHeight="1" outlineLevel="1" x14ac:dyDescent="0.55000000000000004">
      <c r="B76" s="88"/>
      <c r="C76" s="313"/>
      <c r="G76" s="313"/>
      <c r="K76" s="313"/>
      <c r="O76" s="313"/>
      <c r="S76" s="313"/>
      <c r="U76" s="84"/>
      <c r="X76" s="102"/>
    </row>
    <row r="77" spans="2:24" ht="15" customHeight="1" outlineLevel="1" x14ac:dyDescent="0.55000000000000004">
      <c r="B77" s="88"/>
      <c r="C77" s="314"/>
      <c r="G77" s="314"/>
      <c r="K77" s="314"/>
      <c r="O77" s="314"/>
      <c r="S77" s="314"/>
      <c r="U77" s="84"/>
      <c r="X77" s="102"/>
    </row>
    <row r="78" spans="2:24" ht="7.5" customHeight="1" outlineLevel="1" x14ac:dyDescent="0.55000000000000004">
      <c r="B78" s="89"/>
      <c r="C78" s="65"/>
      <c r="D78" s="65"/>
      <c r="E78" s="65"/>
      <c r="F78" s="65"/>
      <c r="G78" s="65"/>
      <c r="H78" s="65"/>
      <c r="I78" s="65"/>
      <c r="J78" s="65"/>
      <c r="K78" s="65"/>
      <c r="L78" s="65"/>
      <c r="M78" s="65"/>
      <c r="N78" s="65"/>
      <c r="O78" s="65"/>
      <c r="P78" s="65"/>
      <c r="Q78" s="65"/>
      <c r="R78" s="65"/>
      <c r="S78" s="65"/>
      <c r="T78" s="65"/>
      <c r="U78" s="86"/>
      <c r="X78" s="102"/>
    </row>
    <row r="79" spans="2:24" ht="7.5" customHeight="1" outlineLevel="1" x14ac:dyDescent="0.55000000000000004">
      <c r="X79" s="102"/>
    </row>
    <row r="80" spans="2:24" ht="7.5" customHeight="1" outlineLevel="1" thickBot="1" x14ac:dyDescent="0.6">
      <c r="B80" s="87"/>
      <c r="C80" s="79"/>
      <c r="D80" s="79"/>
      <c r="E80" s="79"/>
      <c r="F80" s="79"/>
      <c r="G80" s="79"/>
      <c r="H80" s="79"/>
      <c r="I80" s="79"/>
      <c r="J80" s="79"/>
      <c r="K80" s="79"/>
      <c r="L80" s="79"/>
      <c r="M80" s="79"/>
      <c r="N80" s="79"/>
      <c r="O80" s="79"/>
      <c r="P80" s="79"/>
      <c r="Q80" s="79"/>
      <c r="R80" s="79"/>
      <c r="S80" s="79"/>
      <c r="T80" s="79"/>
      <c r="U80" s="80"/>
      <c r="X80" s="102"/>
    </row>
    <row r="81" spans="1:24" ht="18.75" customHeight="1" outlineLevel="1" x14ac:dyDescent="0.55000000000000004">
      <c r="B81" s="88"/>
      <c r="C81" s="82" t="str">
        <f>'（別紙１）省力化計算シート'!I31</f>
        <v>テストストリップ供給</v>
      </c>
      <c r="E81" s="311" t="s">
        <v>43</v>
      </c>
      <c r="G81" s="82" t="str">
        <f>'（別紙１）省力化計算シート'!I32</f>
        <v>包装品排出口（取り出し・立ち合い）</v>
      </c>
      <c r="I81" s="311" t="s">
        <v>43</v>
      </c>
      <c r="K81" s="82" t="str">
        <f>'（別紙１）省力化計算シート'!I33</f>
        <v>包装品 検品・検数</v>
      </c>
      <c r="M81" s="311" t="s">
        <v>43</v>
      </c>
      <c r="O81" s="82" t="str">
        <f>'（別紙１）省力化計算シート'!I34</f>
        <v>清掃・片付け・作業記録作成</v>
      </c>
      <c r="Q81" s="311" t="s">
        <v>43</v>
      </c>
      <c r="S81" s="82">
        <f>'（別紙１）省力化計算シート'!I35</f>
        <v>0</v>
      </c>
      <c r="U81" s="315" t="s">
        <v>50</v>
      </c>
      <c r="X81" s="102"/>
    </row>
    <row r="82" spans="1:24" ht="18.75" customHeight="1" outlineLevel="1" thickBot="1" x14ac:dyDescent="0.6">
      <c r="B82" s="88"/>
      <c r="C82" s="83" t="str">
        <f>IF('（別紙１）省力化計算シート'!J31="","",IF(OR('（別紙１）省力化計算シート'!N31="-",'（別紙１）省力化計算シート'!N31=0),'（別紙１）省力化計算シート'!J31&amp;"分","("&amp;'（別紙１）省力化計算シート'!J31-'（別紙１）省力化計算シート'!N31&amp;"分→）"&amp;'（別紙１）省力化計算シート'!J31&amp;"分"))</f>
        <v>135分</v>
      </c>
      <c r="E82" s="311"/>
      <c r="G82" s="83" t="str">
        <f>IF('（別紙１）省力化計算シート'!J32="","",IF(OR('（別紙１）省力化計算シート'!N32="-",'（別紙１）省力化計算シート'!N32=0),'（別紙１）省力化計算シート'!J32&amp;"分","("&amp;'（別紙１）省力化計算シート'!J32-'（別紙１）省力化計算シート'!N32&amp;"分→）"&amp;'（別紙１）省力化計算シート'!J32&amp;"分"))</f>
        <v>105分</v>
      </c>
      <c r="I82" s="311"/>
      <c r="K82" s="83" t="str">
        <f>IF('（別紙１）省力化計算シート'!J33="","",IF(OR('（別紙１）省力化計算シート'!N33="-",'（別紙１）省力化計算シート'!N33=0),'（別紙１）省力化計算シート'!J33&amp;"分","("&amp;'（別紙１）省力化計算シート'!J33-'（別紙１）省力化計算シート'!N33&amp;"分→）"&amp;'（別紙１）省力化計算シート'!J33&amp;"分"))</f>
        <v>375分</v>
      </c>
      <c r="M82" s="311"/>
      <c r="O82" s="83" t="str">
        <f>IF('（別紙１）省力化計算シート'!J34="","",IF(OR('（別紙１）省力化計算シート'!N34="-",'（別紙１）省力化計算シート'!N34=0),'（別紙１）省力化計算シート'!J34&amp;"分","("&amp;'（別紙１）省力化計算シート'!J34-'（別紙１）省力化計算シート'!N34&amp;"分→）"&amp;'（別紙１）省力化計算シート'!J34&amp;"分"))</f>
        <v>33分</v>
      </c>
      <c r="Q82" s="311"/>
      <c r="S82" s="83" t="str">
        <f>IF('（別紙１）省力化計算シート'!J35="","",IF(OR('（別紙１）省力化計算シート'!N35="-",'（別紙１）省力化計算シート'!N35=0),'（別紙１）省力化計算シート'!J35&amp;"分","("&amp;'（別紙１）省力化計算シート'!J35-'（別紙１）省力化計算シート'!N35&amp;"分→）"&amp;'（別紙１）省力化計算シート'!J35&amp;"分"))</f>
        <v/>
      </c>
      <c r="U82" s="315"/>
      <c r="X82" s="102"/>
    </row>
    <row r="83" spans="1:24" ht="15" customHeight="1" outlineLevel="1" x14ac:dyDescent="0.55000000000000004">
      <c r="B83" s="88"/>
      <c r="C83" s="314"/>
      <c r="G83" s="314"/>
      <c r="K83" s="314"/>
      <c r="O83" s="314"/>
      <c r="S83" s="314"/>
      <c r="U83" s="84"/>
      <c r="X83" s="102"/>
    </row>
    <row r="84" spans="1:24" ht="15" customHeight="1" outlineLevel="1" x14ac:dyDescent="0.55000000000000004">
      <c r="B84" s="88"/>
      <c r="C84" s="314"/>
      <c r="G84" s="314"/>
      <c r="K84" s="314"/>
      <c r="O84" s="314"/>
      <c r="S84" s="314"/>
      <c r="U84" s="84"/>
      <c r="X84" s="102"/>
    </row>
    <row r="85" spans="1:24" ht="7.5" customHeight="1" outlineLevel="1" x14ac:dyDescent="0.55000000000000004">
      <c r="B85" s="89"/>
      <c r="C85" s="65"/>
      <c r="D85" s="65"/>
      <c r="E85" s="65"/>
      <c r="F85" s="65"/>
      <c r="G85" s="65"/>
      <c r="H85" s="65"/>
      <c r="I85" s="65"/>
      <c r="J85" s="65"/>
      <c r="K85" s="65"/>
      <c r="L85" s="65"/>
      <c r="M85" s="65"/>
      <c r="N85" s="65"/>
      <c r="O85" s="65"/>
      <c r="P85" s="65"/>
      <c r="Q85" s="65"/>
      <c r="R85" s="65"/>
      <c r="S85" s="65"/>
      <c r="T85" s="65"/>
      <c r="U85" s="86"/>
      <c r="X85" s="102"/>
    </row>
    <row r="86" spans="1:24" ht="7.5" customHeight="1" outlineLevel="1" x14ac:dyDescent="0.55000000000000004">
      <c r="X86" s="102"/>
    </row>
    <row r="87" spans="1:24" ht="7.5" customHeight="1" outlineLevel="1" thickBot="1" x14ac:dyDescent="0.6">
      <c r="B87" s="87"/>
      <c r="C87" s="79"/>
      <c r="D87" s="79"/>
      <c r="E87" s="79"/>
      <c r="F87" s="79"/>
      <c r="G87" s="79"/>
      <c r="H87" s="79"/>
      <c r="I87" s="79"/>
      <c r="J87" s="79"/>
      <c r="K87" s="79"/>
      <c r="L87" s="79"/>
      <c r="M87" s="79"/>
      <c r="N87" s="79"/>
      <c r="O87" s="79"/>
      <c r="P87" s="79"/>
      <c r="Q87" s="79"/>
      <c r="R87" s="79"/>
      <c r="S87" s="79"/>
      <c r="T87" s="79"/>
      <c r="U87" s="90"/>
      <c r="X87" s="102"/>
    </row>
    <row r="88" spans="1:24" ht="18.75" customHeight="1" outlineLevel="1" x14ac:dyDescent="0.55000000000000004">
      <c r="B88" s="88"/>
      <c r="C88" s="82">
        <f>'（別紙１）省力化計算シート'!I36</f>
        <v>0</v>
      </c>
      <c r="E88" s="311" t="s">
        <v>43</v>
      </c>
      <c r="G88" s="82">
        <f>'（別紙１）省力化計算シート'!I37</f>
        <v>0</v>
      </c>
      <c r="I88" s="311" t="s">
        <v>43</v>
      </c>
      <c r="K88" s="82">
        <f>'（別紙１）省力化計算シート'!I38</f>
        <v>0</v>
      </c>
      <c r="M88" s="311" t="s">
        <v>43</v>
      </c>
      <c r="O88" s="82">
        <f>'（別紙１）省力化計算シート'!I39</f>
        <v>0</v>
      </c>
      <c r="Q88" s="311" t="s">
        <v>43</v>
      </c>
      <c r="S88" s="82">
        <f>'（別紙１）省力化計算シート'!I40</f>
        <v>0</v>
      </c>
      <c r="U88" s="312"/>
      <c r="X88" s="102"/>
    </row>
    <row r="89" spans="1:24" ht="18.75" customHeight="1" outlineLevel="1" thickBot="1" x14ac:dyDescent="0.6">
      <c r="B89" s="88"/>
      <c r="C89" s="83" t="str">
        <f>IF('（別紙１）省力化計算シート'!J36="","",IF(OR('（別紙１）省力化計算シート'!N36="-",'（別紙１）省力化計算シート'!N36=0),'（別紙１）省力化計算シート'!J36&amp;"分","("&amp;'（別紙１）省力化計算シート'!J36-'（別紙１）省力化計算シート'!N36&amp;"分→）"&amp;'（別紙１）省力化計算シート'!J36&amp;"分"))</f>
        <v/>
      </c>
      <c r="E89" s="311"/>
      <c r="G89" s="83" t="str">
        <f>IF('（別紙１）省力化計算シート'!J37="","",IF(OR('（別紙１）省力化計算シート'!N37="-",'（別紙１）省力化計算シート'!N37=0),'（別紙１）省力化計算シート'!J37&amp;"分","("&amp;'（別紙１）省力化計算シート'!J37-'（別紙１）省力化計算シート'!N37&amp;"分→）"&amp;'（別紙１）省力化計算シート'!J37&amp;"分"))</f>
        <v/>
      </c>
      <c r="I89" s="311"/>
      <c r="K89" s="83" t="str">
        <f>IF('（別紙１）省力化計算シート'!J38="","",IF(OR('（別紙１）省力化計算シート'!N38="-",'（別紙１）省力化計算シート'!N38=0),'（別紙１）省力化計算シート'!J38&amp;"分","("&amp;'（別紙１）省力化計算シート'!J38-'（別紙１）省力化計算シート'!N38&amp;"分→）"&amp;'（別紙１）省力化計算シート'!J38&amp;"分"))</f>
        <v/>
      </c>
      <c r="M89" s="311"/>
      <c r="O89" s="83" t="str">
        <f>IF('（別紙１）省力化計算シート'!J39="","",IF(OR('（別紙１）省力化計算シート'!N39="-",'（別紙１）省力化計算シート'!N39=0),'（別紙１）省力化計算シート'!J39&amp;"分","("&amp;'（別紙１）省力化計算シート'!J39-'（別紙１）省力化計算シート'!N39&amp;"分→）"&amp;'（別紙１）省力化計算シート'!J39&amp;"分"))</f>
        <v/>
      </c>
      <c r="Q89" s="311"/>
      <c r="S89" s="83" t="str">
        <f>IF('（別紙１）省力化計算シート'!J40="","",IF(OR('（別紙１）省力化計算シート'!N40="-",'（別紙１）省力化計算シート'!N40=0),'（別紙１）省力化計算シート'!J40&amp;"分","("&amp;'（別紙１）省力化計算シート'!J40-'（別紙１）省力化計算シート'!N40&amp;"分→）"&amp;'（別紙１）省力化計算シート'!J40&amp;"分"))</f>
        <v/>
      </c>
      <c r="U89" s="312"/>
      <c r="X89" s="102"/>
    </row>
    <row r="90" spans="1:24" ht="15" customHeight="1" outlineLevel="1" x14ac:dyDescent="0.55000000000000004">
      <c r="B90" s="88"/>
      <c r="C90" s="313"/>
      <c r="G90" s="313"/>
      <c r="K90" s="313"/>
      <c r="O90" s="313"/>
      <c r="S90" s="313"/>
      <c r="U90" s="91"/>
      <c r="X90" s="102"/>
    </row>
    <row r="91" spans="1:24" ht="15" customHeight="1" outlineLevel="1" x14ac:dyDescent="0.55000000000000004">
      <c r="B91" s="88"/>
      <c r="C91" s="314"/>
      <c r="G91" s="314"/>
      <c r="K91" s="314"/>
      <c r="O91" s="314"/>
      <c r="S91" s="314"/>
      <c r="U91" s="91"/>
      <c r="X91" s="102"/>
    </row>
    <row r="92" spans="1:24" ht="7.5" customHeight="1" outlineLevel="1" x14ac:dyDescent="0.55000000000000004">
      <c r="B92" s="89"/>
      <c r="C92" s="65"/>
      <c r="D92" s="65"/>
      <c r="E92" s="65"/>
      <c r="F92" s="65"/>
      <c r="G92" s="65"/>
      <c r="H92" s="65"/>
      <c r="I92" s="65"/>
      <c r="J92" s="65"/>
      <c r="K92" s="65"/>
      <c r="L92" s="65"/>
      <c r="M92" s="65"/>
      <c r="N92" s="65"/>
      <c r="O92" s="65"/>
      <c r="P92" s="65"/>
      <c r="Q92" s="65"/>
      <c r="R92" s="65"/>
      <c r="S92" s="65"/>
      <c r="T92" s="65"/>
      <c r="U92" s="92"/>
      <c r="X92" s="102"/>
    </row>
    <row r="93" spans="1:24" ht="17.5" customHeight="1" x14ac:dyDescent="0.55000000000000004">
      <c r="A93" s="309" t="str">
        <f>IF(COUNTA('（別紙１）省力化計算シート'!I26:I40)&lt;&gt;0,"← 非表示エリアに記載があります。[＋]をクリックして表示してください。[-]の場合は、すべて表示されています。","")</f>
        <v>← 非表示エリアに記載があります。[＋]をクリックして表示してください。[-]の場合は、すべて表示されています。</v>
      </c>
      <c r="B93" s="310"/>
      <c r="C93" s="310"/>
      <c r="D93" s="310"/>
      <c r="E93" s="310"/>
      <c r="F93" s="310"/>
      <c r="G93" s="310"/>
      <c r="H93" s="310"/>
      <c r="I93" s="310"/>
      <c r="J93" s="310"/>
      <c r="K93" s="310"/>
      <c r="L93" s="310"/>
      <c r="M93" s="310"/>
      <c r="N93" s="310"/>
      <c r="O93" s="310"/>
      <c r="P93" s="310"/>
      <c r="Q93" s="310"/>
      <c r="R93" s="310"/>
      <c r="S93" s="310"/>
      <c r="T93" s="310"/>
      <c r="U93" s="310"/>
      <c r="X93" s="102"/>
    </row>
  </sheetData>
  <sheetProtection algorithmName="SHA-512" hashValue="1MUeQrfBCuT4PUNghv7UU06kBQUqxLU7G/w6Y6DxhcltgFPi13vC+2Ie2p7JRxhMT7JIN0idMmF8DM5q15kZ3A==" saltValue="X2gwgbwTpEdWHFs4Lup1dw==" spinCount="100000" sheet="1" objects="1" scenarios="1" formatRows="0"/>
  <mergeCells count="133">
    <mergeCell ref="X53:X54"/>
    <mergeCell ref="X60:X61"/>
    <mergeCell ref="X62:X63"/>
    <mergeCell ref="O3:R3"/>
    <mergeCell ref="O5:Q5"/>
    <mergeCell ref="T5:U5"/>
    <mergeCell ref="E8:E9"/>
    <mergeCell ref="I8:I9"/>
    <mergeCell ref="M8:M9"/>
    <mergeCell ref="Q8:Q9"/>
    <mergeCell ref="U8:U9"/>
    <mergeCell ref="X8:X9"/>
    <mergeCell ref="X17:X18"/>
    <mergeCell ref="X15:X16"/>
    <mergeCell ref="U15:U16"/>
    <mergeCell ref="E22:E23"/>
    <mergeCell ref="I22:I23"/>
    <mergeCell ref="M22:M23"/>
    <mergeCell ref="Q22:Q23"/>
    <mergeCell ref="U22:U23"/>
    <mergeCell ref="O50:Q50"/>
    <mergeCell ref="T50:U50"/>
    <mergeCell ref="E53:E54"/>
    <mergeCell ref="I53:I54"/>
    <mergeCell ref="C17:C18"/>
    <mergeCell ref="G17:G18"/>
    <mergeCell ref="K17:K18"/>
    <mergeCell ref="O17:O18"/>
    <mergeCell ref="S17:S18"/>
    <mergeCell ref="C10:C11"/>
    <mergeCell ref="G10:G11"/>
    <mergeCell ref="K10:K11"/>
    <mergeCell ref="O10:O11"/>
    <mergeCell ref="S10:S11"/>
    <mergeCell ref="E15:E16"/>
    <mergeCell ref="I15:I16"/>
    <mergeCell ref="M15:M16"/>
    <mergeCell ref="Q15:Q16"/>
    <mergeCell ref="C24:C25"/>
    <mergeCell ref="G24:G25"/>
    <mergeCell ref="K24:K25"/>
    <mergeCell ref="O24:O25"/>
    <mergeCell ref="S24:S25"/>
    <mergeCell ref="U36:U37"/>
    <mergeCell ref="C38:C39"/>
    <mergeCell ref="G38:G39"/>
    <mergeCell ref="K38:K39"/>
    <mergeCell ref="O38:O39"/>
    <mergeCell ref="S38:S39"/>
    <mergeCell ref="E29:E30"/>
    <mergeCell ref="I29:I30"/>
    <mergeCell ref="M29:M30"/>
    <mergeCell ref="Q29:Q30"/>
    <mergeCell ref="U29:U30"/>
    <mergeCell ref="C31:C32"/>
    <mergeCell ref="G31:G32"/>
    <mergeCell ref="K31:K32"/>
    <mergeCell ref="O31:O32"/>
    <mergeCell ref="S31:S32"/>
    <mergeCell ref="C45:C46"/>
    <mergeCell ref="G45:G46"/>
    <mergeCell ref="K45:K46"/>
    <mergeCell ref="O45:O46"/>
    <mergeCell ref="S45:S46"/>
    <mergeCell ref="E36:E37"/>
    <mergeCell ref="I36:I37"/>
    <mergeCell ref="M36:M37"/>
    <mergeCell ref="Q36:Q37"/>
    <mergeCell ref="M53:M54"/>
    <mergeCell ref="Q53:Q54"/>
    <mergeCell ref="U53:U54"/>
    <mergeCell ref="E43:E44"/>
    <mergeCell ref="I43:I44"/>
    <mergeCell ref="M43:M44"/>
    <mergeCell ref="Q43:Q44"/>
    <mergeCell ref="U43:U44"/>
    <mergeCell ref="U60:U61"/>
    <mergeCell ref="C62:C63"/>
    <mergeCell ref="G62:G63"/>
    <mergeCell ref="K62:K63"/>
    <mergeCell ref="O62:O63"/>
    <mergeCell ref="S62:S63"/>
    <mergeCell ref="C55:C56"/>
    <mergeCell ref="G55:G56"/>
    <mergeCell ref="K55:K56"/>
    <mergeCell ref="O55:O56"/>
    <mergeCell ref="S55:S56"/>
    <mergeCell ref="E60:E61"/>
    <mergeCell ref="I60:I61"/>
    <mergeCell ref="M60:M61"/>
    <mergeCell ref="Q60:Q61"/>
    <mergeCell ref="M74:M75"/>
    <mergeCell ref="Q74:Q75"/>
    <mergeCell ref="U74:U75"/>
    <mergeCell ref="C76:C77"/>
    <mergeCell ref="G76:G77"/>
    <mergeCell ref="K76:K77"/>
    <mergeCell ref="O76:O77"/>
    <mergeCell ref="S76:S77"/>
    <mergeCell ref="E67:E68"/>
    <mergeCell ref="I67:I68"/>
    <mergeCell ref="M67:M68"/>
    <mergeCell ref="Q67:Q68"/>
    <mergeCell ref="U67:U68"/>
    <mergeCell ref="C69:C70"/>
    <mergeCell ref="G69:G70"/>
    <mergeCell ref="K69:K70"/>
    <mergeCell ref="O69:O70"/>
    <mergeCell ref="S69:S70"/>
    <mergeCell ref="A93:U93"/>
    <mergeCell ref="A48:U48"/>
    <mergeCell ref="E88:E89"/>
    <mergeCell ref="I88:I89"/>
    <mergeCell ref="M88:M89"/>
    <mergeCell ref="Q88:Q89"/>
    <mergeCell ref="U88:U89"/>
    <mergeCell ref="C90:C91"/>
    <mergeCell ref="G90:G91"/>
    <mergeCell ref="K90:K91"/>
    <mergeCell ref="O90:O91"/>
    <mergeCell ref="S90:S91"/>
    <mergeCell ref="E81:E82"/>
    <mergeCell ref="I81:I82"/>
    <mergeCell ref="M81:M82"/>
    <mergeCell ref="Q81:Q82"/>
    <mergeCell ref="U81:U82"/>
    <mergeCell ref="C83:C84"/>
    <mergeCell ref="G83:G84"/>
    <mergeCell ref="K83:K84"/>
    <mergeCell ref="O83:O84"/>
    <mergeCell ref="S83:S84"/>
    <mergeCell ref="E74:E75"/>
    <mergeCell ref="I74:I75"/>
  </mergeCells>
  <phoneticPr fontId="1"/>
  <pageMargins left="0.7" right="0.7" top="0.75" bottom="0.75" header="0.3" footer="0.3"/>
  <pageSetup paperSize="9" scale="80" orientation="landscape" r:id="rId1"/>
  <rowBreaks count="1" manualBreakCount="1">
    <brk id="66" max="23" man="1"/>
  </rowBreaks>
  <ignoredErrors>
    <ignoredError sqref="A48 A93" formulaRange="1"/>
  </ignoredErrors>
  <drawing r:id="rId2"/>
  <extLst>
    <ext xmlns:x14="http://schemas.microsoft.com/office/spreadsheetml/2009/9/main" uri="{78C0D931-6437-407d-A8EE-F0AAD7539E65}">
      <x14:conditionalFormattings>
        <x14:conditionalFormatting xmlns:xm="http://schemas.microsoft.com/office/excel/2006/main">
          <x14:cfRule type="expression" priority="398" id="{C48B53BA-31D5-469C-8D64-DC2A7D63CC28}">
            <xm:f>'（別紙１）省力化計算シート'!$C$15=""</xm:f>
            <x14:dxf>
              <border>
                <left style="thin">
                  <color auto="1"/>
                </left>
                <vertical/>
                <horizontal/>
              </border>
            </x14:dxf>
          </x14:cfRule>
          <xm:sqref>B14:B19</xm:sqref>
        </x14:conditionalFormatting>
        <x14:conditionalFormatting xmlns:xm="http://schemas.microsoft.com/office/excel/2006/main">
          <x14:cfRule type="expression" priority="274" id="{E7CBED50-4A90-4E1B-BBAC-B13E3805B76D}">
            <xm:f>'（別紙１）省力化計算シート'!$C$20=""</xm:f>
            <x14:dxf>
              <border>
                <left style="thin">
                  <color auto="1"/>
                </left>
                <vertical/>
                <horizontal/>
              </border>
            </x14:dxf>
          </x14:cfRule>
          <xm:sqref>B21:B26</xm:sqref>
        </x14:conditionalFormatting>
        <x14:conditionalFormatting xmlns:xm="http://schemas.microsoft.com/office/excel/2006/main">
          <x14:cfRule type="expression" priority="201" id="{A7A9B528-EFEC-46E6-AD8E-895476F51372}">
            <xm:f>'（別紙１）省力化計算シート'!$C$25=""</xm:f>
            <x14:dxf>
              <border>
                <left style="thin">
                  <color auto="1"/>
                </left>
                <vertical/>
                <horizontal/>
              </border>
            </x14:dxf>
          </x14:cfRule>
          <xm:sqref>B28:B33</xm:sqref>
        </x14:conditionalFormatting>
        <x14:conditionalFormatting xmlns:xm="http://schemas.microsoft.com/office/excel/2006/main">
          <x14:cfRule type="expression" priority="165" id="{AA4E97FF-8707-4C68-A361-60BE055F01DA}">
            <xm:f>'（別紙１）省力化計算シート'!$C$30=""</xm:f>
            <x14:dxf>
              <border>
                <left style="thin">
                  <color auto="1"/>
                </left>
                <vertical/>
                <horizontal/>
              </border>
            </x14:dxf>
          </x14:cfRule>
          <xm:sqref>B35:B40</xm:sqref>
        </x14:conditionalFormatting>
        <x14:conditionalFormatting xmlns:xm="http://schemas.microsoft.com/office/excel/2006/main">
          <x14:cfRule type="expression" priority="129" id="{896D3DAC-FF93-4C87-9897-D900370D738C}">
            <xm:f>'（別紙１）省力化計算シート'!$C$35=""</xm:f>
            <x14:dxf>
              <border>
                <left style="thin">
                  <color auto="1"/>
                </left>
                <vertical/>
                <horizontal/>
              </border>
            </x14:dxf>
          </x14:cfRule>
          <xm:sqref>B42:B47</xm:sqref>
        </x14:conditionalFormatting>
        <x14:conditionalFormatting xmlns:xm="http://schemas.microsoft.com/office/excel/2006/main">
          <x14:cfRule type="expression" priority="310" id="{9A6DEE9F-08EC-4FE2-B674-32F5F70BC589}">
            <xm:f>'（別紙１）省力化計算シート'!$I$15=""</xm:f>
            <x14:dxf>
              <border>
                <left style="thin">
                  <color auto="1"/>
                </left>
                <vertical/>
                <horizontal/>
              </border>
            </x14:dxf>
          </x14:cfRule>
          <xm:sqref>B59:B64</xm:sqref>
        </x14:conditionalFormatting>
        <x14:conditionalFormatting xmlns:xm="http://schemas.microsoft.com/office/excel/2006/main">
          <x14:cfRule type="expression" priority="219" id="{E4FE0938-2ADF-4E7B-A7EF-9D542A41CC0A}">
            <xm:f>'（別紙１）省力化計算シート'!$I$20=""</xm:f>
            <x14:dxf>
              <border>
                <left style="thin">
                  <color auto="1"/>
                </left>
              </border>
            </x14:dxf>
          </x14:cfRule>
          <xm:sqref>B66:B71</xm:sqref>
        </x14:conditionalFormatting>
        <x14:conditionalFormatting xmlns:xm="http://schemas.microsoft.com/office/excel/2006/main">
          <x14:cfRule type="expression" priority="93" id="{60001CD3-2AB8-46B6-800D-55C7827B5F0D}">
            <xm:f>'（別紙１）省力化計算シート'!$I$25=""</xm:f>
            <x14:dxf>
              <border>
                <left style="thin">
                  <color auto="1"/>
                </left>
                <vertical/>
                <horizontal/>
              </border>
            </x14:dxf>
          </x14:cfRule>
          <xm:sqref>B73:B78</xm:sqref>
        </x14:conditionalFormatting>
        <x14:conditionalFormatting xmlns:xm="http://schemas.microsoft.com/office/excel/2006/main">
          <x14:cfRule type="expression" priority="38" id="{A256B537-B114-4103-ABA5-925560A6ABC1}">
            <xm:f>'（別紙１）省力化計算シート'!$I$30=""</xm:f>
            <x14:dxf>
              <border>
                <left style="thin">
                  <color auto="1"/>
                </left>
              </border>
            </x14:dxf>
          </x14:cfRule>
          <xm:sqref>B80:B85</xm:sqref>
        </x14:conditionalFormatting>
        <x14:conditionalFormatting xmlns:xm="http://schemas.microsoft.com/office/excel/2006/main">
          <x14:cfRule type="expression" priority="21" id="{A0D8FA1D-7BA7-4339-A73A-BF84DBCB47BF}">
            <xm:f>'（別紙１）省力化計算シート'!$I$35=""</xm:f>
            <x14:dxf>
              <border>
                <left style="thin">
                  <color auto="1"/>
                </left>
                <vertical/>
                <horizontal/>
              </border>
            </x14:dxf>
          </x14:cfRule>
          <xm:sqref>B87:B92</xm:sqref>
        </x14:conditionalFormatting>
        <x14:conditionalFormatting xmlns:xm="http://schemas.microsoft.com/office/excel/2006/main">
          <x14:cfRule type="expression" priority="414" id="{7A440AEA-9213-4CB0-AE4E-10B1AD79A762}">
            <xm:f>'（別紙１）省力化計算シート'!$C$11=""</xm:f>
            <x14:dxf>
              <font>
                <color theme="0"/>
              </font>
              <fill>
                <patternFill>
                  <bgColor theme="0"/>
                </patternFill>
              </fill>
              <border>
                <left/>
                <right/>
                <top/>
                <bottom/>
                <vertical/>
                <horizontal/>
              </border>
            </x14:dxf>
          </x14:cfRule>
          <xm:sqref>B7:D12</xm:sqref>
        </x14:conditionalFormatting>
        <x14:conditionalFormatting xmlns:xm="http://schemas.microsoft.com/office/excel/2006/main">
          <x14:cfRule type="expression" priority="378" id="{69B4F4A0-5853-41E2-82CD-E5224FA4A9EE}">
            <xm:f>'（別紙１）省力化計算シート'!$C$16=""</xm:f>
            <x14:dxf>
              <font>
                <color theme="0"/>
              </font>
              <fill>
                <patternFill>
                  <bgColor theme="0"/>
                </patternFill>
              </fill>
              <border>
                <left/>
                <right/>
                <top/>
                <bottom/>
                <vertical/>
                <horizontal/>
              </border>
            </x14:dxf>
          </x14:cfRule>
          <xm:sqref>B14:D19</xm:sqref>
        </x14:conditionalFormatting>
        <x14:conditionalFormatting xmlns:xm="http://schemas.microsoft.com/office/excel/2006/main">
          <x14:cfRule type="expression" priority="254" id="{7BDF2DBC-2502-4CF1-92E9-ADB2B7A3D9A8}">
            <xm:f>'（別紙１）省力化計算シート'!$C$21=""</xm:f>
            <x14:dxf>
              <font>
                <color theme="0"/>
              </font>
              <fill>
                <patternFill>
                  <bgColor theme="0"/>
                </patternFill>
              </fill>
              <border>
                <left/>
                <right/>
                <top/>
                <bottom/>
                <vertical/>
                <horizontal/>
              </border>
            </x14:dxf>
          </x14:cfRule>
          <xm:sqref>B21:D26</xm:sqref>
        </x14:conditionalFormatting>
        <x14:conditionalFormatting xmlns:xm="http://schemas.microsoft.com/office/excel/2006/main">
          <x14:cfRule type="expression" priority="181" id="{DA8D3E28-35AF-4A84-9F0A-2C3263D5A5D7}">
            <xm:f>'（別紙１）省力化計算シート'!$C$26=""</xm:f>
            <x14:dxf>
              <font>
                <color theme="0"/>
              </font>
              <fill>
                <patternFill>
                  <bgColor theme="0"/>
                </patternFill>
              </fill>
              <border>
                <left/>
                <right/>
                <top/>
                <bottom/>
                <vertical/>
                <horizontal/>
              </border>
            </x14:dxf>
          </x14:cfRule>
          <xm:sqref>B28:D33</xm:sqref>
        </x14:conditionalFormatting>
        <x14:conditionalFormatting xmlns:xm="http://schemas.microsoft.com/office/excel/2006/main">
          <x14:cfRule type="expression" priority="145" id="{F9FEB6EC-6863-4CBF-A3BA-E9F52D392112}">
            <xm:f>'（別紙１）省力化計算シート'!$C$31=""</xm:f>
            <x14:dxf>
              <font>
                <color theme="0"/>
              </font>
              <fill>
                <patternFill>
                  <bgColor theme="0"/>
                </patternFill>
              </fill>
              <border>
                <left/>
                <right/>
                <top/>
                <bottom/>
                <vertical/>
                <horizontal/>
              </border>
            </x14:dxf>
          </x14:cfRule>
          <xm:sqref>B35:D40</xm:sqref>
        </x14:conditionalFormatting>
        <x14:conditionalFormatting xmlns:xm="http://schemas.microsoft.com/office/excel/2006/main">
          <x14:cfRule type="expression" priority="109" id="{A7277067-8214-49F2-99EB-72592E6BA61C}">
            <xm:f>'（別紙１）省力化計算シート'!$C$36=""</xm:f>
            <x14:dxf>
              <font>
                <color theme="0"/>
              </font>
              <fill>
                <patternFill>
                  <bgColor theme="0"/>
                </patternFill>
              </fill>
              <border>
                <left/>
                <right/>
                <top/>
                <bottom/>
                <vertical/>
                <horizontal/>
              </border>
            </x14:dxf>
          </x14:cfRule>
          <xm:sqref>B42:D47</xm:sqref>
        </x14:conditionalFormatting>
        <x14:conditionalFormatting xmlns:xm="http://schemas.microsoft.com/office/excel/2006/main">
          <x14:cfRule type="expression" priority="327" id="{F50267F3-446C-4AEB-850F-19F4ABCC8FB3}">
            <xm:f>'（別紙１）省力化計算シート'!$I$11=""</xm:f>
            <x14:dxf>
              <font>
                <color theme="0"/>
              </font>
              <fill>
                <patternFill>
                  <bgColor theme="0"/>
                </patternFill>
              </fill>
              <border>
                <left/>
                <right/>
                <top/>
                <bottom/>
                <vertical/>
                <horizontal/>
              </border>
            </x14:dxf>
          </x14:cfRule>
          <xm:sqref>B52:D57</xm:sqref>
        </x14:conditionalFormatting>
        <x14:conditionalFormatting xmlns:xm="http://schemas.microsoft.com/office/excel/2006/main">
          <x14:cfRule type="expression" priority="218" id="{901416F5-DC09-41EE-B30F-EC27ED96D2A6}">
            <xm:f>'（別紙１）省力化計算シート'!$I$16=""</xm:f>
            <x14:dxf>
              <font>
                <color theme="0"/>
              </font>
              <fill>
                <patternFill>
                  <bgColor theme="0"/>
                </patternFill>
              </fill>
              <border>
                <left/>
                <right/>
                <top/>
                <bottom/>
                <vertical/>
                <horizontal/>
              </border>
            </x14:dxf>
          </x14:cfRule>
          <xm:sqref>B59:D64</xm:sqref>
        </x14:conditionalFormatting>
        <x14:conditionalFormatting xmlns:xm="http://schemas.microsoft.com/office/excel/2006/main">
          <x14:cfRule type="expression" priority="217" id="{05CE21E3-D02F-4CB1-8565-CD579B4A3749}">
            <xm:f>'（別紙１）省力化計算シート'!$I$21=""</xm:f>
            <x14:dxf>
              <font>
                <color theme="0"/>
              </font>
              <fill>
                <patternFill>
                  <bgColor theme="0"/>
                </patternFill>
              </fill>
              <border>
                <left/>
                <right/>
                <top/>
                <bottom/>
                <vertical/>
                <horizontal/>
              </border>
            </x14:dxf>
          </x14:cfRule>
          <xm:sqref>B66:D71</xm:sqref>
        </x14:conditionalFormatting>
        <x14:conditionalFormatting xmlns:xm="http://schemas.microsoft.com/office/excel/2006/main">
          <x14:cfRule type="expression" priority="73" id="{7902066C-0110-4C27-A105-9541004E2021}">
            <xm:f>'（別紙１）省力化計算シート'!$I$26=""</xm:f>
            <x14:dxf>
              <font>
                <color theme="0"/>
              </font>
              <fill>
                <patternFill>
                  <bgColor theme="0"/>
                </patternFill>
              </fill>
              <border>
                <left/>
                <right/>
                <top/>
                <bottom/>
                <vertical/>
                <horizontal/>
              </border>
            </x14:dxf>
          </x14:cfRule>
          <xm:sqref>B73:D78</xm:sqref>
        </x14:conditionalFormatting>
        <x14:conditionalFormatting xmlns:xm="http://schemas.microsoft.com/office/excel/2006/main">
          <x14:cfRule type="expression" priority="37" id="{9EC78C6D-050B-439B-B0FB-C7EA91CCE950}">
            <xm:f>'（別紙１）省力化計算シート'!$I$31=""</xm:f>
            <x14:dxf>
              <font>
                <color theme="0"/>
              </font>
              <fill>
                <patternFill>
                  <bgColor theme="0"/>
                </patternFill>
              </fill>
              <border>
                <left/>
                <right/>
                <top/>
                <bottom/>
                <vertical/>
                <horizontal/>
              </border>
            </x14:dxf>
          </x14:cfRule>
          <xm:sqref>B80:D85</xm:sqref>
        </x14:conditionalFormatting>
        <x14:conditionalFormatting xmlns:xm="http://schemas.microsoft.com/office/excel/2006/main">
          <x14:cfRule type="expression" priority="1" id="{E4B6CC74-F911-46E2-8457-986118F0C1A8}">
            <xm:f>'（別紙１）省力化計算シート'!$I$36=""</xm:f>
            <x14:dxf>
              <font>
                <color theme="0"/>
              </font>
              <fill>
                <patternFill>
                  <bgColor theme="0"/>
                </patternFill>
              </fill>
              <border>
                <left/>
                <right/>
                <top/>
                <bottom/>
                <vertical/>
                <horizontal/>
              </border>
            </x14:dxf>
          </x14:cfRule>
          <xm:sqref>B87:D92</xm:sqref>
        </x14:conditionalFormatting>
        <x14:conditionalFormatting xmlns:xm="http://schemas.microsoft.com/office/excel/2006/main">
          <x14:cfRule type="expression" priority="415" id="{844E9C09-C809-47F7-8575-C2D3445762E5}">
            <xm:f>AND('（別紙１）省力化計算シート'!$E$11="-",'（別紙１）省力化計算シート'!$D$11&lt;&gt;"")</xm:f>
            <x14:dxf>
              <fill>
                <patternFill>
                  <bgColor theme="6" tint="0.79998168889431442"/>
                </patternFill>
              </fill>
            </x14:dxf>
          </x14:cfRule>
          <xm:sqref>C8:C9</xm:sqref>
        </x14:conditionalFormatting>
        <x14:conditionalFormatting xmlns:xm="http://schemas.microsoft.com/office/excel/2006/main">
          <x14:cfRule type="expression" priority="417" id="{32DC36B8-F33E-4425-9C26-5B3811B8AB77}">
            <xm:f>AND('（別紙１）省力化計算シート'!$F$11&gt;0,'（別紙１）省力化計算シート'!$D$11&lt;&gt;"")</xm:f>
            <x14:dxf>
              <fill>
                <patternFill>
                  <bgColor theme="4" tint="0.79998168889431442"/>
                </patternFill>
              </fill>
            </x14:dxf>
          </x14:cfRule>
          <x14:cfRule type="expression" priority="416" id="{29C9BBF4-DFBA-46EE-B8A1-C4CED51BA8DB}">
            <xm:f>AND('（別紙１）省力化計算シート'!$F$11&lt;0,'（別紙１）省力化計算シート'!$D$11&lt;&gt;"")</xm:f>
            <x14:dxf>
              <fill>
                <patternFill>
                  <bgColor theme="6" tint="0.79998168889431442"/>
                </patternFill>
              </fill>
            </x14:dxf>
          </x14:cfRule>
          <xm:sqref>C9</xm:sqref>
        </x14:conditionalFormatting>
        <x14:conditionalFormatting xmlns:xm="http://schemas.microsoft.com/office/excel/2006/main">
          <x14:cfRule type="expression" priority="379" id="{A7D419BF-3C6E-4AC9-A6F1-E6BB44E54608}">
            <xm:f>AND('（別紙１）省力化計算シート'!$E$16="-",'（別紙１）省力化計算シート'!$D$16&lt;&gt;"")</xm:f>
            <x14:dxf>
              <fill>
                <patternFill>
                  <bgColor theme="6" tint="0.79998168889431442"/>
                </patternFill>
              </fill>
            </x14:dxf>
          </x14:cfRule>
          <xm:sqref>C15:C16</xm:sqref>
        </x14:conditionalFormatting>
        <x14:conditionalFormatting xmlns:xm="http://schemas.microsoft.com/office/excel/2006/main">
          <x14:cfRule type="expression" priority="380" id="{0E4B74EB-F670-4509-8956-D45EC490E59C}">
            <xm:f>AND('（別紙１）省力化計算シート'!$F$16&lt;0,'（別紙１）省力化計算シート'!$D$16&lt;&gt;"")</xm:f>
            <x14:dxf>
              <fill>
                <patternFill>
                  <bgColor theme="6" tint="0.79998168889431442"/>
                </patternFill>
              </fill>
            </x14:dxf>
          </x14:cfRule>
          <x14:cfRule type="expression" priority="381" id="{D513BFFB-FB46-43FC-807E-91199FF7C45C}">
            <xm:f>AND('（別紙１）省力化計算シート'!$F$16&gt;0,'（別紙１）省力化計算シート'!$D$16&lt;&gt;"")</xm:f>
            <x14:dxf>
              <fill>
                <patternFill>
                  <bgColor theme="4" tint="0.79998168889431442"/>
                </patternFill>
              </fill>
            </x14:dxf>
          </x14:cfRule>
          <xm:sqref>C16</xm:sqref>
        </x14:conditionalFormatting>
        <x14:conditionalFormatting xmlns:xm="http://schemas.microsoft.com/office/excel/2006/main">
          <x14:cfRule type="expression" priority="255" id="{40698F50-DCAC-4581-AB6D-0FCD006DBDEF}">
            <xm:f>AND('（別紙１）省力化計算シート'!$E$21="-",'（別紙１）省力化計算シート'!$D$21&lt;&gt;"")</xm:f>
            <x14:dxf>
              <fill>
                <patternFill>
                  <bgColor theme="6" tint="0.79998168889431442"/>
                </patternFill>
              </fill>
            </x14:dxf>
          </x14:cfRule>
          <xm:sqref>C22:C23</xm:sqref>
        </x14:conditionalFormatting>
        <x14:conditionalFormatting xmlns:xm="http://schemas.microsoft.com/office/excel/2006/main">
          <x14:cfRule type="expression" priority="256" id="{4D83C849-E5D7-4181-B5F7-AC919D2D45F7}">
            <xm:f>AND('（別紙１）省力化計算シート'!$F$21&lt;0,'（別紙１）省力化計算シート'!$D$21&lt;&gt;"")</xm:f>
            <x14:dxf>
              <fill>
                <patternFill>
                  <bgColor theme="6" tint="0.79998168889431442"/>
                </patternFill>
              </fill>
            </x14:dxf>
          </x14:cfRule>
          <x14:cfRule type="expression" priority="257" id="{58353695-26CB-4558-8E17-8BE45C38F3F7}">
            <xm:f>AND('（別紙１）省力化計算シート'!$F$21&gt;0,'（別紙１）省力化計算シート'!$D$21&lt;&gt;"")</xm:f>
            <x14:dxf>
              <fill>
                <patternFill>
                  <bgColor theme="4" tint="0.79998168889431442"/>
                </patternFill>
              </fill>
            </x14:dxf>
          </x14:cfRule>
          <xm:sqref>C23</xm:sqref>
        </x14:conditionalFormatting>
        <x14:conditionalFormatting xmlns:xm="http://schemas.microsoft.com/office/excel/2006/main">
          <x14:cfRule type="expression" priority="182" id="{2C165CBF-7B24-4FF0-81D0-CCCFB6EB989A}">
            <xm:f>AND('（別紙１）省力化計算シート'!$E$26="-",'（別紙１）省力化計算シート'!$D$26&lt;&gt;"")</xm:f>
            <x14:dxf>
              <fill>
                <patternFill>
                  <bgColor theme="6" tint="0.79998168889431442"/>
                </patternFill>
              </fill>
            </x14:dxf>
          </x14:cfRule>
          <xm:sqref>C29:C30</xm:sqref>
        </x14:conditionalFormatting>
        <x14:conditionalFormatting xmlns:xm="http://schemas.microsoft.com/office/excel/2006/main">
          <x14:cfRule type="expression" priority="183" id="{96360790-D0A6-4C95-9F02-FDBE24743D14}">
            <xm:f>AND('（別紙１）省力化計算シート'!$F$26&lt;0,'（別紙１）省力化計算シート'!$D$26&lt;&gt;"")</xm:f>
            <x14:dxf>
              <fill>
                <patternFill>
                  <bgColor theme="6" tint="0.79998168889431442"/>
                </patternFill>
              </fill>
            </x14:dxf>
          </x14:cfRule>
          <x14:cfRule type="expression" priority="184" id="{C203C976-DEBB-4FE7-8E0D-81BD8C6BF358}">
            <xm:f>AND('（別紙１）省力化計算シート'!$F$26&gt;0,'（別紙１）省力化計算シート'!$D$26&lt;&gt;"")</xm:f>
            <x14:dxf>
              <fill>
                <patternFill>
                  <bgColor theme="4" tint="0.79998168889431442"/>
                </patternFill>
              </fill>
            </x14:dxf>
          </x14:cfRule>
          <xm:sqref>C30</xm:sqref>
        </x14:conditionalFormatting>
        <x14:conditionalFormatting xmlns:xm="http://schemas.microsoft.com/office/excel/2006/main">
          <x14:cfRule type="expression" priority="146" id="{AF8D3F68-06B9-4A75-AEA2-BE0B37B7E854}">
            <xm:f>AND('（別紙１）省力化計算シート'!$E$31="-",'（別紙１）省力化計算シート'!$D$31&lt;&gt;"")</xm:f>
            <x14:dxf>
              <fill>
                <patternFill>
                  <bgColor theme="6" tint="0.79998168889431442"/>
                </patternFill>
              </fill>
            </x14:dxf>
          </x14:cfRule>
          <xm:sqref>C36:C37</xm:sqref>
        </x14:conditionalFormatting>
        <x14:conditionalFormatting xmlns:xm="http://schemas.microsoft.com/office/excel/2006/main">
          <x14:cfRule type="expression" priority="147" id="{915A99B7-774D-42D1-AFE3-1B14F8C4BF66}">
            <xm:f>AND('（別紙１）省力化計算シート'!$F$31&lt;0,'（別紙１）省力化計算シート'!$D$31&lt;&gt;"")</xm:f>
            <x14:dxf>
              <fill>
                <patternFill>
                  <bgColor theme="6" tint="0.79998168889431442"/>
                </patternFill>
              </fill>
            </x14:dxf>
          </x14:cfRule>
          <x14:cfRule type="expression" priority="148" id="{6DD51294-4092-42FC-A82C-EEB34345092E}">
            <xm:f>AND('（別紙１）省力化計算シート'!$F$31&gt;0,'（別紙１）省力化計算シート'!$D$31&lt;&gt;"")</xm:f>
            <x14:dxf>
              <fill>
                <patternFill>
                  <bgColor theme="4" tint="0.79998168889431442"/>
                </patternFill>
              </fill>
            </x14:dxf>
          </x14:cfRule>
          <xm:sqref>C37</xm:sqref>
        </x14:conditionalFormatting>
        <x14:conditionalFormatting xmlns:xm="http://schemas.microsoft.com/office/excel/2006/main">
          <x14:cfRule type="expression" priority="110" id="{E01C8EBB-603A-4A5A-9797-0621AEF4DA4A}">
            <xm:f>AND('（別紙１）省力化計算シート'!$E$36="-",'（別紙１）省力化計算シート'!$D$36&lt;&gt;"")</xm:f>
            <x14:dxf>
              <fill>
                <patternFill>
                  <bgColor theme="6" tint="0.79998168889431442"/>
                </patternFill>
              </fill>
            </x14:dxf>
          </x14:cfRule>
          <xm:sqref>C43:C44</xm:sqref>
        </x14:conditionalFormatting>
        <x14:conditionalFormatting xmlns:xm="http://schemas.microsoft.com/office/excel/2006/main">
          <x14:cfRule type="expression" priority="112" id="{38B1B515-1CB6-46F2-8AB2-26183D3240EA}">
            <xm:f>AND('（別紙１）省力化計算シート'!$F$36&gt;0,'（別紙１）省力化計算シート'!$D$36&lt;&gt;"")</xm:f>
            <x14:dxf>
              <fill>
                <patternFill>
                  <bgColor theme="4" tint="0.79998168889431442"/>
                </patternFill>
              </fill>
            </x14:dxf>
          </x14:cfRule>
          <x14:cfRule type="expression" priority="111" id="{68772F66-0809-44A8-9BBB-323DFC89F0E5}">
            <xm:f>AND('（別紙１）省力化計算シート'!$F$36&lt;0,'（別紙１）省力化計算シート'!$D$36&lt;&gt;"")</xm:f>
            <x14:dxf>
              <fill>
                <patternFill>
                  <bgColor theme="6" tint="0.79998168889431442"/>
                </patternFill>
              </fill>
            </x14:dxf>
          </x14:cfRule>
          <xm:sqref>C44</xm:sqref>
        </x14:conditionalFormatting>
        <x14:conditionalFormatting xmlns:xm="http://schemas.microsoft.com/office/excel/2006/main">
          <x14:cfRule type="expression" priority="328" id="{4B3470D8-531F-410C-AB4A-9E8EAD4E99E8}">
            <xm:f>OR('（別紙１）省力化計算シート'!$K$11="新たに追加される作業",AND('（別紙１）省力化計算シート'!$I$11&lt;&gt;"",'（別紙１）省力化計算シート'!$J$11&lt;&gt;"",'（別紙１）省力化計算シート'!$N$11="-"))</xm:f>
            <x14:dxf>
              <fill>
                <patternFill>
                  <bgColor theme="4" tint="0.79998168889431442"/>
                </patternFill>
              </fill>
            </x14:dxf>
          </x14:cfRule>
          <xm:sqref>C53:C54</xm:sqref>
        </x14:conditionalFormatting>
        <x14:conditionalFormatting xmlns:xm="http://schemas.microsoft.com/office/excel/2006/main">
          <x14:cfRule type="expression" priority="329" id="{8B028700-599B-4F8F-803F-11A8DD91C6F6}">
            <xm:f>AND('（別紙１）省力化計算シート'!$N$11&gt;0,'（別紙１）省力化計算シート'!$N$11&lt;&gt;"-")</xm:f>
            <x14:dxf>
              <fill>
                <patternFill>
                  <bgColor theme="4" tint="0.79998168889431442"/>
                </patternFill>
              </fill>
            </x14:dxf>
          </x14:cfRule>
          <x14:cfRule type="expression" priority="330" id="{5DC5047F-BF01-417D-8A37-88059C7B5820}">
            <xm:f>AND('（別紙１）省力化計算シート'!$N$11&lt;0,'（別紙１）省力化計算シート'!$N$11&lt;&gt;"-")</xm:f>
            <x14:dxf>
              <fill>
                <patternFill>
                  <bgColor theme="6" tint="0.79998168889431442"/>
                </patternFill>
              </fill>
            </x14:dxf>
          </x14:cfRule>
          <xm:sqref>C54</xm:sqref>
        </x14:conditionalFormatting>
        <x14:conditionalFormatting xmlns:xm="http://schemas.microsoft.com/office/excel/2006/main">
          <x14:cfRule type="expression" priority="290" id="{938383EC-B829-4757-A21D-39003DD717EA}">
            <xm:f>OR('（別紙１）省力化計算シート'!$K$16="新たに追加される作業",AND('（別紙１）省力化計算シート'!$I$16&lt;&gt;"",'（別紙１）省力化計算シート'!$J$16&lt;&gt;"",'（別紙１）省力化計算シート'!$N$16="-"))</xm:f>
            <x14:dxf>
              <fill>
                <patternFill>
                  <bgColor theme="4" tint="0.79998168889431442"/>
                </patternFill>
              </fill>
            </x14:dxf>
          </x14:cfRule>
          <xm:sqref>C60:C61</xm:sqref>
        </x14:conditionalFormatting>
        <x14:conditionalFormatting xmlns:xm="http://schemas.microsoft.com/office/excel/2006/main">
          <x14:cfRule type="expression" priority="293" id="{8199855D-D964-4B34-A361-A3CAD67F4E90}">
            <xm:f>AND('（別紙１）省力化計算シート'!$N$16&lt;0,'（別紙１）省力化計算シート'!$N$16&lt;&gt;"-")</xm:f>
            <x14:dxf>
              <fill>
                <patternFill>
                  <bgColor theme="6" tint="0.79998168889431442"/>
                </patternFill>
              </fill>
            </x14:dxf>
          </x14:cfRule>
          <x14:cfRule type="expression" priority="292" id="{56C12578-7C3B-4BDF-A041-5DDC4BB8A489}">
            <xm:f>AND('（別紙１）省力化計算シート'!$N$16&gt;0,'（別紙１）省力化計算シート'!$N$16&lt;&gt;"-")</xm:f>
            <x14:dxf>
              <fill>
                <patternFill>
                  <bgColor theme="4" tint="0.79998168889431442"/>
                </patternFill>
              </fill>
            </x14:dxf>
          </x14:cfRule>
          <xm:sqref>C61</xm:sqref>
        </x14:conditionalFormatting>
        <x14:conditionalFormatting xmlns:xm="http://schemas.microsoft.com/office/excel/2006/main">
          <x14:cfRule type="expression" priority="220" id="{A1B78F80-2ED2-423A-8B35-3FE68B3FCA3F}">
            <xm:f>OR('（別紙１）省力化計算シート'!$K$21="新たに追加される作業",AND('（別紙１）省力化計算シート'!$I$21&lt;&gt;"",'（別紙１）省力化計算シート'!$J$21&lt;&gt;"",'（別紙１）省力化計算シート'!$N$21="-"))</xm:f>
            <x14:dxf>
              <fill>
                <patternFill>
                  <bgColor theme="4" tint="0.79998168889431442"/>
                </patternFill>
              </fill>
            </x14:dxf>
          </x14:cfRule>
          <xm:sqref>C67:C68</xm:sqref>
        </x14:conditionalFormatting>
        <x14:conditionalFormatting xmlns:xm="http://schemas.microsoft.com/office/excel/2006/main">
          <x14:cfRule type="expression" priority="222" id="{06C8CE04-A0C7-47D5-8CDD-11D8B8E51E74}">
            <xm:f>AND('（別紙１）省力化計算シート'!$N$21&lt;0,'（別紙１）省力化計算シート'!$N$21&lt;&gt;"-")</xm:f>
            <x14:dxf>
              <fill>
                <patternFill>
                  <bgColor theme="6" tint="0.79998168889431442"/>
                </patternFill>
              </fill>
            </x14:dxf>
          </x14:cfRule>
          <x14:cfRule type="expression" priority="221" id="{10CDD62A-34F8-4B0B-87E1-64D9D46FC0D3}">
            <xm:f>AND('（別紙１）省力化計算シート'!$N$21&gt;0,'（別紙１）省力化計算シート'!$N$21&lt;&gt;"-")</xm:f>
            <x14:dxf>
              <fill>
                <patternFill>
                  <bgColor theme="4" tint="0.79998168889431442"/>
                </patternFill>
              </fill>
            </x14:dxf>
          </x14:cfRule>
          <xm:sqref>C68</xm:sqref>
        </x14:conditionalFormatting>
        <x14:conditionalFormatting xmlns:xm="http://schemas.microsoft.com/office/excel/2006/main">
          <x14:cfRule type="expression" priority="74" id="{3E78E131-64B3-4539-9877-7D4D6C4C81F9}">
            <xm:f>OR('（別紙１）省力化計算シート'!$K$26="新たに追加される作業",AND('（別紙１）省力化計算シート'!$I$26&lt;&gt;"",'（別紙１）省力化計算シート'!$J$26&lt;&gt;"",'（別紙１）省力化計算シート'!$N$26="-"))</xm:f>
            <x14:dxf>
              <fill>
                <patternFill>
                  <bgColor theme="4" tint="0.79998168889431442"/>
                </patternFill>
              </fill>
            </x14:dxf>
          </x14:cfRule>
          <xm:sqref>C74:C75</xm:sqref>
        </x14:conditionalFormatting>
        <x14:conditionalFormatting xmlns:xm="http://schemas.microsoft.com/office/excel/2006/main">
          <x14:cfRule type="expression" priority="75" id="{82550CEA-D6AD-46DA-8C5B-555ACC4D6C23}">
            <xm:f>AND('（別紙１）省力化計算シート'!$N$26&gt;0,'（別紙１）省力化計算シート'!$N$26&lt;&gt;"-")</xm:f>
            <x14:dxf>
              <fill>
                <patternFill>
                  <bgColor theme="4" tint="0.79998168889431442"/>
                </patternFill>
              </fill>
            </x14:dxf>
          </x14:cfRule>
          <x14:cfRule type="expression" priority="76" id="{8AC59BF8-2BA2-44DE-A654-53EE1856CBFE}">
            <xm:f>AND('（別紙１）省力化計算シート'!$N$26&lt;0,'（別紙１）省力化計算シート'!$N$26&lt;&gt;"-")</xm:f>
            <x14:dxf>
              <fill>
                <patternFill>
                  <bgColor theme="6" tint="0.79998168889431442"/>
                </patternFill>
              </fill>
            </x14:dxf>
          </x14:cfRule>
          <xm:sqref>C75</xm:sqref>
        </x14:conditionalFormatting>
        <x14:conditionalFormatting xmlns:xm="http://schemas.microsoft.com/office/excel/2006/main">
          <x14:cfRule type="expression" priority="39" id="{26093F53-E26A-45A4-A6F3-8720938938FA}">
            <xm:f>OR('（別紙１）省力化計算シート'!$K$31="新たに追加される作業",AND('（別紙１）省力化計算シート'!$I$31&lt;&gt;"",'（別紙１）省力化計算シート'!$J$31&lt;&gt;"",'（別紙１）省力化計算シート'!$N$31="-"))</xm:f>
            <x14:dxf>
              <fill>
                <patternFill>
                  <bgColor theme="4" tint="0.79998168889431442"/>
                </patternFill>
              </fill>
            </x14:dxf>
          </x14:cfRule>
          <xm:sqref>C81:C82</xm:sqref>
        </x14:conditionalFormatting>
        <x14:conditionalFormatting xmlns:xm="http://schemas.microsoft.com/office/excel/2006/main">
          <x14:cfRule type="expression" priority="40" id="{20B21E3A-A30F-4001-8835-454B3EE3F4CF}">
            <xm:f>AND('（別紙１）省力化計算シート'!$N$31&gt;0,'（別紙１）省力化計算シート'!$N$31&lt;&gt;"-")</xm:f>
            <x14:dxf>
              <fill>
                <patternFill>
                  <bgColor theme="4" tint="0.79998168889431442"/>
                </patternFill>
              </fill>
            </x14:dxf>
          </x14:cfRule>
          <x14:cfRule type="expression" priority="41" id="{4ECE2D9F-0603-4660-BF61-9126A014BCEF}">
            <xm:f>AND('（別紙１）省力化計算シート'!$N$31&lt;0,'（別紙１）省力化計算シート'!$N$31&lt;&gt;"-")</xm:f>
            <x14:dxf>
              <fill>
                <patternFill>
                  <bgColor theme="6" tint="0.79998168889431442"/>
                </patternFill>
              </fill>
            </x14:dxf>
          </x14:cfRule>
          <xm:sqref>C82</xm:sqref>
        </x14:conditionalFormatting>
        <x14:conditionalFormatting xmlns:xm="http://schemas.microsoft.com/office/excel/2006/main">
          <x14:cfRule type="expression" priority="2" id="{E649069F-04DA-468E-A557-90DCF409A545}">
            <xm:f>OR('（別紙１）省力化計算シート'!$K$36="新たに追加される作業",AND('（別紙１）省力化計算シート'!$I$36&lt;&gt;"",'（別紙１）省力化計算シート'!$J$36&lt;&gt;"",'（別紙１）省力化計算シート'!$N$36="-"))</xm:f>
            <x14:dxf>
              <fill>
                <patternFill>
                  <bgColor theme="4" tint="0.79998168889431442"/>
                </patternFill>
              </fill>
            </x14:dxf>
          </x14:cfRule>
          <xm:sqref>C88:C89</xm:sqref>
        </x14:conditionalFormatting>
        <x14:conditionalFormatting xmlns:xm="http://schemas.microsoft.com/office/excel/2006/main">
          <x14:cfRule type="expression" priority="3" id="{73EDD052-C332-43AD-9E58-468ADD06D3F8}">
            <xm:f>AND('（別紙１）省力化計算シート'!$N$36&gt;0,'（別紙１）省力化計算シート'!$N$36&lt;&gt;"-")</xm:f>
            <x14:dxf>
              <fill>
                <patternFill>
                  <bgColor theme="4" tint="0.79998168889431442"/>
                </patternFill>
              </fill>
            </x14:dxf>
          </x14:cfRule>
          <x14:cfRule type="expression" priority="4" id="{5821BDB8-B6A6-4136-B26C-65F5AA3C89EA}">
            <xm:f>AND('（別紙１）省力化計算シート'!$N$36&lt;0,'（別紙１）省力化計算シート'!$N$36&lt;&gt;"-")</xm:f>
            <x14:dxf>
              <fill>
                <patternFill>
                  <bgColor theme="6" tint="0.79998168889431442"/>
                </patternFill>
              </fill>
            </x14:dxf>
          </x14:cfRule>
          <xm:sqref>C89</xm:sqref>
        </x14:conditionalFormatting>
        <x14:conditionalFormatting xmlns:xm="http://schemas.microsoft.com/office/excel/2006/main">
          <x14:cfRule type="expression" priority="439" id="{B85A5B35-6BCC-4D52-8283-0DA4769B3BBF}">
            <xm:f>AND('（別紙１）省力化計算シート'!$C$11="",'（別紙１）省力化計算シート'!$C$12&lt;&gt;"")</xm:f>
            <x14:dxf>
              <font>
                <color theme="0"/>
              </font>
              <border>
                <left/>
                <right style="thin">
                  <color auto="1"/>
                </right>
                <top/>
                <bottom/>
                <vertical/>
                <horizontal/>
              </border>
            </x14:dxf>
          </x14:cfRule>
          <x14:cfRule type="expression" priority="438" id="{6034BFA0-5B96-455B-A70C-238E5D7C1047}">
            <xm:f>AND('（別紙１）省力化計算シート'!$C$11&lt;&gt;"",'（別紙１）省力化計算シート'!$C$12="")</xm:f>
            <x14:dxf>
              <font>
                <color theme="0"/>
              </font>
              <border>
                <left style="thin">
                  <color auto="1"/>
                </left>
                <right/>
                <top/>
                <bottom/>
                <vertical/>
                <horizontal/>
              </border>
            </x14:dxf>
          </x14:cfRule>
          <x14:cfRule type="expression" priority="437" id="{ED7A03B5-4745-449B-A898-195B37B2BCC3}">
            <xm:f>'（別紙１）省力化計算シート'!$C$11=""</xm:f>
            <x14:dxf>
              <font>
                <color theme="0"/>
              </font>
              <border>
                <top/>
                <bottom/>
                <vertical/>
                <horizontal/>
              </border>
            </x14:dxf>
          </x14:cfRule>
          <xm:sqref>E7:E12</xm:sqref>
        </x14:conditionalFormatting>
        <x14:conditionalFormatting xmlns:xm="http://schemas.microsoft.com/office/excel/2006/main">
          <x14:cfRule type="expression" priority="401" id="{E5E90BCE-FC2D-47C1-9F50-6D7C09B5BCA6}">
            <xm:f>AND('（別紙１）省力化計算シート'!$C$16="",'（別紙１）省力化計算シート'!$C$17&lt;&gt;"")</xm:f>
            <x14:dxf>
              <font>
                <color theme="0"/>
              </font>
              <border>
                <left/>
                <right style="thin">
                  <color auto="1"/>
                </right>
                <top/>
                <bottom/>
                <vertical/>
                <horizontal/>
              </border>
            </x14:dxf>
          </x14:cfRule>
          <x14:cfRule type="expression" priority="400" id="{CCA5306C-53A6-4614-96FB-502FE1919DFF}">
            <xm:f>AND('（別紙１）省力化計算シート'!$C$16&lt;&gt;"",'（別紙１）省力化計算シート'!$C$17="")</xm:f>
            <x14:dxf>
              <font>
                <color theme="0"/>
              </font>
              <border>
                <left style="thin">
                  <color auto="1"/>
                </left>
                <right/>
                <top/>
                <bottom/>
                <vertical/>
                <horizontal/>
              </border>
            </x14:dxf>
          </x14:cfRule>
          <x14:cfRule type="expression" priority="399" id="{991701C1-8614-4C3B-860F-2B98E8C74BFD}">
            <xm:f>'（別紙１）省力化計算シート'!$C$16=""</xm:f>
            <x14:dxf>
              <font>
                <color theme="0"/>
              </font>
              <border>
                <top/>
                <bottom/>
                <vertical/>
                <horizontal/>
              </border>
            </x14:dxf>
          </x14:cfRule>
          <xm:sqref>E14:E19</xm:sqref>
        </x14:conditionalFormatting>
        <x14:conditionalFormatting xmlns:xm="http://schemas.microsoft.com/office/excel/2006/main">
          <x14:cfRule type="expression" priority="277" id="{81C95FD0-3BF8-4705-8CF2-7E1792D90E89}">
            <xm:f>AND('（別紙１）省力化計算シート'!$C$21="",'（別紙１）省力化計算シート'!$C$22&lt;&gt;"")</xm:f>
            <x14:dxf>
              <font>
                <color theme="0"/>
              </font>
              <border>
                <left/>
                <right style="thin">
                  <color auto="1"/>
                </right>
                <top/>
                <bottom/>
                <vertical/>
                <horizontal/>
              </border>
            </x14:dxf>
          </x14:cfRule>
          <x14:cfRule type="expression" priority="276" id="{6A704C1C-E90A-4D75-ADFE-D10F1357AB1F}">
            <xm:f>AND('（別紙１）省力化計算シート'!$C$21&lt;&gt;"",'（別紙１）省力化計算シート'!$C$22="")</xm:f>
            <x14:dxf>
              <font>
                <color theme="0"/>
              </font>
              <border>
                <left style="thin">
                  <color auto="1"/>
                </left>
                <right/>
                <top/>
                <bottom/>
                <vertical/>
                <horizontal/>
              </border>
            </x14:dxf>
          </x14:cfRule>
          <x14:cfRule type="expression" priority="275" id="{A5074D43-A515-4CE1-B88D-4295AE7C4265}">
            <xm:f>'（別紙１）省力化計算シート'!$C$21=""</xm:f>
            <x14:dxf>
              <font>
                <color theme="0"/>
              </font>
              <border>
                <top/>
                <bottom/>
                <vertical/>
                <horizontal/>
              </border>
            </x14:dxf>
          </x14:cfRule>
          <xm:sqref>E21:E26</xm:sqref>
        </x14:conditionalFormatting>
        <x14:conditionalFormatting xmlns:xm="http://schemas.microsoft.com/office/excel/2006/main">
          <x14:cfRule type="expression" priority="204" id="{5EFCB5EA-7463-4A8C-9594-7497DFB7158B}">
            <xm:f>AND('（別紙１）省力化計算シート'!$C$26="",'（別紙１）省力化計算シート'!$C$27&lt;&gt;"")</xm:f>
            <x14:dxf>
              <font>
                <color theme="0"/>
              </font>
              <border>
                <left/>
                <right style="thin">
                  <color auto="1"/>
                </right>
                <top/>
                <bottom/>
                <vertical/>
                <horizontal/>
              </border>
            </x14:dxf>
          </x14:cfRule>
          <x14:cfRule type="expression" priority="203" id="{E0CE0ECD-A537-437D-A62D-45BF583C9A6D}">
            <xm:f>AND('（別紙１）省力化計算シート'!$C$26&lt;&gt;"",'（別紙１）省力化計算シート'!$C$27="")</xm:f>
            <x14:dxf>
              <font>
                <color theme="0"/>
              </font>
              <border>
                <left style="thin">
                  <color auto="1"/>
                </left>
                <right/>
                <top/>
                <bottom/>
                <vertical/>
                <horizontal/>
              </border>
            </x14:dxf>
          </x14:cfRule>
          <x14:cfRule type="expression" priority="202" id="{BAF6DEA4-2335-4B93-9A2B-3FB21FAE24FA}">
            <xm:f>'（別紙１）省力化計算シート'!$C$26=""</xm:f>
            <x14:dxf>
              <font>
                <color theme="0"/>
              </font>
              <border>
                <top/>
                <bottom/>
                <vertical/>
                <horizontal/>
              </border>
            </x14:dxf>
          </x14:cfRule>
          <xm:sqref>E28:E33</xm:sqref>
        </x14:conditionalFormatting>
        <x14:conditionalFormatting xmlns:xm="http://schemas.microsoft.com/office/excel/2006/main">
          <x14:cfRule type="expression" priority="166" id="{18BF7137-513C-46FD-995C-B962912D73C0}">
            <xm:f>'（別紙１）省力化計算シート'!$C$31=""</xm:f>
            <x14:dxf>
              <font>
                <color theme="0"/>
              </font>
              <border>
                <top/>
                <bottom/>
                <vertical/>
                <horizontal/>
              </border>
            </x14:dxf>
          </x14:cfRule>
          <x14:cfRule type="expression" priority="167" id="{E82D7A92-9980-4E2B-A704-F8DC4FA4C746}">
            <xm:f>AND('（別紙１）省力化計算シート'!$C$31&lt;&gt;"",'（別紙１）省力化計算シート'!$C$32="")</xm:f>
            <x14:dxf>
              <font>
                <color theme="0"/>
              </font>
              <border>
                <left style="thin">
                  <color auto="1"/>
                </left>
                <right/>
                <top/>
                <bottom/>
                <vertical/>
                <horizontal/>
              </border>
            </x14:dxf>
          </x14:cfRule>
          <x14:cfRule type="expression" priority="168" id="{623A7503-B66D-4641-BCBB-CA1450024FCD}">
            <xm:f>AND('（別紙１）省力化計算シート'!$C$31="",'（別紙１）省力化計算シート'!$C$32&lt;&gt;"")</xm:f>
            <x14:dxf>
              <font>
                <color theme="0"/>
              </font>
              <border>
                <left/>
                <right style="thin">
                  <color auto="1"/>
                </right>
                <top/>
                <bottom/>
                <vertical/>
                <horizontal/>
              </border>
            </x14:dxf>
          </x14:cfRule>
          <xm:sqref>E35:E40</xm:sqref>
        </x14:conditionalFormatting>
        <x14:conditionalFormatting xmlns:xm="http://schemas.microsoft.com/office/excel/2006/main">
          <x14:cfRule type="expression" priority="132" id="{AC0BC111-0D6A-4A79-95C5-CC405E8DFFBC}">
            <xm:f>AND('（別紙１）省力化計算シート'!$C$36="",'（別紙１）省力化計算シート'!$C$37&lt;&gt;"")</xm:f>
            <x14:dxf>
              <font>
                <color theme="0"/>
              </font>
              <border>
                <left/>
                <right style="thin">
                  <color auto="1"/>
                </right>
                <top/>
                <bottom/>
                <vertical/>
                <horizontal/>
              </border>
            </x14:dxf>
          </x14:cfRule>
          <x14:cfRule type="expression" priority="130" id="{71A7948A-F1DA-43B2-BCC6-D8D31CD88A85}">
            <xm:f>'（別紙１）省力化計算シート'!$C$36=""</xm:f>
            <x14:dxf>
              <font>
                <color theme="0"/>
              </font>
              <border>
                <top/>
                <bottom/>
                <vertical/>
                <horizontal/>
              </border>
            </x14:dxf>
          </x14:cfRule>
          <x14:cfRule type="expression" priority="131" id="{D4BEFBCC-B34A-4F11-9985-F879FE5C56D2}">
            <xm:f>AND('（別紙１）省力化計算シート'!$C$36&lt;&gt;"",'（別紙１）省力化計算シート'!$C$37="")</xm:f>
            <x14:dxf>
              <font>
                <color theme="0"/>
              </font>
              <border>
                <left style="thin">
                  <color auto="1"/>
                </left>
                <right/>
                <top/>
                <bottom/>
                <vertical/>
                <horizontal/>
              </border>
            </x14:dxf>
          </x14:cfRule>
          <xm:sqref>E42:E47</xm:sqref>
        </x14:conditionalFormatting>
        <x14:conditionalFormatting xmlns:xm="http://schemas.microsoft.com/office/excel/2006/main">
          <x14:cfRule type="expression" priority="364" id="{9C21697D-7BDA-4ED5-8076-609F17598A05}">
            <xm:f>AND('（別紙１）省力化計算シート'!$I$11&lt;&gt;"",'（別紙１）省力化計算シート'!$I$12="")</xm:f>
            <x14:dxf>
              <font>
                <color theme="0"/>
              </font>
              <border>
                <left style="thin">
                  <color auto="1"/>
                </left>
                <right/>
                <top/>
                <bottom/>
                <vertical/>
                <horizontal/>
              </border>
            </x14:dxf>
          </x14:cfRule>
          <x14:cfRule type="expression" priority="363" id="{263EE7B7-E150-418D-99EB-ABF7B6EA0568}">
            <xm:f>'（別紙１）省力化計算シート'!$I$11=""</xm:f>
            <x14:dxf>
              <font>
                <color theme="0"/>
              </font>
              <border>
                <top/>
                <bottom/>
                <vertical/>
                <horizontal/>
              </border>
            </x14:dxf>
          </x14:cfRule>
          <x14:cfRule type="expression" priority="365" id="{7C75F521-7553-498C-92D3-EDC0824D4A37}">
            <xm:f>AND('（別紙１）省力化計算シート'!$I$11="",'（別紙１）省力化計算シート'!$I$12&lt;&gt;"")</xm:f>
            <x14:dxf>
              <font>
                <color theme="0"/>
              </font>
              <border>
                <left/>
                <right style="thin">
                  <color auto="1"/>
                </right>
                <top/>
                <bottom/>
                <vertical/>
                <horizontal/>
              </border>
            </x14:dxf>
          </x14:cfRule>
          <xm:sqref>E52:E57</xm:sqref>
        </x14:conditionalFormatting>
        <x14:conditionalFormatting xmlns:xm="http://schemas.microsoft.com/office/excel/2006/main">
          <x14:cfRule type="expression" priority="314" id="{F1341202-D614-467D-9363-4204952DDD85}">
            <xm:f>AND('（別紙１）省力化計算シート'!$I$16="",'（別紙１）省力化計算シート'!$I$17&lt;&gt;"")</xm:f>
            <x14:dxf>
              <font>
                <color theme="0"/>
              </font>
              <border>
                <left/>
                <right style="thin">
                  <color auto="1"/>
                </right>
                <top/>
                <bottom/>
                <vertical/>
                <horizontal/>
              </border>
            </x14:dxf>
          </x14:cfRule>
          <x14:cfRule type="expression" priority="313" id="{5D53D90C-E921-469C-89A8-EDC25A7B41C3}">
            <xm:f>AND('（別紙１）省力化計算シート'!$I$16&lt;&gt;"",'（別紙１）省力化計算シート'!$I$17="")</xm:f>
            <x14:dxf>
              <font>
                <color theme="0"/>
              </font>
              <border>
                <left style="thin">
                  <color auto="1"/>
                </left>
                <right/>
                <top/>
                <bottom/>
                <vertical/>
                <horizontal/>
              </border>
            </x14:dxf>
          </x14:cfRule>
          <x14:cfRule type="expression" priority="312" id="{6FE5E94C-A31F-493B-A3FC-62D48D266B7B}">
            <xm:f>'（別紙１）省力化計算シート'!$I$16=""</xm:f>
            <x14:dxf>
              <font>
                <color theme="0"/>
              </font>
              <border>
                <top/>
                <bottom/>
                <vertical/>
                <horizontal/>
              </border>
            </x14:dxf>
          </x14:cfRule>
          <xm:sqref>E59:E64</xm:sqref>
        </x14:conditionalFormatting>
        <x14:conditionalFormatting xmlns:xm="http://schemas.microsoft.com/office/excel/2006/main">
          <x14:cfRule type="expression" priority="240" id="{B9578B48-0BD8-4A16-A69B-82857361AD18}">
            <xm:f>AND('（別紙１）省力化計算シート'!$I$21&lt;&gt;"",'（別紙１）省力化計算シート'!$I$22="")</xm:f>
            <x14:dxf>
              <font>
                <color theme="0"/>
              </font>
              <border>
                <left style="thin">
                  <color auto="1"/>
                </left>
                <right/>
                <top/>
                <bottom/>
                <vertical/>
                <horizontal/>
              </border>
            </x14:dxf>
          </x14:cfRule>
          <x14:cfRule type="expression" priority="241" id="{6D6AD700-87F9-4DC5-8592-5C9A1CB61A38}">
            <xm:f>AND('（別紙１）省力化計算シート'!$I$21="",'（別紙１）省力化計算シート'!$I$22&lt;&gt;"")</xm:f>
            <x14:dxf>
              <font>
                <color theme="0"/>
              </font>
              <border>
                <left/>
                <right style="thin">
                  <color auto="1"/>
                </right>
                <top/>
                <bottom/>
                <vertical/>
                <horizontal/>
              </border>
            </x14:dxf>
          </x14:cfRule>
          <x14:cfRule type="expression" priority="239" id="{94794EDC-957E-439B-BB5A-A616B5DE1741}">
            <xm:f>'（別紙１）省力化計算シート'!$I$21=""</xm:f>
            <x14:dxf>
              <font>
                <color theme="0"/>
              </font>
              <border>
                <top/>
                <bottom/>
                <vertical/>
                <horizontal/>
              </border>
            </x14:dxf>
          </x14:cfRule>
          <xm:sqref>E66:E71</xm:sqref>
        </x14:conditionalFormatting>
        <x14:conditionalFormatting xmlns:xm="http://schemas.microsoft.com/office/excel/2006/main">
          <x14:cfRule type="expression" priority="96" id="{8D019FDD-4F44-491B-9E6A-A38E9B644D3D}">
            <xm:f>AND('（別紙１）省力化計算シート'!$I$26="",'（別紙１）省力化計算シート'!$I$27&lt;&gt;"")</xm:f>
            <x14:dxf>
              <font>
                <color theme="0"/>
              </font>
              <border>
                <left/>
                <right style="thin">
                  <color auto="1"/>
                </right>
                <top/>
                <bottom/>
                <vertical/>
                <horizontal/>
              </border>
            </x14:dxf>
          </x14:cfRule>
          <x14:cfRule type="expression" priority="94" id="{F4799D81-D0FB-498D-90D6-FF011CAB74D2}">
            <xm:f>'（別紙１）省力化計算シート'!$I$26=""</xm:f>
            <x14:dxf>
              <font>
                <color theme="0"/>
              </font>
              <border>
                <top/>
                <bottom/>
                <vertical/>
                <horizontal/>
              </border>
            </x14:dxf>
          </x14:cfRule>
          <x14:cfRule type="expression" priority="95" id="{80F75E8F-03BB-4189-BD6B-2A9C58A20A94}">
            <xm:f>AND('（別紙１）省力化計算シート'!$I$26&lt;&gt;"",'（別紙１）省力化計算シート'!$I$27="")</xm:f>
            <x14:dxf>
              <font>
                <color theme="0"/>
              </font>
              <border>
                <left style="thin">
                  <color auto="1"/>
                </left>
                <right/>
                <top/>
                <bottom/>
                <vertical/>
                <horizontal/>
              </border>
            </x14:dxf>
          </x14:cfRule>
          <xm:sqref>E73:E78</xm:sqref>
        </x14:conditionalFormatting>
        <x14:conditionalFormatting xmlns:xm="http://schemas.microsoft.com/office/excel/2006/main">
          <x14:cfRule type="expression" priority="58" id="{BFFDFDF0-DA8E-4062-9CA1-C932072E6536}">
            <xm:f>'（別紙１）省力化計算シート'!$I$31=""</xm:f>
            <x14:dxf>
              <font>
                <color theme="0"/>
              </font>
              <border>
                <top/>
                <bottom/>
                <vertical/>
                <horizontal/>
              </border>
            </x14:dxf>
          </x14:cfRule>
          <x14:cfRule type="expression" priority="59" id="{D399D31B-7576-4F87-B109-4AA1814F77FF}">
            <xm:f>AND('（別紙１）省力化計算シート'!$I$31&lt;&gt;"",'（別紙１）省力化計算シート'!$I$32="")</xm:f>
            <x14:dxf>
              <font>
                <color theme="0"/>
              </font>
              <border>
                <left style="thin">
                  <color auto="1"/>
                </left>
                <right/>
                <top/>
                <bottom/>
                <vertical/>
                <horizontal/>
              </border>
            </x14:dxf>
          </x14:cfRule>
          <x14:cfRule type="expression" priority="60" id="{48106291-98FA-45C4-9E59-A5B0015D427A}">
            <xm:f>AND('（別紙１）省力化計算シート'!$I$31="",'（別紙１）省力化計算シート'!$I$32&lt;&gt;"")</xm:f>
            <x14:dxf>
              <font>
                <color theme="0"/>
              </font>
              <border>
                <left/>
                <right style="thin">
                  <color auto="1"/>
                </right>
                <top/>
                <bottom/>
                <vertical/>
                <horizontal/>
              </border>
            </x14:dxf>
          </x14:cfRule>
          <xm:sqref>E80:E85</xm:sqref>
        </x14:conditionalFormatting>
        <x14:conditionalFormatting xmlns:xm="http://schemas.microsoft.com/office/excel/2006/main">
          <x14:cfRule type="expression" priority="22" id="{A99E5FBF-22F0-461A-9D01-2DD29A253D2A}">
            <xm:f>'（別紙１）省力化計算シート'!$I$36=""</xm:f>
            <x14:dxf>
              <font>
                <color theme="0"/>
              </font>
              <border>
                <top/>
                <bottom/>
                <vertical/>
                <horizontal/>
              </border>
            </x14:dxf>
          </x14:cfRule>
          <x14:cfRule type="expression" priority="24" id="{5941E6C4-6F1B-45AA-BB1E-D76B67EF8CBA}">
            <xm:f>AND('（別紙１）省力化計算シート'!$I$36="",'（別紙１）省力化計算シート'!$I$37&lt;&gt;"")</xm:f>
            <x14:dxf>
              <font>
                <color theme="0"/>
              </font>
              <border>
                <left/>
                <right style="thin">
                  <color auto="1"/>
                </right>
                <top/>
                <bottom/>
                <vertical/>
                <horizontal/>
              </border>
            </x14:dxf>
          </x14:cfRule>
          <x14:cfRule type="expression" priority="23" id="{8BCA9709-F362-4A00-805F-AB04B2A99EA7}">
            <xm:f>AND('（別紙１）省力化計算シート'!$I$36&lt;&gt;"",'（別紙１）省力化計算シート'!$I$37="")</xm:f>
            <x14:dxf>
              <font>
                <color theme="0"/>
              </font>
              <border>
                <left style="thin">
                  <color auto="1"/>
                </left>
                <right/>
                <top/>
                <bottom/>
                <vertical/>
                <horizontal/>
              </border>
            </x14:dxf>
          </x14:cfRule>
          <xm:sqref>E87:E92</xm:sqref>
        </x14:conditionalFormatting>
        <x14:conditionalFormatting xmlns:xm="http://schemas.microsoft.com/office/excel/2006/main">
          <x14:cfRule type="expression" priority="418" id="{8D3290F1-7C62-4BD3-BD3D-B79BFA2CFE45}">
            <xm:f>'（別紙１）省力化計算シート'!$C$12=""</xm:f>
            <x14:dxf>
              <font>
                <color theme="0"/>
              </font>
              <fill>
                <patternFill>
                  <bgColor theme="0"/>
                </patternFill>
              </fill>
              <border>
                <left/>
                <right/>
                <top/>
                <bottom/>
                <vertical/>
                <horizontal/>
              </border>
            </x14:dxf>
          </x14:cfRule>
          <xm:sqref>F7:H12</xm:sqref>
        </x14:conditionalFormatting>
        <x14:conditionalFormatting xmlns:xm="http://schemas.microsoft.com/office/excel/2006/main">
          <x14:cfRule type="expression" priority="382" id="{2A7E5A32-C73D-4D32-83F2-4498919D8569}">
            <xm:f>'（別紙１）省力化計算シート'!$C$17=""</xm:f>
            <x14:dxf>
              <font>
                <color theme="0"/>
              </font>
              <fill>
                <patternFill>
                  <bgColor theme="0"/>
                </patternFill>
              </fill>
              <border>
                <left/>
                <right/>
                <top/>
                <bottom/>
                <vertical/>
                <horizontal/>
              </border>
            </x14:dxf>
          </x14:cfRule>
          <xm:sqref>F14:H19</xm:sqref>
        </x14:conditionalFormatting>
        <x14:conditionalFormatting xmlns:xm="http://schemas.microsoft.com/office/excel/2006/main">
          <x14:cfRule type="expression" priority="258" id="{0331F8DB-66BD-45A9-8A9A-DC6EAD7E7A3C}">
            <xm:f>'（別紙１）省力化計算シート'!$C$22=""</xm:f>
            <x14:dxf>
              <font>
                <color theme="0"/>
              </font>
              <fill>
                <patternFill>
                  <bgColor theme="0"/>
                </patternFill>
              </fill>
              <border>
                <left/>
                <right/>
                <top/>
                <bottom/>
                <vertical/>
                <horizontal/>
              </border>
            </x14:dxf>
          </x14:cfRule>
          <xm:sqref>F21:H26</xm:sqref>
        </x14:conditionalFormatting>
        <x14:conditionalFormatting xmlns:xm="http://schemas.microsoft.com/office/excel/2006/main">
          <x14:cfRule type="expression" priority="185" id="{EAFD85DA-395A-4223-A378-0AFA7DC1BA08}">
            <xm:f>'（別紙１）省力化計算シート'!$C$27=""</xm:f>
            <x14:dxf>
              <font>
                <color theme="0"/>
              </font>
              <fill>
                <patternFill>
                  <bgColor theme="0"/>
                </patternFill>
              </fill>
              <border>
                <left/>
                <right/>
                <top/>
                <bottom/>
                <vertical/>
                <horizontal/>
              </border>
            </x14:dxf>
          </x14:cfRule>
          <xm:sqref>F28:H33</xm:sqref>
        </x14:conditionalFormatting>
        <x14:conditionalFormatting xmlns:xm="http://schemas.microsoft.com/office/excel/2006/main">
          <x14:cfRule type="expression" priority="149" id="{9E1FC95C-9BD5-4BC9-97E8-292D1F7CD1A6}">
            <xm:f>'（別紙１）省力化計算シート'!$C$32=""</xm:f>
            <x14:dxf>
              <font>
                <color theme="0"/>
              </font>
              <fill>
                <patternFill>
                  <bgColor theme="0"/>
                </patternFill>
              </fill>
              <border>
                <left/>
                <right/>
                <top/>
                <bottom/>
                <vertical/>
                <horizontal/>
              </border>
            </x14:dxf>
          </x14:cfRule>
          <xm:sqref>F35:H40</xm:sqref>
        </x14:conditionalFormatting>
        <x14:conditionalFormatting xmlns:xm="http://schemas.microsoft.com/office/excel/2006/main">
          <x14:cfRule type="expression" priority="113" id="{4CD3DD37-41B7-4C36-B17D-17FD26C1150D}">
            <xm:f>'（別紙１）省力化計算シート'!$C$37=""</xm:f>
            <x14:dxf>
              <font>
                <color theme="0"/>
              </font>
              <fill>
                <patternFill>
                  <bgColor theme="0"/>
                </patternFill>
              </fill>
              <border>
                <left/>
                <right/>
                <top/>
                <bottom/>
                <vertical/>
                <horizontal/>
              </border>
            </x14:dxf>
          </x14:cfRule>
          <xm:sqref>F42:H47</xm:sqref>
        </x14:conditionalFormatting>
        <x14:conditionalFormatting xmlns:xm="http://schemas.microsoft.com/office/excel/2006/main">
          <x14:cfRule type="expression" priority="331" id="{B10A8209-F49A-49AD-BA55-F13BC19BF0E7}">
            <xm:f>'（別紙１）省力化計算シート'!$I$12=""</xm:f>
            <x14:dxf>
              <font>
                <color theme="0"/>
              </font>
              <fill>
                <patternFill>
                  <bgColor theme="0"/>
                </patternFill>
              </fill>
              <border>
                <left/>
                <right/>
                <top/>
                <bottom/>
                <vertical/>
                <horizontal/>
              </border>
            </x14:dxf>
          </x14:cfRule>
          <xm:sqref>F52:H57</xm:sqref>
        </x14:conditionalFormatting>
        <x14:conditionalFormatting xmlns:xm="http://schemas.microsoft.com/office/excel/2006/main">
          <x14:cfRule type="expression" priority="294" id="{ADA09893-3BC7-44B2-B1E5-F92D59650BB8}">
            <xm:f>'（別紙１）省力化計算シート'!$I$17=""</xm:f>
            <x14:dxf>
              <font>
                <color theme="0"/>
              </font>
              <fill>
                <patternFill>
                  <bgColor theme="0"/>
                </patternFill>
              </fill>
              <border>
                <left/>
                <right/>
                <top/>
                <bottom/>
                <vertical/>
                <horizontal/>
              </border>
            </x14:dxf>
          </x14:cfRule>
          <xm:sqref>F59:H64</xm:sqref>
        </x14:conditionalFormatting>
        <x14:conditionalFormatting xmlns:xm="http://schemas.microsoft.com/office/excel/2006/main">
          <x14:cfRule type="expression" priority="223" id="{EF57D8B0-695A-4896-ACA8-B459C47F6A22}">
            <xm:f>'（別紙１）省力化計算シート'!$I$22=""</xm:f>
            <x14:dxf>
              <font>
                <color theme="0"/>
              </font>
              <fill>
                <patternFill>
                  <bgColor theme="0"/>
                </patternFill>
              </fill>
              <border>
                <left/>
                <right/>
                <top/>
                <bottom/>
                <vertical/>
                <horizontal/>
              </border>
            </x14:dxf>
          </x14:cfRule>
          <xm:sqref>F66:H71</xm:sqref>
        </x14:conditionalFormatting>
        <x14:conditionalFormatting xmlns:xm="http://schemas.microsoft.com/office/excel/2006/main">
          <x14:cfRule type="expression" priority="77" id="{B3832564-AFCE-421C-A39A-8D00C6B0C6F8}">
            <xm:f>'（別紙１）省力化計算シート'!$I$27=""</xm:f>
            <x14:dxf>
              <font>
                <color theme="0"/>
              </font>
              <fill>
                <patternFill>
                  <bgColor theme="0"/>
                </patternFill>
              </fill>
              <border>
                <left/>
                <right/>
                <top/>
                <bottom/>
                <vertical/>
                <horizontal/>
              </border>
            </x14:dxf>
          </x14:cfRule>
          <xm:sqref>F73:H78</xm:sqref>
        </x14:conditionalFormatting>
        <x14:conditionalFormatting xmlns:xm="http://schemas.microsoft.com/office/excel/2006/main">
          <x14:cfRule type="expression" priority="42" id="{65FFAC98-D913-4B61-A3B0-668A3E80F42F}">
            <xm:f>'（別紙１）省力化計算シート'!$I$32=""</xm:f>
            <x14:dxf>
              <font>
                <color theme="0"/>
              </font>
              <fill>
                <patternFill>
                  <bgColor theme="0"/>
                </patternFill>
              </fill>
              <border>
                <left/>
                <right/>
                <top/>
                <bottom/>
                <vertical/>
                <horizontal/>
              </border>
            </x14:dxf>
          </x14:cfRule>
          <xm:sqref>F80:H85</xm:sqref>
        </x14:conditionalFormatting>
        <x14:conditionalFormatting xmlns:xm="http://schemas.microsoft.com/office/excel/2006/main">
          <x14:cfRule type="expression" priority="5" id="{C09D8CCE-FA4F-47AB-89E4-E2C980B38738}">
            <xm:f>'（別紙１）省力化計算シート'!$I$37=""</xm:f>
            <x14:dxf>
              <font>
                <color theme="0"/>
              </font>
              <fill>
                <patternFill>
                  <bgColor theme="0"/>
                </patternFill>
              </fill>
              <border>
                <left/>
                <right/>
                <top/>
                <bottom/>
                <vertical/>
                <horizontal/>
              </border>
            </x14:dxf>
          </x14:cfRule>
          <xm:sqref>F87:H92</xm:sqref>
        </x14:conditionalFormatting>
        <x14:conditionalFormatting xmlns:xm="http://schemas.microsoft.com/office/excel/2006/main">
          <x14:cfRule type="expression" priority="419" id="{00648690-8C61-48C2-9B04-704A13959DBA}">
            <xm:f>AND('（別紙１）省力化計算シート'!$E$12="-",'（別紙１）省力化計算シート'!$D$12&lt;&gt;"")</xm:f>
            <x14:dxf>
              <fill>
                <patternFill>
                  <bgColor theme="6" tint="0.79998168889431442"/>
                </patternFill>
              </fill>
            </x14:dxf>
          </x14:cfRule>
          <xm:sqref>G8:G9</xm:sqref>
        </x14:conditionalFormatting>
        <x14:conditionalFormatting xmlns:xm="http://schemas.microsoft.com/office/excel/2006/main">
          <x14:cfRule type="expression" priority="420" id="{8E9E0428-A6C6-44E7-9661-C638928A07D5}">
            <xm:f>AND('（別紙１）省力化計算シート'!$F$12&lt;0,'（別紙１）省力化計算シート'!$D$12&lt;&gt;"")</xm:f>
            <x14:dxf>
              <fill>
                <patternFill>
                  <bgColor theme="6" tint="0.79998168889431442"/>
                </patternFill>
              </fill>
            </x14:dxf>
          </x14:cfRule>
          <x14:cfRule type="expression" priority="421" id="{998E6D0C-364D-4016-88AB-032B1BBED589}">
            <xm:f>AND('（別紙１）省力化計算シート'!$F$12&gt;0,'（別紙１）省力化計算シート'!$D$12&lt;&gt;"")</xm:f>
            <x14:dxf>
              <fill>
                <patternFill>
                  <bgColor theme="4" tint="0.79998168889431442"/>
                </patternFill>
              </fill>
            </x14:dxf>
          </x14:cfRule>
          <xm:sqref>G9</xm:sqref>
        </x14:conditionalFormatting>
        <x14:conditionalFormatting xmlns:xm="http://schemas.microsoft.com/office/excel/2006/main">
          <x14:cfRule type="expression" priority="383" id="{02F30651-2E85-4ECD-A816-F2FD6C33D4E4}">
            <xm:f>AND('（別紙１）省力化計算シート'!$E$17="-",'（別紙１）省力化計算シート'!$D$17&lt;&gt;"")</xm:f>
            <x14:dxf>
              <fill>
                <patternFill>
                  <bgColor theme="6" tint="0.79998168889431442"/>
                </patternFill>
              </fill>
            </x14:dxf>
          </x14:cfRule>
          <xm:sqref>G15:G16</xm:sqref>
        </x14:conditionalFormatting>
        <x14:conditionalFormatting xmlns:xm="http://schemas.microsoft.com/office/excel/2006/main">
          <x14:cfRule type="expression" priority="384" id="{AA999327-38FA-4C91-9A33-9621B40056A3}">
            <xm:f>AND('（別紙１）省力化計算シート'!$F$17&lt;0,'（別紙１）省力化計算シート'!$D$17&lt;&gt;"")</xm:f>
            <x14:dxf>
              <fill>
                <patternFill>
                  <bgColor theme="6" tint="0.79998168889431442"/>
                </patternFill>
              </fill>
            </x14:dxf>
          </x14:cfRule>
          <x14:cfRule type="expression" priority="385" id="{4D0AF244-2CCB-45D0-AB83-86401C9C4EE8}">
            <xm:f>AND('（別紙１）省力化計算シート'!$F$17&gt;0,'（別紙１）省力化計算シート'!$D$17&lt;&gt;"")</xm:f>
            <x14:dxf>
              <fill>
                <patternFill>
                  <bgColor theme="4" tint="0.79998168889431442"/>
                </patternFill>
              </fill>
            </x14:dxf>
          </x14:cfRule>
          <xm:sqref>G16</xm:sqref>
        </x14:conditionalFormatting>
        <x14:conditionalFormatting xmlns:xm="http://schemas.microsoft.com/office/excel/2006/main">
          <x14:cfRule type="expression" priority="259" id="{971459BB-D5AD-4DC3-B1FE-8EC5DCF38085}">
            <xm:f>AND('（別紙１）省力化計算シート'!$E$22="-",'（別紙１）省力化計算シート'!$D$22&lt;&gt;"")</xm:f>
            <x14:dxf>
              <fill>
                <patternFill>
                  <bgColor theme="6" tint="0.79998168889431442"/>
                </patternFill>
              </fill>
            </x14:dxf>
          </x14:cfRule>
          <xm:sqref>G22:G23</xm:sqref>
        </x14:conditionalFormatting>
        <x14:conditionalFormatting xmlns:xm="http://schemas.microsoft.com/office/excel/2006/main">
          <x14:cfRule type="expression" priority="261" id="{F37ABDAE-BF0E-4856-B6DB-7D4661E9D03D}">
            <xm:f>AND('（別紙１）省力化計算シート'!$F$22&gt;0,'（別紙１）省力化計算シート'!$D$22&lt;&gt;"")</xm:f>
            <x14:dxf>
              <fill>
                <patternFill>
                  <bgColor theme="4" tint="0.79998168889431442"/>
                </patternFill>
              </fill>
            </x14:dxf>
          </x14:cfRule>
          <x14:cfRule type="expression" priority="260" id="{02968760-3D33-4430-BE39-8BD120CD784B}">
            <xm:f>AND('（別紙１）省力化計算シート'!$F$22&lt;0,'（別紙１）省力化計算シート'!$D$22&lt;&gt;"")</xm:f>
            <x14:dxf>
              <fill>
                <patternFill>
                  <bgColor theme="6" tint="0.79998168889431442"/>
                </patternFill>
              </fill>
            </x14:dxf>
          </x14:cfRule>
          <xm:sqref>G23</xm:sqref>
        </x14:conditionalFormatting>
        <x14:conditionalFormatting xmlns:xm="http://schemas.microsoft.com/office/excel/2006/main">
          <x14:cfRule type="expression" priority="186" id="{93B52502-BF76-40A0-8A74-FF0F889D88EB}">
            <xm:f>AND('（別紙１）省力化計算シート'!$E$27="-",'（別紙１）省力化計算シート'!$D$27&lt;&gt;"")</xm:f>
            <x14:dxf>
              <fill>
                <patternFill>
                  <bgColor theme="6" tint="0.79998168889431442"/>
                </patternFill>
              </fill>
            </x14:dxf>
          </x14:cfRule>
          <xm:sqref>G29:G30</xm:sqref>
        </x14:conditionalFormatting>
        <x14:conditionalFormatting xmlns:xm="http://schemas.microsoft.com/office/excel/2006/main">
          <x14:cfRule type="expression" priority="187" id="{369D0CE6-C1A5-42F4-8717-28C22B262343}">
            <xm:f>AND('（別紙１）省力化計算シート'!$F$27&lt;0,'（別紙１）省力化計算シート'!$D$27&lt;&gt;"")</xm:f>
            <x14:dxf>
              <fill>
                <patternFill>
                  <bgColor theme="6" tint="0.79998168889431442"/>
                </patternFill>
              </fill>
            </x14:dxf>
          </x14:cfRule>
          <x14:cfRule type="expression" priority="188" id="{155B9134-7EBE-4E9F-8CAC-B4C1722DAD5F}">
            <xm:f>AND('（別紙１）省力化計算シート'!$F$27&gt;0,'（別紙１）省力化計算シート'!$D$27&lt;&gt;"")</xm:f>
            <x14:dxf>
              <fill>
                <patternFill>
                  <bgColor theme="4" tint="0.79998168889431442"/>
                </patternFill>
              </fill>
            </x14:dxf>
          </x14:cfRule>
          <xm:sqref>G30</xm:sqref>
        </x14:conditionalFormatting>
        <x14:conditionalFormatting xmlns:xm="http://schemas.microsoft.com/office/excel/2006/main">
          <x14:cfRule type="expression" priority="150" id="{F1CE8341-111A-440C-BC33-9E333962EB96}">
            <xm:f>AND('（別紙１）省力化計算シート'!$E$32="-",'（別紙１）省力化計算シート'!$D$32&lt;&gt;"")</xm:f>
            <x14:dxf>
              <fill>
                <patternFill>
                  <bgColor theme="6" tint="0.79998168889431442"/>
                </patternFill>
              </fill>
            </x14:dxf>
          </x14:cfRule>
          <xm:sqref>G36:G37</xm:sqref>
        </x14:conditionalFormatting>
        <x14:conditionalFormatting xmlns:xm="http://schemas.microsoft.com/office/excel/2006/main">
          <x14:cfRule type="expression" priority="152" id="{7F64213E-C774-456E-9827-04E494F74F94}">
            <xm:f>AND('（別紙１）省力化計算シート'!$F$32&gt;0,'（別紙１）省力化計算シート'!$D$32&lt;&gt;"")</xm:f>
            <x14:dxf>
              <fill>
                <patternFill>
                  <bgColor theme="4" tint="0.79998168889431442"/>
                </patternFill>
              </fill>
            </x14:dxf>
          </x14:cfRule>
          <x14:cfRule type="expression" priority="151" id="{AE43B592-1919-4165-8A79-63C7B3C6D8A0}">
            <xm:f>AND('（別紙１）省力化計算シート'!$F$32&lt;0,'（別紙１）省力化計算シート'!$D$32&lt;&gt;"")</xm:f>
            <x14:dxf>
              <fill>
                <patternFill>
                  <bgColor theme="6" tint="0.79998168889431442"/>
                </patternFill>
              </fill>
            </x14:dxf>
          </x14:cfRule>
          <xm:sqref>G37</xm:sqref>
        </x14:conditionalFormatting>
        <x14:conditionalFormatting xmlns:xm="http://schemas.microsoft.com/office/excel/2006/main">
          <x14:cfRule type="expression" priority="114" id="{AD5DD166-8C04-4607-9C15-1EC45E419175}">
            <xm:f>AND('（別紙１）省力化計算シート'!$E$37="-",'（別紙１）省力化計算シート'!$D$37&lt;&gt;"")</xm:f>
            <x14:dxf>
              <fill>
                <patternFill>
                  <bgColor theme="6" tint="0.79998168889431442"/>
                </patternFill>
              </fill>
            </x14:dxf>
          </x14:cfRule>
          <xm:sqref>G43:G44</xm:sqref>
        </x14:conditionalFormatting>
        <x14:conditionalFormatting xmlns:xm="http://schemas.microsoft.com/office/excel/2006/main">
          <x14:cfRule type="expression" priority="116" id="{BEC9D8F5-3450-4F03-947B-CCF02A7A1631}">
            <xm:f>AND('（別紙１）省力化計算シート'!$F$37&gt;0,'（別紙１）省力化計算シート'!$D$37&lt;&gt;"")</xm:f>
            <x14:dxf>
              <fill>
                <patternFill>
                  <bgColor theme="4" tint="0.79998168889431442"/>
                </patternFill>
              </fill>
            </x14:dxf>
          </x14:cfRule>
          <x14:cfRule type="expression" priority="115" id="{60616098-7692-49AC-A551-0AC5AEB4F702}">
            <xm:f>AND('（別紙１）省力化計算シート'!$F$37&lt;0,'（別紙１）省力化計算シート'!$D$37&lt;&gt;"")</xm:f>
            <x14:dxf>
              <fill>
                <patternFill>
                  <bgColor theme="6" tint="0.79998168889431442"/>
                </patternFill>
              </fill>
            </x14:dxf>
          </x14:cfRule>
          <xm:sqref>G44</xm:sqref>
        </x14:conditionalFormatting>
        <x14:conditionalFormatting xmlns:xm="http://schemas.microsoft.com/office/excel/2006/main">
          <x14:cfRule type="expression" priority="332" id="{CFED4452-5E3D-4190-99D7-56A0E276BF85}">
            <xm:f>OR('（別紙１）省力化計算シート'!$K$12="新たに追加される作業",AND('（別紙１）省力化計算シート'!$I$12&lt;&gt;"",'（別紙１）省力化計算シート'!$J$12&lt;&gt;"",'（別紙１）省力化計算シート'!$N$12="-"))</xm:f>
            <x14:dxf>
              <fill>
                <patternFill>
                  <bgColor theme="4" tint="0.79998168889431442"/>
                </patternFill>
              </fill>
            </x14:dxf>
          </x14:cfRule>
          <xm:sqref>G53:G54</xm:sqref>
        </x14:conditionalFormatting>
        <x14:conditionalFormatting xmlns:xm="http://schemas.microsoft.com/office/excel/2006/main">
          <x14:cfRule type="expression" priority="333" id="{8FCD08BF-72A5-4FFE-B4E3-E82898BF065B}">
            <xm:f>AND('（別紙１）省力化計算シート'!$N$12&gt;0,'（別紙１）省力化計算シート'!$N$12&lt;&gt;"-")</xm:f>
            <x14:dxf>
              <fill>
                <patternFill>
                  <bgColor theme="4" tint="0.79998168889431442"/>
                </patternFill>
              </fill>
            </x14:dxf>
          </x14:cfRule>
          <x14:cfRule type="expression" priority="334" id="{6E3C55BE-93F0-4B09-92DF-92ABAAFFB79B}">
            <xm:f>AND('（別紙１）省力化計算シート'!$N$12&lt;0,'（別紙１）省力化計算シート'!$N$12&lt;&gt;"-")</xm:f>
            <x14:dxf>
              <fill>
                <patternFill>
                  <bgColor theme="6" tint="0.79998168889431442"/>
                </patternFill>
              </fill>
            </x14:dxf>
          </x14:cfRule>
          <xm:sqref>G54</xm:sqref>
        </x14:conditionalFormatting>
        <x14:conditionalFormatting xmlns:xm="http://schemas.microsoft.com/office/excel/2006/main">
          <x14:cfRule type="expression" priority="295" id="{79C21153-803A-430F-8BE2-2AA29382D8F0}">
            <xm:f>OR('（別紙１）省力化計算シート'!$K$17="新たに追加される作業",AND('（別紙１）省力化計算シート'!$I$17&lt;&gt;"",'（別紙１）省力化計算シート'!$J$17&lt;&gt;"",'（別紙１）省力化計算シート'!$N$17="-"))</xm:f>
            <x14:dxf>
              <fill>
                <patternFill>
                  <bgColor theme="4" tint="0.79998168889431442"/>
                </patternFill>
              </fill>
            </x14:dxf>
          </x14:cfRule>
          <xm:sqref>G60:G61</xm:sqref>
        </x14:conditionalFormatting>
        <x14:conditionalFormatting xmlns:xm="http://schemas.microsoft.com/office/excel/2006/main">
          <x14:cfRule type="expression" priority="297" id="{E88200AA-EF9C-457A-8F31-0DC0B309BDA5}">
            <xm:f>AND('（別紙１）省力化計算シート'!$N$17&lt;0,'（別紙１）省力化計算シート'!$N$17&lt;&gt;"-")</xm:f>
            <x14:dxf>
              <fill>
                <patternFill>
                  <bgColor theme="6" tint="0.79998168889431442"/>
                </patternFill>
              </fill>
            </x14:dxf>
          </x14:cfRule>
          <x14:cfRule type="expression" priority="296" id="{46A5B2F6-CCCA-4AF1-A27E-AF0F7DEB88E2}">
            <xm:f>AND('（別紙１）省力化計算シート'!$N$17&gt;0,'（別紙１）省力化計算シート'!$N$17&lt;&gt;"-")</xm:f>
            <x14:dxf>
              <fill>
                <patternFill>
                  <bgColor theme="4" tint="0.79998168889431442"/>
                </patternFill>
              </fill>
            </x14:dxf>
          </x14:cfRule>
          <xm:sqref>G61</xm:sqref>
        </x14:conditionalFormatting>
        <x14:conditionalFormatting xmlns:xm="http://schemas.microsoft.com/office/excel/2006/main">
          <x14:cfRule type="expression" priority="224" id="{4D696DAC-2501-40AE-8BB1-698C7647E190}">
            <xm:f>OR('（別紙１）省力化計算シート'!$K$22="新たに追加される作業",AND('（別紙１）省力化計算シート'!$I$22&lt;&gt;"",'（別紙１）省力化計算シート'!$J$22&lt;&gt;"",'（別紙１）省力化計算シート'!$N$22="-"))</xm:f>
            <x14:dxf>
              <fill>
                <patternFill>
                  <bgColor theme="4" tint="0.79998168889431442"/>
                </patternFill>
              </fill>
            </x14:dxf>
          </x14:cfRule>
          <xm:sqref>G67:G68</xm:sqref>
        </x14:conditionalFormatting>
        <x14:conditionalFormatting xmlns:xm="http://schemas.microsoft.com/office/excel/2006/main">
          <x14:cfRule type="expression" priority="225" id="{00F0C626-B561-447C-8EFF-0D3CA34F8529}">
            <xm:f>AND('（別紙１）省力化計算シート'!$N$22&gt;0,'（別紙１）省力化計算シート'!$N$22&lt;&gt;"-")</xm:f>
            <x14:dxf>
              <fill>
                <patternFill>
                  <bgColor theme="4" tint="0.79998168889431442"/>
                </patternFill>
              </fill>
            </x14:dxf>
          </x14:cfRule>
          <x14:cfRule type="expression" priority="226" id="{20EFFCB9-217F-4EB0-8C3F-9E4445041500}">
            <xm:f>AND('（別紙１）省力化計算シート'!$N$22&lt;0,'（別紙１）省力化計算シート'!$N$22&lt;&gt;"-")</xm:f>
            <x14:dxf>
              <fill>
                <patternFill>
                  <bgColor theme="6" tint="0.79998168889431442"/>
                </patternFill>
              </fill>
            </x14:dxf>
          </x14:cfRule>
          <xm:sqref>G68</xm:sqref>
        </x14:conditionalFormatting>
        <x14:conditionalFormatting xmlns:xm="http://schemas.microsoft.com/office/excel/2006/main">
          <x14:cfRule type="expression" priority="78" id="{DF5FD7AA-CF2E-426D-A311-CCF046E8C9D7}">
            <xm:f>OR('（別紙１）省力化計算シート'!$K$27="新たに追加される作業",AND('（別紙１）省力化計算シート'!$I$27&lt;&gt;"",'（別紙１）省力化計算シート'!$J$27&lt;&gt;"",'（別紙１）省力化計算シート'!$N$27="-"))</xm:f>
            <x14:dxf>
              <fill>
                <patternFill>
                  <bgColor theme="4" tint="0.79998168889431442"/>
                </patternFill>
              </fill>
            </x14:dxf>
          </x14:cfRule>
          <xm:sqref>G74:G75</xm:sqref>
        </x14:conditionalFormatting>
        <x14:conditionalFormatting xmlns:xm="http://schemas.microsoft.com/office/excel/2006/main">
          <x14:cfRule type="expression" priority="79" id="{61603F32-9BE0-4350-8CBC-5C1E22B00347}">
            <xm:f>AND('（別紙１）省力化計算シート'!$N$27&gt;0,'（別紙１）省力化計算シート'!$N$27&lt;&gt;"-")</xm:f>
            <x14:dxf>
              <fill>
                <patternFill>
                  <bgColor theme="4" tint="0.79998168889431442"/>
                </patternFill>
              </fill>
            </x14:dxf>
          </x14:cfRule>
          <x14:cfRule type="expression" priority="80" id="{5D5D51D5-7710-450C-993A-0D5E9CA806E9}">
            <xm:f>AND('（別紙１）省力化計算シート'!$N$27&lt;0,'（別紙１）省力化計算シート'!$N$27&lt;&gt;"-")</xm:f>
            <x14:dxf>
              <fill>
                <patternFill>
                  <bgColor theme="6" tint="0.79998168889431442"/>
                </patternFill>
              </fill>
            </x14:dxf>
          </x14:cfRule>
          <xm:sqref>G75</xm:sqref>
        </x14:conditionalFormatting>
        <x14:conditionalFormatting xmlns:xm="http://schemas.microsoft.com/office/excel/2006/main">
          <x14:cfRule type="expression" priority="43" id="{F4759BC4-D15E-499F-9E38-E1E648A5402D}">
            <xm:f>OR('（別紙１）省力化計算シート'!$K$32="新たに追加される作業",AND('（別紙１）省力化計算シート'!$I$32&lt;&gt;"",'（別紙１）省力化計算シート'!$J$32&lt;&gt;"",'（別紙１）省力化計算シート'!$N$32="-"))</xm:f>
            <x14:dxf>
              <fill>
                <patternFill>
                  <bgColor theme="4" tint="0.79998168889431442"/>
                </patternFill>
              </fill>
            </x14:dxf>
          </x14:cfRule>
          <xm:sqref>G81:G82</xm:sqref>
        </x14:conditionalFormatting>
        <x14:conditionalFormatting xmlns:xm="http://schemas.microsoft.com/office/excel/2006/main">
          <x14:cfRule type="expression" priority="45" id="{BB5B63D1-1504-41BA-B831-F534ABF8EEDA}">
            <xm:f>AND('（別紙１）省力化計算シート'!$N$32&lt;0,'（別紙１）省力化計算シート'!$N$32&lt;&gt;"-")</xm:f>
            <x14:dxf>
              <fill>
                <patternFill>
                  <bgColor theme="6" tint="0.79998168889431442"/>
                </patternFill>
              </fill>
            </x14:dxf>
          </x14:cfRule>
          <x14:cfRule type="expression" priority="44" id="{9CA5AFEC-5F30-4BA3-9970-0D46D5FFE799}">
            <xm:f>AND('（別紙１）省力化計算シート'!$N$32&gt;0,'（別紙１）省力化計算シート'!$N$32&lt;&gt;"-")</xm:f>
            <x14:dxf>
              <fill>
                <patternFill>
                  <bgColor theme="4" tint="0.79998168889431442"/>
                </patternFill>
              </fill>
            </x14:dxf>
          </x14:cfRule>
          <xm:sqref>G82</xm:sqref>
        </x14:conditionalFormatting>
        <x14:conditionalFormatting xmlns:xm="http://schemas.microsoft.com/office/excel/2006/main">
          <x14:cfRule type="expression" priority="6" id="{C5C2C3FE-AB3B-41ED-BF29-B3922EA8B369}">
            <xm:f>OR('（別紙１）省力化計算シート'!$K$37="新たに追加される作業",AND('（別紙１）省力化計算シート'!$I$37&lt;&gt;"",'（別紙１）省力化計算シート'!$J$37&lt;&gt;"",'（別紙１）省力化計算シート'!$N$37="-"))</xm:f>
            <x14:dxf>
              <fill>
                <patternFill>
                  <bgColor theme="4" tint="0.79998168889431442"/>
                </patternFill>
              </fill>
            </x14:dxf>
          </x14:cfRule>
          <xm:sqref>G88:G89</xm:sqref>
        </x14:conditionalFormatting>
        <x14:conditionalFormatting xmlns:xm="http://schemas.microsoft.com/office/excel/2006/main">
          <x14:cfRule type="expression" priority="7" id="{0CB9C07E-726A-4B4C-B4F6-3B772E45BD5A}">
            <xm:f>AND('（別紙１）省力化計算シート'!$N$37&gt;0,'（別紙１）省力化計算シート'!$N$37&lt;&gt;"-")</xm:f>
            <x14:dxf>
              <fill>
                <patternFill>
                  <bgColor theme="4" tint="0.79998168889431442"/>
                </patternFill>
              </fill>
            </x14:dxf>
          </x14:cfRule>
          <x14:cfRule type="expression" priority="8" id="{75DE057A-8E52-4DFE-AFAF-D34EF52B9061}">
            <xm:f>AND('（別紙１）省力化計算シート'!$N$37&lt;0,'（別紙１）省力化計算シート'!$N$37&lt;&gt;"-")</xm:f>
            <x14:dxf>
              <fill>
                <patternFill>
                  <bgColor theme="6" tint="0.79998168889431442"/>
                </patternFill>
              </fill>
            </x14:dxf>
          </x14:cfRule>
          <xm:sqref>G89</xm:sqref>
        </x14:conditionalFormatting>
        <x14:conditionalFormatting xmlns:xm="http://schemas.microsoft.com/office/excel/2006/main">
          <x14:cfRule type="expression" priority="441" id="{DC5878D5-D769-428D-8765-3D14FD9DEC91}">
            <xm:f>AND('（別紙１）省力化計算シート'!$C$12&lt;&gt;"",'（別紙１）省力化計算シート'!$C$13="")</xm:f>
            <x14:dxf>
              <font>
                <color theme="0"/>
              </font>
              <border>
                <left style="thin">
                  <color auto="1"/>
                </left>
                <right/>
                <top/>
                <bottom/>
                <vertical/>
                <horizontal/>
              </border>
            </x14:dxf>
          </x14:cfRule>
          <x14:cfRule type="expression" priority="440" id="{024E3F29-FCE8-411A-8233-2487DA7DBD3D}">
            <xm:f>'（別紙１）省力化計算シート'!$C$12=""</xm:f>
            <x14:dxf>
              <font>
                <color theme="0"/>
              </font>
              <border>
                <top/>
                <bottom/>
                <vertical/>
                <horizontal/>
              </border>
            </x14:dxf>
          </x14:cfRule>
          <x14:cfRule type="expression" priority="442" id="{B67B07B1-AE2B-4D2A-95E4-BBC907134BFB}">
            <xm:f>AND('（別紙１）省力化計算シート'!$C$12="",'（別紙１）省力化計算シート'!$C$13&lt;&gt;"")</xm:f>
            <x14:dxf>
              <font>
                <color theme="0"/>
              </font>
              <border>
                <left/>
                <right style="thin">
                  <color auto="1"/>
                </right>
                <top/>
                <bottom/>
                <vertical/>
                <horizontal/>
              </border>
            </x14:dxf>
          </x14:cfRule>
          <xm:sqref>I7:I12</xm:sqref>
        </x14:conditionalFormatting>
        <x14:conditionalFormatting xmlns:xm="http://schemas.microsoft.com/office/excel/2006/main">
          <x14:cfRule type="expression" priority="404" id="{2E449AED-7A1F-4C6B-97AF-358D8E246CC5}">
            <xm:f>AND('（別紙１）省力化計算シート'!$C$17="",'（別紙１）省力化計算シート'!$C$18&lt;&gt;"")</xm:f>
            <x14:dxf>
              <font>
                <color theme="0"/>
              </font>
              <border>
                <left/>
                <right style="thin">
                  <color auto="1"/>
                </right>
                <top/>
                <bottom/>
                <vertical/>
                <horizontal/>
              </border>
            </x14:dxf>
          </x14:cfRule>
          <x14:cfRule type="expression" priority="403" id="{531596BA-63C6-44EF-AC61-E092D62D895B}">
            <xm:f>AND('（別紙１）省力化計算シート'!$C$17&lt;&gt;"",'（別紙１）省力化計算シート'!$C$18="")</xm:f>
            <x14:dxf>
              <font>
                <color theme="0"/>
              </font>
              <border>
                <left style="thin">
                  <color auto="1"/>
                </left>
                <right/>
                <top/>
                <bottom/>
                <vertical/>
                <horizontal/>
              </border>
            </x14:dxf>
          </x14:cfRule>
          <x14:cfRule type="expression" priority="402" id="{5579333F-365C-47FB-99F3-5166131D60B1}">
            <xm:f>'（別紙１）省力化計算シート'!$C$17=""</xm:f>
            <x14:dxf>
              <font>
                <color theme="0"/>
              </font>
              <border>
                <top/>
                <bottom/>
                <vertical/>
                <horizontal/>
              </border>
            </x14:dxf>
          </x14:cfRule>
          <xm:sqref>I14:I19</xm:sqref>
        </x14:conditionalFormatting>
        <x14:conditionalFormatting xmlns:xm="http://schemas.microsoft.com/office/excel/2006/main">
          <x14:cfRule type="expression" priority="280" id="{B7A5AD00-B86D-42ED-9DE5-A9F99B22A1BC}">
            <xm:f>AND('（別紙１）省力化計算シート'!$C$22="",'（別紙１）省力化計算シート'!$C$23&lt;&gt;"")</xm:f>
            <x14:dxf>
              <font>
                <color theme="0"/>
              </font>
              <border>
                <left/>
                <right style="thin">
                  <color auto="1"/>
                </right>
                <top/>
                <bottom/>
                <vertical/>
                <horizontal/>
              </border>
            </x14:dxf>
          </x14:cfRule>
          <x14:cfRule type="expression" priority="279" id="{4729957B-41D9-444F-833A-8640A018D09A}">
            <xm:f>AND('（別紙１）省力化計算シート'!$C$22&lt;&gt;"",'（別紙１）省力化計算シート'!$C$23="")</xm:f>
            <x14:dxf>
              <font>
                <color theme="0"/>
              </font>
              <border>
                <left style="thin">
                  <color auto="1"/>
                </left>
                <right/>
                <top/>
                <bottom/>
                <vertical/>
                <horizontal/>
              </border>
            </x14:dxf>
          </x14:cfRule>
          <x14:cfRule type="expression" priority="278" id="{3A7047B9-A9E5-48A3-9C85-E8C176E4B0D8}">
            <xm:f>'（別紙１）省力化計算シート'!$C$22=""</xm:f>
            <x14:dxf>
              <font>
                <color theme="0"/>
              </font>
              <border>
                <top/>
                <bottom/>
                <vertical/>
                <horizontal/>
              </border>
            </x14:dxf>
          </x14:cfRule>
          <xm:sqref>I21:I26</xm:sqref>
        </x14:conditionalFormatting>
        <x14:conditionalFormatting xmlns:xm="http://schemas.microsoft.com/office/excel/2006/main">
          <x14:cfRule type="expression" priority="206" id="{26DBDE25-E80F-4808-8C50-2016687C2DB2}">
            <xm:f>AND('（別紙１）省力化計算シート'!$C$27&lt;&gt;"",'（別紙１）省力化計算シート'!$C$28="")</xm:f>
            <x14:dxf>
              <font>
                <color theme="0"/>
              </font>
              <border>
                <left style="thin">
                  <color auto="1"/>
                </left>
                <right/>
                <top/>
                <bottom/>
                <vertical/>
                <horizontal/>
              </border>
            </x14:dxf>
          </x14:cfRule>
          <x14:cfRule type="expression" priority="205" id="{3B37A05B-15AA-42F4-9A1F-684F15744396}">
            <xm:f>'（別紙１）省力化計算シート'!$C$27=""</xm:f>
            <x14:dxf>
              <font>
                <color theme="0"/>
              </font>
              <border>
                <top/>
                <bottom/>
                <vertical/>
                <horizontal/>
              </border>
            </x14:dxf>
          </x14:cfRule>
          <x14:cfRule type="expression" priority="207" id="{438BF553-6A51-407D-A7C0-A1064B1F671F}">
            <xm:f>AND('（別紙１）省力化計算シート'!$C$27="",'（別紙１）省力化計算シート'!$C$28&lt;&gt;"")</xm:f>
            <x14:dxf>
              <font>
                <color theme="0"/>
              </font>
              <border>
                <left/>
                <right style="thin">
                  <color auto="1"/>
                </right>
                <top/>
                <bottom/>
                <vertical/>
                <horizontal/>
              </border>
            </x14:dxf>
          </x14:cfRule>
          <xm:sqref>I28:I33</xm:sqref>
        </x14:conditionalFormatting>
        <x14:conditionalFormatting xmlns:xm="http://schemas.microsoft.com/office/excel/2006/main">
          <x14:cfRule type="expression" priority="171" id="{D69BD6D8-7296-4FDE-AB52-46C8A80BEEE2}">
            <xm:f>AND('（別紙１）省力化計算シート'!$C$32="",'（別紙１）省力化計算シート'!$C$33&lt;&gt;"")</xm:f>
            <x14:dxf>
              <font>
                <color theme="0"/>
              </font>
              <border>
                <left/>
                <right style="thin">
                  <color auto="1"/>
                </right>
                <top/>
                <bottom/>
                <vertical/>
                <horizontal/>
              </border>
            </x14:dxf>
          </x14:cfRule>
          <x14:cfRule type="expression" priority="169" id="{CFF2E22D-C9A2-45F5-8C65-DAF6BC73E653}">
            <xm:f>'（別紙１）省力化計算シート'!$C$32=""</xm:f>
            <x14:dxf>
              <font>
                <color theme="0"/>
              </font>
              <border>
                <top/>
                <bottom/>
                <vertical/>
                <horizontal/>
              </border>
            </x14:dxf>
          </x14:cfRule>
          <x14:cfRule type="expression" priority="170" id="{1B07C278-3584-4038-A91B-D506FB7BF873}">
            <xm:f>AND('（別紙１）省力化計算シート'!$C$32&lt;&gt;"",'（別紙１）省力化計算シート'!$C$33="")</xm:f>
            <x14:dxf>
              <font>
                <color theme="0"/>
              </font>
              <border>
                <left style="thin">
                  <color auto="1"/>
                </left>
                <right/>
                <top/>
                <bottom/>
                <vertical/>
                <horizontal/>
              </border>
            </x14:dxf>
          </x14:cfRule>
          <xm:sqref>I35:I40</xm:sqref>
        </x14:conditionalFormatting>
        <x14:conditionalFormatting xmlns:xm="http://schemas.microsoft.com/office/excel/2006/main">
          <x14:cfRule type="expression" priority="135" id="{B3A03280-698C-4211-B48F-B0BD096D2B2D}">
            <xm:f>AND('（別紙１）省力化計算シート'!$C$37="",'（別紙１）省力化計算シート'!$C$38&lt;&gt;"")</xm:f>
            <x14:dxf>
              <font>
                <color theme="0"/>
              </font>
              <border>
                <left/>
                <right style="thin">
                  <color auto="1"/>
                </right>
                <top/>
                <bottom/>
                <vertical/>
                <horizontal/>
              </border>
            </x14:dxf>
          </x14:cfRule>
          <x14:cfRule type="expression" priority="133" id="{57839D1C-E7E6-4A58-A677-110B7487BFDF}">
            <xm:f>'（別紙１）省力化計算シート'!$C$37=""</xm:f>
            <x14:dxf>
              <font>
                <color theme="0"/>
              </font>
              <border>
                <top/>
                <bottom/>
                <vertical/>
                <horizontal/>
              </border>
            </x14:dxf>
          </x14:cfRule>
          <x14:cfRule type="expression" priority="134" id="{E9A6A070-C6DB-4CA7-8C79-C243CAB0B483}">
            <xm:f>AND('（別紙１）省力化計算シート'!$C$37&lt;&gt;"",'（別紙１）省力化計算シート'!$C$38="")</xm:f>
            <x14:dxf>
              <font>
                <color theme="0"/>
              </font>
              <border>
                <left style="thin">
                  <color auto="1"/>
                </left>
                <right/>
                <top/>
                <bottom/>
                <vertical/>
                <horizontal/>
              </border>
            </x14:dxf>
          </x14:cfRule>
          <xm:sqref>I42:I47</xm:sqref>
        </x14:conditionalFormatting>
        <x14:conditionalFormatting xmlns:xm="http://schemas.microsoft.com/office/excel/2006/main">
          <x14:cfRule type="expression" priority="366" id="{191D0E49-EAFA-4D91-BCC7-FF583AD0C2BB}">
            <xm:f>'（別紙１）省力化計算シート'!$I$12=""</xm:f>
            <x14:dxf>
              <font>
                <color theme="0"/>
              </font>
              <border>
                <top/>
                <bottom/>
                <vertical/>
                <horizontal/>
              </border>
            </x14:dxf>
          </x14:cfRule>
          <x14:cfRule type="expression" priority="367" id="{1D3118DB-AF0D-4375-91A5-4FAAC579D210}">
            <xm:f>AND('（別紙１）省力化計算シート'!$I$12&lt;&gt;"",'（別紙１）省力化計算シート'!$I$13="")</xm:f>
            <x14:dxf>
              <font>
                <color theme="0"/>
              </font>
              <border>
                <left style="thin">
                  <color auto="1"/>
                </left>
                <right/>
                <top/>
                <bottom/>
                <vertical/>
                <horizontal/>
              </border>
            </x14:dxf>
          </x14:cfRule>
          <x14:cfRule type="expression" priority="368" id="{DBD723F3-ADF0-48F2-A188-4DE01A052E6A}">
            <xm:f>AND('（別紙１）省力化計算シート'!$I$12="",'（別紙１）省力化計算シート'!$I$13&lt;&gt;"")</xm:f>
            <x14:dxf>
              <font>
                <color theme="0"/>
              </font>
              <border>
                <left/>
                <right style="thin">
                  <color auto="1"/>
                </right>
                <top/>
                <bottom/>
                <vertical/>
                <horizontal/>
              </border>
            </x14:dxf>
          </x14:cfRule>
          <xm:sqref>I52:I57</xm:sqref>
        </x14:conditionalFormatting>
        <x14:conditionalFormatting xmlns:xm="http://schemas.microsoft.com/office/excel/2006/main">
          <x14:cfRule type="expression" priority="317" id="{6F2199D1-7F71-4F04-9388-684552638D12}">
            <xm:f>AND('（別紙１）省力化計算シート'!$I$17="",'（別紙１）省力化計算シート'!$I$18&lt;&gt;"")</xm:f>
            <x14:dxf>
              <font>
                <color theme="0"/>
              </font>
              <border>
                <left/>
                <right style="thin">
                  <color auto="1"/>
                </right>
                <top/>
                <bottom/>
                <vertical/>
                <horizontal/>
              </border>
            </x14:dxf>
          </x14:cfRule>
          <x14:cfRule type="expression" priority="316" id="{71B29F91-13EC-4B4D-B2B3-C8AF3D71627C}">
            <xm:f>AND('（別紙１）省力化計算シート'!$I$17&lt;&gt;"",'（別紙１）省力化計算シート'!$I$18="")</xm:f>
            <x14:dxf>
              <font>
                <color theme="0"/>
              </font>
              <border>
                <left style="thin">
                  <color auto="1"/>
                </left>
                <right/>
                <top/>
                <bottom/>
                <vertical/>
                <horizontal/>
              </border>
            </x14:dxf>
          </x14:cfRule>
          <x14:cfRule type="expression" priority="315" id="{C93EF3ED-7F0A-4101-A4C4-077EE01D60FA}">
            <xm:f>'（別紙１）省力化計算シート'!$I$17=""</xm:f>
            <x14:dxf>
              <font>
                <color theme="0"/>
              </font>
              <border>
                <top/>
                <bottom/>
                <vertical/>
                <horizontal/>
              </border>
            </x14:dxf>
          </x14:cfRule>
          <xm:sqref>I59:I64</xm:sqref>
        </x14:conditionalFormatting>
        <x14:conditionalFormatting xmlns:xm="http://schemas.microsoft.com/office/excel/2006/main">
          <x14:cfRule type="expression" priority="242" id="{F90D83A4-0690-43A8-93C2-A7553416CCAF}">
            <xm:f>'（別紙１）省力化計算シート'!$I$22=""</xm:f>
            <x14:dxf>
              <font>
                <color theme="0"/>
              </font>
              <border>
                <top/>
                <bottom/>
                <vertical/>
                <horizontal/>
              </border>
            </x14:dxf>
          </x14:cfRule>
          <x14:cfRule type="expression" priority="243" id="{21B3DA55-503A-4814-847D-5364F6662017}">
            <xm:f>AND('（別紙１）省力化計算シート'!$I$22&lt;&gt;"",'（別紙１）省力化計算シート'!$I$23="")</xm:f>
            <x14:dxf>
              <font>
                <color theme="0"/>
              </font>
              <border>
                <left style="thin">
                  <color auto="1"/>
                </left>
                <right/>
                <top/>
                <bottom/>
                <vertical/>
                <horizontal/>
              </border>
            </x14:dxf>
          </x14:cfRule>
          <x14:cfRule type="expression" priority="244" id="{AEBCD7E5-2BB5-4FEB-BC8F-8EB337A3A79C}">
            <xm:f>AND('（別紙１）省力化計算シート'!$I$22="",'（別紙１）省力化計算シート'!$I$23&lt;&gt;"")</xm:f>
            <x14:dxf>
              <font>
                <color theme="0"/>
              </font>
              <border>
                <left/>
                <right style="thin">
                  <color auto="1"/>
                </right>
                <top/>
                <bottom/>
                <vertical/>
                <horizontal/>
              </border>
            </x14:dxf>
          </x14:cfRule>
          <xm:sqref>I66:I71</xm:sqref>
        </x14:conditionalFormatting>
        <x14:conditionalFormatting xmlns:xm="http://schemas.microsoft.com/office/excel/2006/main">
          <x14:cfRule type="expression" priority="99" id="{3232B590-6C58-470D-B413-072BA4001BE8}">
            <xm:f>AND('（別紙１）省力化計算シート'!$I$27="",'（別紙１）省力化計算シート'!$I$28&lt;&gt;"")</xm:f>
            <x14:dxf>
              <font>
                <color theme="0"/>
              </font>
              <border>
                <left/>
                <right style="thin">
                  <color auto="1"/>
                </right>
                <top/>
                <bottom/>
                <vertical/>
                <horizontal/>
              </border>
            </x14:dxf>
          </x14:cfRule>
          <x14:cfRule type="expression" priority="98" id="{FCC170E1-7E87-4114-A26A-AB18C18899F4}">
            <xm:f>AND('（別紙１）省力化計算シート'!$I$27&lt;&gt;"",'（別紙１）省力化計算シート'!$I$28="")</xm:f>
            <x14:dxf>
              <font>
                <color theme="0"/>
              </font>
              <border>
                <left style="thin">
                  <color auto="1"/>
                </left>
                <right/>
                <top/>
                <bottom/>
                <vertical/>
                <horizontal/>
              </border>
            </x14:dxf>
          </x14:cfRule>
          <x14:cfRule type="expression" priority="97" id="{39741D3C-766B-4AA9-A775-65C9E3944A68}">
            <xm:f>'（別紙１）省力化計算シート'!$I$27=""</xm:f>
            <x14:dxf>
              <font>
                <color theme="0"/>
              </font>
              <border>
                <top/>
                <bottom/>
                <vertical/>
                <horizontal/>
              </border>
            </x14:dxf>
          </x14:cfRule>
          <xm:sqref>I73:I78</xm:sqref>
        </x14:conditionalFormatting>
        <x14:conditionalFormatting xmlns:xm="http://schemas.microsoft.com/office/excel/2006/main">
          <x14:cfRule type="expression" priority="63" id="{B8D94268-3674-4622-87D7-9C2E67CE9059}">
            <xm:f>AND('（別紙１）省力化計算シート'!$I$32="",'（別紙１）省力化計算シート'!$I$33&lt;&gt;"")</xm:f>
            <x14:dxf>
              <font>
                <color theme="0"/>
              </font>
              <border>
                <left/>
                <right style="thin">
                  <color auto="1"/>
                </right>
                <top/>
                <bottom/>
                <vertical/>
                <horizontal/>
              </border>
            </x14:dxf>
          </x14:cfRule>
          <x14:cfRule type="expression" priority="61" id="{36D3235A-6150-4E0F-AFD0-D36B40FAAEF4}">
            <xm:f>'（別紙１）省力化計算シート'!$I$32=""</xm:f>
            <x14:dxf>
              <font>
                <color theme="0"/>
              </font>
              <border>
                <top/>
                <bottom/>
                <vertical/>
                <horizontal/>
              </border>
            </x14:dxf>
          </x14:cfRule>
          <x14:cfRule type="expression" priority="62" id="{FE1CA838-6D61-4DC1-9C7E-E6EE01940B56}">
            <xm:f>AND('（別紙１）省力化計算シート'!$I$32&lt;&gt;"",'（別紙１）省力化計算シート'!$I$33="")</xm:f>
            <x14:dxf>
              <font>
                <color theme="0"/>
              </font>
              <border>
                <left style="thin">
                  <color auto="1"/>
                </left>
                <right/>
                <top/>
                <bottom/>
                <vertical/>
                <horizontal/>
              </border>
            </x14:dxf>
          </x14:cfRule>
          <xm:sqref>I80:I85</xm:sqref>
        </x14:conditionalFormatting>
        <x14:conditionalFormatting xmlns:xm="http://schemas.microsoft.com/office/excel/2006/main">
          <x14:cfRule type="expression" priority="25" id="{DE1A1C4A-1DB6-404A-BEAA-6464DB888D4A}">
            <xm:f>'（別紙１）省力化計算シート'!$I$37=""</xm:f>
            <x14:dxf>
              <font>
                <color theme="0"/>
              </font>
              <border>
                <top/>
                <bottom/>
                <vertical/>
                <horizontal/>
              </border>
            </x14:dxf>
          </x14:cfRule>
          <x14:cfRule type="expression" priority="27" id="{E77A8872-B24D-43D1-9514-8A24445BB248}">
            <xm:f>AND('（別紙１）省力化計算シート'!$I$37="",'（別紙１）省力化計算シート'!$I$38&lt;&gt;"")</xm:f>
            <x14:dxf>
              <font>
                <color theme="0"/>
              </font>
              <border>
                <left/>
                <right style="thin">
                  <color auto="1"/>
                </right>
                <top/>
                <bottom/>
                <vertical/>
                <horizontal/>
              </border>
            </x14:dxf>
          </x14:cfRule>
          <x14:cfRule type="expression" priority="26" id="{81D44C3E-ED86-4C09-99E3-6D992C6C1144}">
            <xm:f>AND('（別紙１）省力化計算シート'!$I$37&lt;&gt;"",'（別紙１）省力化計算シート'!$I$38="")</xm:f>
            <x14:dxf>
              <font>
                <color theme="0"/>
              </font>
              <border>
                <left style="thin">
                  <color auto="1"/>
                </left>
                <right/>
                <top/>
                <bottom/>
                <vertical/>
                <horizontal/>
              </border>
            </x14:dxf>
          </x14:cfRule>
          <xm:sqref>I87:I92</xm:sqref>
        </x14:conditionalFormatting>
        <x14:conditionalFormatting xmlns:xm="http://schemas.microsoft.com/office/excel/2006/main">
          <x14:cfRule type="expression" priority="422" id="{C7124446-AAF1-4A44-824B-6F29753351A4}">
            <xm:f>'（別紙１）省力化計算シート'!$C$13=""</xm:f>
            <x14:dxf>
              <font>
                <color theme="0"/>
              </font>
              <fill>
                <patternFill>
                  <bgColor theme="0"/>
                </patternFill>
              </fill>
              <border>
                <left/>
                <right/>
                <top/>
                <bottom/>
                <vertical/>
                <horizontal/>
              </border>
            </x14:dxf>
          </x14:cfRule>
          <xm:sqref>J7:L12</xm:sqref>
        </x14:conditionalFormatting>
        <x14:conditionalFormatting xmlns:xm="http://schemas.microsoft.com/office/excel/2006/main">
          <x14:cfRule type="expression" priority="386" id="{2A2B3E1A-1E9E-49A0-A200-7647567F331B}">
            <xm:f>'（別紙１）省力化計算シート'!$C$18=""</xm:f>
            <x14:dxf>
              <font>
                <color theme="0"/>
              </font>
              <fill>
                <patternFill>
                  <bgColor theme="0"/>
                </patternFill>
              </fill>
              <border>
                <left/>
                <right/>
                <top/>
                <bottom/>
                <vertical/>
                <horizontal/>
              </border>
            </x14:dxf>
          </x14:cfRule>
          <xm:sqref>J14:L19</xm:sqref>
        </x14:conditionalFormatting>
        <x14:conditionalFormatting xmlns:xm="http://schemas.microsoft.com/office/excel/2006/main">
          <x14:cfRule type="expression" priority="262" id="{CE18D3A5-D0B6-4A24-A1DF-2C530CE2E5CD}">
            <xm:f>'（別紙１）省力化計算シート'!$C$23=""</xm:f>
            <x14:dxf>
              <font>
                <color theme="0"/>
              </font>
              <fill>
                <patternFill>
                  <bgColor theme="0"/>
                </patternFill>
              </fill>
              <border>
                <left/>
                <right/>
                <top/>
                <bottom/>
                <vertical/>
                <horizontal/>
              </border>
            </x14:dxf>
          </x14:cfRule>
          <xm:sqref>J21:L26</xm:sqref>
        </x14:conditionalFormatting>
        <x14:conditionalFormatting xmlns:xm="http://schemas.microsoft.com/office/excel/2006/main">
          <x14:cfRule type="expression" priority="189" id="{51D24A58-CDDA-4F83-B24D-6F6E868DAEA8}">
            <xm:f>'（別紙１）省力化計算シート'!$C$28=""</xm:f>
            <x14:dxf>
              <font>
                <color theme="0"/>
              </font>
              <fill>
                <patternFill>
                  <bgColor theme="0"/>
                </patternFill>
              </fill>
              <border>
                <left/>
                <right/>
                <top/>
                <bottom/>
                <vertical/>
                <horizontal/>
              </border>
            </x14:dxf>
          </x14:cfRule>
          <xm:sqref>J28:L33</xm:sqref>
        </x14:conditionalFormatting>
        <x14:conditionalFormatting xmlns:xm="http://schemas.microsoft.com/office/excel/2006/main">
          <x14:cfRule type="expression" priority="153" id="{D8539366-820B-451B-9203-3DDC1879F7B7}">
            <xm:f>'（別紙１）省力化計算シート'!$C$33=""</xm:f>
            <x14:dxf>
              <font>
                <color theme="0"/>
              </font>
              <fill>
                <patternFill>
                  <bgColor theme="0"/>
                </patternFill>
              </fill>
              <border>
                <left/>
                <right/>
                <top/>
                <bottom/>
                <vertical/>
                <horizontal/>
              </border>
            </x14:dxf>
          </x14:cfRule>
          <xm:sqref>J35:L40</xm:sqref>
        </x14:conditionalFormatting>
        <x14:conditionalFormatting xmlns:xm="http://schemas.microsoft.com/office/excel/2006/main">
          <x14:cfRule type="expression" priority="117" id="{05AEC777-3FEB-4666-9305-63DDD36EA31C}">
            <xm:f>'（別紙１）省力化計算シート'!$C$38=""</xm:f>
            <x14:dxf>
              <font>
                <color theme="0"/>
              </font>
              <fill>
                <patternFill>
                  <bgColor theme="0"/>
                </patternFill>
              </fill>
              <border>
                <left/>
                <right/>
                <top/>
                <bottom/>
                <vertical/>
                <horizontal/>
              </border>
            </x14:dxf>
          </x14:cfRule>
          <xm:sqref>J42:L47</xm:sqref>
        </x14:conditionalFormatting>
        <x14:conditionalFormatting xmlns:xm="http://schemas.microsoft.com/office/excel/2006/main">
          <x14:cfRule type="expression" priority="335" id="{7A0D01C5-6140-4307-8468-EB2A2A68A254}">
            <xm:f>'（別紙１）省力化計算シート'!$I$13=""</xm:f>
            <x14:dxf>
              <font>
                <color theme="0"/>
              </font>
              <fill>
                <patternFill>
                  <bgColor theme="0"/>
                </patternFill>
              </fill>
              <border>
                <left/>
                <right/>
                <top/>
                <bottom/>
                <vertical/>
                <horizontal/>
              </border>
            </x14:dxf>
          </x14:cfRule>
          <xm:sqref>J52:L57</xm:sqref>
        </x14:conditionalFormatting>
        <x14:conditionalFormatting xmlns:xm="http://schemas.microsoft.com/office/excel/2006/main">
          <x14:cfRule type="expression" priority="298" id="{BD99BDC2-4E34-4CB2-A47C-F4586DC4EE97}">
            <xm:f>'（別紙１）省力化計算シート'!$I$18=""</xm:f>
            <x14:dxf>
              <font>
                <color theme="0"/>
              </font>
              <fill>
                <patternFill>
                  <bgColor theme="0"/>
                </patternFill>
              </fill>
              <border>
                <left/>
                <right/>
                <top/>
                <bottom/>
                <vertical/>
                <horizontal/>
              </border>
            </x14:dxf>
          </x14:cfRule>
          <xm:sqref>J59:L64</xm:sqref>
        </x14:conditionalFormatting>
        <x14:conditionalFormatting xmlns:xm="http://schemas.microsoft.com/office/excel/2006/main">
          <x14:cfRule type="expression" priority="227" id="{E4E6B504-DB1E-439B-A1CE-A49C3BD00449}">
            <xm:f>'（別紙１）省力化計算シート'!$I$23=""</xm:f>
            <x14:dxf>
              <font>
                <color theme="0"/>
              </font>
              <fill>
                <patternFill>
                  <bgColor theme="0"/>
                </patternFill>
              </fill>
              <border>
                <left/>
                <right/>
                <top/>
                <bottom/>
                <vertical/>
                <horizontal/>
              </border>
            </x14:dxf>
          </x14:cfRule>
          <xm:sqref>J66:L71</xm:sqref>
        </x14:conditionalFormatting>
        <x14:conditionalFormatting xmlns:xm="http://schemas.microsoft.com/office/excel/2006/main">
          <x14:cfRule type="expression" priority="81" id="{318CBAEA-BB9E-4D8D-AAB3-4563C6184E6A}">
            <xm:f>'（別紙１）省力化計算シート'!$I$28=""</xm:f>
            <x14:dxf>
              <font>
                <color theme="0"/>
              </font>
              <fill>
                <patternFill>
                  <bgColor theme="0"/>
                </patternFill>
              </fill>
              <border>
                <left/>
                <right/>
                <top/>
                <bottom/>
                <vertical/>
                <horizontal/>
              </border>
            </x14:dxf>
          </x14:cfRule>
          <xm:sqref>J73:L78</xm:sqref>
        </x14:conditionalFormatting>
        <x14:conditionalFormatting xmlns:xm="http://schemas.microsoft.com/office/excel/2006/main">
          <x14:cfRule type="expression" priority="46" id="{6DDB48B2-4E6B-4495-A857-23FDD58920D8}">
            <xm:f>'（別紙１）省力化計算シート'!$I$33=""</xm:f>
            <x14:dxf>
              <font>
                <color theme="0"/>
              </font>
              <fill>
                <patternFill>
                  <bgColor theme="0"/>
                </patternFill>
              </fill>
              <border>
                <left/>
                <right/>
                <top/>
                <bottom/>
                <vertical/>
                <horizontal/>
              </border>
            </x14:dxf>
          </x14:cfRule>
          <xm:sqref>J80:L85</xm:sqref>
        </x14:conditionalFormatting>
        <x14:conditionalFormatting xmlns:xm="http://schemas.microsoft.com/office/excel/2006/main">
          <x14:cfRule type="expression" priority="9" id="{C1F45E84-08DE-4C88-9131-A1F259D6CE86}">
            <xm:f>'（別紙１）省力化計算シート'!$I$38=""</xm:f>
            <x14:dxf>
              <font>
                <color theme="0"/>
              </font>
              <fill>
                <patternFill>
                  <bgColor theme="0"/>
                </patternFill>
              </fill>
              <border>
                <left/>
                <right/>
                <top/>
                <bottom/>
                <vertical/>
                <horizontal/>
              </border>
            </x14:dxf>
          </x14:cfRule>
          <xm:sqref>J87:L92</xm:sqref>
        </x14:conditionalFormatting>
        <x14:conditionalFormatting xmlns:xm="http://schemas.microsoft.com/office/excel/2006/main">
          <x14:cfRule type="expression" priority="424" id="{3495ED7B-FE91-4030-BDD2-EAC60AC12022}">
            <xm:f>AND('（別紙１）省力化計算シート'!$E$13="-",'（別紙１）省力化計算シート'!$D$13&lt;&gt;"")</xm:f>
            <x14:dxf>
              <fill>
                <patternFill>
                  <bgColor theme="6" tint="0.79998168889431442"/>
                </patternFill>
              </fill>
            </x14:dxf>
          </x14:cfRule>
          <xm:sqref>K8:K9</xm:sqref>
        </x14:conditionalFormatting>
        <x14:conditionalFormatting xmlns:xm="http://schemas.microsoft.com/office/excel/2006/main">
          <x14:cfRule type="expression" priority="426" id="{03B86AFE-711A-4BD3-ACF8-0CE85F9398AE}">
            <xm:f>AND('（別紙１）省力化計算シート'!$F$13&gt;0,'（別紙１）省力化計算シート'!$D$13&lt;&gt;"")</xm:f>
            <x14:dxf>
              <fill>
                <patternFill>
                  <bgColor theme="4" tint="0.79998168889431442"/>
                </patternFill>
              </fill>
            </x14:dxf>
          </x14:cfRule>
          <x14:cfRule type="expression" priority="425" id="{B8729B72-5CF6-48A8-BC3D-086C46B5280E}">
            <xm:f>AND('（別紙１）省力化計算シート'!$F$13&lt;0,'（別紙１）省力化計算シート'!$D$13&lt;&gt;"")</xm:f>
            <x14:dxf>
              <fill>
                <patternFill>
                  <bgColor theme="6" tint="0.79998168889431442"/>
                </patternFill>
              </fill>
            </x14:dxf>
          </x14:cfRule>
          <xm:sqref>K9</xm:sqref>
        </x14:conditionalFormatting>
        <x14:conditionalFormatting xmlns:xm="http://schemas.microsoft.com/office/excel/2006/main">
          <x14:cfRule type="expression" priority="387" id="{4805F3D5-CA45-4E67-8545-7A2E65AC0204}">
            <xm:f>AND('（別紙１）省力化計算シート'!$E$18="-",'（別紙１）省力化計算シート'!$D$18&lt;&gt;"")</xm:f>
            <x14:dxf>
              <fill>
                <patternFill>
                  <bgColor theme="6" tint="0.79998168889431442"/>
                </patternFill>
              </fill>
            </x14:dxf>
          </x14:cfRule>
          <xm:sqref>K15:K16</xm:sqref>
        </x14:conditionalFormatting>
        <x14:conditionalFormatting xmlns:xm="http://schemas.microsoft.com/office/excel/2006/main">
          <x14:cfRule type="expression" priority="389" id="{F2A0F29B-1588-4856-8E08-32BA06C87A07}">
            <xm:f>AND('（別紙１）省力化計算シート'!$F$18&gt;0,'（別紙１）省力化計算シート'!$D$18&lt;&gt;"")</xm:f>
            <x14:dxf>
              <fill>
                <patternFill>
                  <bgColor theme="4" tint="0.79998168889431442"/>
                </patternFill>
              </fill>
            </x14:dxf>
          </x14:cfRule>
          <x14:cfRule type="expression" priority="388" id="{AEB68388-F9ED-4A54-84F7-AFED5CD44361}">
            <xm:f>AND('（別紙１）省力化計算シート'!$F$18&lt;0,'（別紙１）省力化計算シート'!$D$18&lt;&gt;"")</xm:f>
            <x14:dxf>
              <fill>
                <patternFill>
                  <bgColor theme="6" tint="0.79998168889431442"/>
                </patternFill>
              </fill>
            </x14:dxf>
          </x14:cfRule>
          <xm:sqref>K16</xm:sqref>
        </x14:conditionalFormatting>
        <x14:conditionalFormatting xmlns:xm="http://schemas.microsoft.com/office/excel/2006/main">
          <x14:cfRule type="expression" priority="263" id="{9E238A4D-9D8C-4796-9809-3FA8EAE46D97}">
            <xm:f>AND('（別紙１）省力化計算シート'!$E$23="-",'（別紙１）省力化計算シート'!$D$23&lt;&gt;"")</xm:f>
            <x14:dxf>
              <fill>
                <patternFill>
                  <bgColor theme="6" tint="0.79998168889431442"/>
                </patternFill>
              </fill>
            </x14:dxf>
          </x14:cfRule>
          <xm:sqref>K22:K23</xm:sqref>
        </x14:conditionalFormatting>
        <x14:conditionalFormatting xmlns:xm="http://schemas.microsoft.com/office/excel/2006/main">
          <x14:cfRule type="expression" priority="265" id="{19425463-D902-40B9-A8EC-7EDF08ED7D18}">
            <xm:f>AND('（別紙１）省力化計算シート'!$F$23&gt;0,'（別紙１）省力化計算シート'!$D$23&lt;&gt;"")</xm:f>
            <x14:dxf>
              <fill>
                <patternFill>
                  <bgColor theme="4" tint="0.79998168889431442"/>
                </patternFill>
              </fill>
            </x14:dxf>
          </x14:cfRule>
          <x14:cfRule type="expression" priority="264" id="{F2C922A9-D9B8-407E-8ECB-1AF3C6CEE488}">
            <xm:f>AND('（別紙１）省力化計算シート'!$F$23&lt;0,'（別紙１）省力化計算シート'!$D$23&lt;&gt;"")</xm:f>
            <x14:dxf>
              <fill>
                <patternFill>
                  <bgColor theme="6" tint="0.79998168889431442"/>
                </patternFill>
              </fill>
            </x14:dxf>
          </x14:cfRule>
          <xm:sqref>K23</xm:sqref>
        </x14:conditionalFormatting>
        <x14:conditionalFormatting xmlns:xm="http://schemas.microsoft.com/office/excel/2006/main">
          <x14:cfRule type="expression" priority="190" id="{26E6ECD5-99EB-4DA5-AE4C-37ED428DEF8D}">
            <xm:f>AND('（別紙１）省力化計算シート'!$E$28="-",'（別紙１）省力化計算シート'!$D$28&lt;&gt;"")</xm:f>
            <x14:dxf>
              <fill>
                <patternFill>
                  <bgColor theme="6" tint="0.79998168889431442"/>
                </patternFill>
              </fill>
            </x14:dxf>
          </x14:cfRule>
          <xm:sqref>K29:K30</xm:sqref>
        </x14:conditionalFormatting>
        <x14:conditionalFormatting xmlns:xm="http://schemas.microsoft.com/office/excel/2006/main">
          <x14:cfRule type="expression" priority="192" id="{CF921BDD-81E1-4D0D-AECA-4779EA9E112F}">
            <xm:f>AND('（別紙１）省力化計算シート'!$F$28&gt;0,'（別紙１）省力化計算シート'!$D$28&lt;&gt;"")</xm:f>
            <x14:dxf>
              <fill>
                <patternFill>
                  <bgColor theme="4" tint="0.79998168889431442"/>
                </patternFill>
              </fill>
            </x14:dxf>
          </x14:cfRule>
          <x14:cfRule type="expression" priority="191" id="{688263A6-1ACA-424C-81A0-DC3FB235F69A}">
            <xm:f>AND('（別紙１）省力化計算シート'!$F$28&lt;0,'（別紙１）省力化計算シート'!$D$28&lt;&gt;"")</xm:f>
            <x14:dxf>
              <fill>
                <patternFill>
                  <bgColor theme="6" tint="0.79998168889431442"/>
                </patternFill>
              </fill>
            </x14:dxf>
          </x14:cfRule>
          <xm:sqref>K30</xm:sqref>
        </x14:conditionalFormatting>
        <x14:conditionalFormatting xmlns:xm="http://schemas.microsoft.com/office/excel/2006/main">
          <x14:cfRule type="expression" priority="154" id="{ACD23F05-903F-410B-A2FF-BDA6DC08FA98}">
            <xm:f>AND('（別紙１）省力化計算シート'!$E$33="-",'（別紙１）省力化計算シート'!$D$33&lt;&gt;"")</xm:f>
            <x14:dxf>
              <fill>
                <patternFill>
                  <bgColor theme="6" tint="0.79998168889431442"/>
                </patternFill>
              </fill>
            </x14:dxf>
          </x14:cfRule>
          <xm:sqref>K36:K37</xm:sqref>
        </x14:conditionalFormatting>
        <x14:conditionalFormatting xmlns:xm="http://schemas.microsoft.com/office/excel/2006/main">
          <x14:cfRule type="expression" priority="155" id="{2929E16E-9125-4C39-B381-24D0B28A69A7}">
            <xm:f>AND('（別紙１）省力化計算シート'!$F$33&lt;0,'（別紙１）省力化計算シート'!$D$33&lt;&gt;"")</xm:f>
            <x14:dxf>
              <fill>
                <patternFill>
                  <bgColor theme="6" tint="0.79998168889431442"/>
                </patternFill>
              </fill>
            </x14:dxf>
          </x14:cfRule>
          <x14:cfRule type="expression" priority="156" id="{0A9F36CA-CC49-453C-AB30-F777EE1243E8}">
            <xm:f>AND('（別紙１）省力化計算シート'!$F$33&gt;0,'（別紙１）省力化計算シート'!$D$33&lt;&gt;"")</xm:f>
            <x14:dxf>
              <fill>
                <patternFill>
                  <bgColor theme="4" tint="0.79998168889431442"/>
                </patternFill>
              </fill>
            </x14:dxf>
          </x14:cfRule>
          <xm:sqref>K37</xm:sqref>
        </x14:conditionalFormatting>
        <x14:conditionalFormatting xmlns:xm="http://schemas.microsoft.com/office/excel/2006/main">
          <x14:cfRule type="expression" priority="118" id="{A85287A9-AB27-45CD-B699-9F21A3DEE9B3}">
            <xm:f>AND('（別紙１）省力化計算シート'!$E$38="-",'（別紙１）省力化計算シート'!$D$38&lt;&gt;"")</xm:f>
            <x14:dxf>
              <fill>
                <patternFill>
                  <bgColor theme="6" tint="0.79998168889431442"/>
                </patternFill>
              </fill>
            </x14:dxf>
          </x14:cfRule>
          <xm:sqref>K43:K44</xm:sqref>
        </x14:conditionalFormatting>
        <x14:conditionalFormatting xmlns:xm="http://schemas.microsoft.com/office/excel/2006/main">
          <x14:cfRule type="expression" priority="120" id="{06C98AF3-DAFB-47AA-BE2E-02B42C7F72CC}">
            <xm:f>AND('（別紙１）省力化計算シート'!$F$38&gt;0,'（別紙１）省力化計算シート'!$D$38&lt;&gt;"")</xm:f>
            <x14:dxf>
              <fill>
                <patternFill>
                  <bgColor theme="4" tint="0.79998168889431442"/>
                </patternFill>
              </fill>
            </x14:dxf>
          </x14:cfRule>
          <x14:cfRule type="expression" priority="119" id="{E5E85C38-B6A8-4719-A899-08D06237C753}">
            <xm:f>AND('（別紙１）省力化計算シート'!$F$38&lt;0,'（別紙１）省力化計算シート'!$D$38&lt;&gt;"")</xm:f>
            <x14:dxf>
              <fill>
                <patternFill>
                  <bgColor theme="6" tint="0.79998168889431442"/>
                </patternFill>
              </fill>
            </x14:dxf>
          </x14:cfRule>
          <xm:sqref>K44</xm:sqref>
        </x14:conditionalFormatting>
        <x14:conditionalFormatting xmlns:xm="http://schemas.microsoft.com/office/excel/2006/main">
          <x14:cfRule type="expression" priority="336" id="{FFA0A046-2884-41EF-A9C3-041A31070A80}">
            <xm:f>OR('（別紙１）省力化計算シート'!$K$13="新たに追加される作業",AND('（別紙１）省力化計算シート'!$I$13&lt;&gt;"",'（別紙１）省力化計算シート'!$J$13&lt;&gt;"",'（別紙１）省力化計算シート'!$N$13="-"))</xm:f>
            <x14:dxf>
              <fill>
                <patternFill>
                  <bgColor theme="4" tint="0.79998168889431442"/>
                </patternFill>
              </fill>
            </x14:dxf>
          </x14:cfRule>
          <xm:sqref>K53:K54</xm:sqref>
        </x14:conditionalFormatting>
        <x14:conditionalFormatting xmlns:xm="http://schemas.microsoft.com/office/excel/2006/main">
          <x14:cfRule type="expression" priority="338" id="{2FB3C6C3-92C7-4535-B398-DB327B7701DF}">
            <xm:f>AND('（別紙１）省力化計算シート'!$N$13&lt;0,'（別紙１）省力化計算シート'!$N$13&lt;&gt;"-")</xm:f>
            <x14:dxf>
              <fill>
                <patternFill>
                  <bgColor theme="6" tint="0.79998168889431442"/>
                </patternFill>
              </fill>
            </x14:dxf>
          </x14:cfRule>
          <x14:cfRule type="expression" priority="337" id="{609EB7D8-DCA4-43FE-98B3-15E90FCE2D51}">
            <xm:f>AND('（別紙１）省力化計算シート'!$N$13&gt;0,'（別紙１）省力化計算シート'!$N$13&lt;&gt;"-")</xm:f>
            <x14:dxf>
              <fill>
                <patternFill>
                  <bgColor theme="4" tint="0.79998168889431442"/>
                </patternFill>
              </fill>
            </x14:dxf>
          </x14:cfRule>
          <xm:sqref>K54</xm:sqref>
        </x14:conditionalFormatting>
        <x14:conditionalFormatting xmlns:xm="http://schemas.microsoft.com/office/excel/2006/main">
          <x14:cfRule type="expression" priority="299" id="{BDB0F2A7-2D32-4F58-A8C7-766E20FA7AC7}">
            <xm:f>OR('（別紙１）省力化計算シート'!$K$18="新たに追加される作業",AND('（別紙１）省力化計算シート'!$I$18&lt;&gt;"",'（別紙１）省力化計算シート'!$J$18&lt;&gt;"",'（別紙１）省力化計算シート'!$N$18="-"))</xm:f>
            <x14:dxf>
              <fill>
                <patternFill>
                  <bgColor theme="4" tint="0.79998168889431442"/>
                </patternFill>
              </fill>
            </x14:dxf>
          </x14:cfRule>
          <xm:sqref>K60:K61</xm:sqref>
        </x14:conditionalFormatting>
        <x14:conditionalFormatting xmlns:xm="http://schemas.microsoft.com/office/excel/2006/main">
          <x14:cfRule type="expression" priority="301" id="{1282D8D8-E35F-4749-8F93-92AB0B503E04}">
            <xm:f>AND('（別紙１）省力化計算シート'!$N$18&lt;0,'（別紙１）省力化計算シート'!$N$18&lt;&gt;"-")</xm:f>
            <x14:dxf>
              <fill>
                <patternFill>
                  <bgColor theme="6" tint="0.79998168889431442"/>
                </patternFill>
              </fill>
            </x14:dxf>
          </x14:cfRule>
          <x14:cfRule type="expression" priority="300" id="{F48CF248-2A2F-43BF-B141-56F9C6653919}">
            <xm:f>AND('（別紙１）省力化計算シート'!$N$18&gt;0,'（別紙１）省力化計算シート'!$N$18&lt;&gt;"-")</xm:f>
            <x14:dxf>
              <fill>
                <patternFill>
                  <bgColor theme="4" tint="0.79998168889431442"/>
                </patternFill>
              </fill>
            </x14:dxf>
          </x14:cfRule>
          <xm:sqref>K61</xm:sqref>
        </x14:conditionalFormatting>
        <x14:conditionalFormatting xmlns:xm="http://schemas.microsoft.com/office/excel/2006/main">
          <x14:cfRule type="expression" priority="228" id="{0BC1F92B-CDC7-41C5-931A-BAF008578AA4}">
            <xm:f>OR('（別紙１）省力化計算シート'!$K$23="新たに追加される作業",AND('（別紙１）省力化計算シート'!$I$23&lt;&gt;"",'（別紙１）省力化計算シート'!$J$23&lt;&gt;"",'（別紙１）省力化計算シート'!$N$23="-"))</xm:f>
            <x14:dxf>
              <fill>
                <patternFill>
                  <bgColor theme="4" tint="0.79998168889431442"/>
                </patternFill>
              </fill>
            </x14:dxf>
          </x14:cfRule>
          <xm:sqref>K67:K68</xm:sqref>
        </x14:conditionalFormatting>
        <x14:conditionalFormatting xmlns:xm="http://schemas.microsoft.com/office/excel/2006/main">
          <x14:cfRule type="expression" priority="229" id="{ED22FFE6-53F2-4E8A-A05E-47EAB7B4F3FD}">
            <xm:f>AND('（別紙１）省力化計算シート'!$N$23&gt;0,'（別紙１）省力化計算シート'!$N$23&lt;&gt;"-")</xm:f>
            <x14:dxf>
              <fill>
                <patternFill>
                  <bgColor theme="4" tint="0.79998168889431442"/>
                </patternFill>
              </fill>
            </x14:dxf>
          </x14:cfRule>
          <x14:cfRule type="expression" priority="230" id="{BC524D25-D2EF-41AB-86DD-2BFE28499EBC}">
            <xm:f>AND('（別紙１）省力化計算シート'!$N$23&lt;0,'（別紙１）省力化計算シート'!$N$23&lt;&gt;"-")</xm:f>
            <x14:dxf>
              <fill>
                <patternFill>
                  <bgColor theme="6" tint="0.79998168889431442"/>
                </patternFill>
              </fill>
            </x14:dxf>
          </x14:cfRule>
          <xm:sqref>K68</xm:sqref>
        </x14:conditionalFormatting>
        <x14:conditionalFormatting xmlns:xm="http://schemas.microsoft.com/office/excel/2006/main">
          <x14:cfRule type="expression" priority="82" id="{F3EF5E89-BCCD-4196-927B-0FFA94DF4DFD}">
            <xm:f>OR('（別紙１）省力化計算シート'!$K$28="新たに追加される作業",AND('（別紙１）省力化計算シート'!$I$28&lt;&gt;"",'（別紙１）省力化計算シート'!$J$18&lt;&gt;"",'（別紙１）省力化計算シート'!$N$28="-"))</xm:f>
            <x14:dxf>
              <fill>
                <patternFill>
                  <bgColor theme="4" tint="0.79998168889431442"/>
                </patternFill>
              </fill>
            </x14:dxf>
          </x14:cfRule>
          <xm:sqref>K74:K75</xm:sqref>
        </x14:conditionalFormatting>
        <x14:conditionalFormatting xmlns:xm="http://schemas.microsoft.com/office/excel/2006/main">
          <x14:cfRule type="expression" priority="84" id="{C6F96F6D-7B3F-4281-904D-F48839DFCA8A}">
            <xm:f>AND('（別紙１）省力化計算シート'!$N$28&lt;0,'（別紙１）省力化計算シート'!$N$28&lt;&gt;"-")</xm:f>
            <x14:dxf>
              <fill>
                <patternFill>
                  <bgColor theme="6" tint="0.79998168889431442"/>
                </patternFill>
              </fill>
            </x14:dxf>
          </x14:cfRule>
          <x14:cfRule type="expression" priority="83" id="{820BB9A2-FB37-447B-8708-F89BE8F3E7D7}">
            <xm:f>AND('（別紙１）省力化計算シート'!$N$28&gt;0,'（別紙１）省力化計算シート'!$N$28&lt;&gt;"-")</xm:f>
            <x14:dxf>
              <fill>
                <patternFill>
                  <bgColor theme="4" tint="0.79998168889431442"/>
                </patternFill>
              </fill>
            </x14:dxf>
          </x14:cfRule>
          <xm:sqref>K75</xm:sqref>
        </x14:conditionalFormatting>
        <x14:conditionalFormatting xmlns:xm="http://schemas.microsoft.com/office/excel/2006/main">
          <x14:cfRule type="expression" priority="47" id="{AC163D72-F605-4FD4-8650-6D6C1A59CFB9}">
            <xm:f>OR('（別紙１）省力化計算シート'!$K$33="新たに追加される作業",AND('（別紙１）省力化計算シート'!$I$33&lt;&gt;"",'（別紙１）省力化計算シート'!$J$33&lt;&gt;"",'（別紙１）省力化計算シート'!$N$33="-"))</xm:f>
            <x14:dxf>
              <fill>
                <patternFill>
                  <bgColor theme="4" tint="0.79998168889431442"/>
                </patternFill>
              </fill>
            </x14:dxf>
          </x14:cfRule>
          <xm:sqref>K81:K82</xm:sqref>
        </x14:conditionalFormatting>
        <x14:conditionalFormatting xmlns:xm="http://schemas.microsoft.com/office/excel/2006/main">
          <x14:cfRule type="expression" priority="49" id="{06AF455A-7E57-41ED-94ED-30E2295B468E}">
            <xm:f>AND('（別紙１）省力化計算シート'!$N$33&lt;0,'（別紙１）省力化計算シート'!$N$33&lt;&gt;"-")</xm:f>
            <x14:dxf>
              <fill>
                <patternFill>
                  <bgColor theme="6" tint="0.79998168889431442"/>
                </patternFill>
              </fill>
            </x14:dxf>
          </x14:cfRule>
          <x14:cfRule type="expression" priority="48" id="{67CB6309-F79A-433D-884B-D9D55DAB7DCB}">
            <xm:f>AND('（別紙１）省力化計算シート'!$N$33&gt;0,'（別紙１）省力化計算シート'!$N$33&lt;&gt;"-")</xm:f>
            <x14:dxf>
              <fill>
                <patternFill>
                  <bgColor theme="4" tint="0.79998168889431442"/>
                </patternFill>
              </fill>
            </x14:dxf>
          </x14:cfRule>
          <xm:sqref>K82</xm:sqref>
        </x14:conditionalFormatting>
        <x14:conditionalFormatting xmlns:xm="http://schemas.microsoft.com/office/excel/2006/main">
          <x14:cfRule type="expression" priority="10" id="{8EAAD20F-7DDA-4676-934D-C29EB92CDC7E}">
            <xm:f>OR('（別紙１）省力化計算シート'!$K$38="新たに追加される作業",AND('（別紙１）省力化計算シート'!$I$38&lt;&gt;"",'（別紙１）省力化計算シート'!$J$38&lt;&gt;"",'（別紙１）省力化計算シート'!$N$38="-"))</xm:f>
            <x14:dxf>
              <fill>
                <patternFill>
                  <bgColor theme="4" tint="0.79998168889431442"/>
                </patternFill>
              </fill>
            </x14:dxf>
          </x14:cfRule>
          <xm:sqref>K88:K89</xm:sqref>
        </x14:conditionalFormatting>
        <x14:conditionalFormatting xmlns:xm="http://schemas.microsoft.com/office/excel/2006/main">
          <x14:cfRule type="expression" priority="12" id="{38B364F8-B416-4962-91B5-30F655D70E31}">
            <xm:f>AND('（別紙１）省力化計算シート'!$N$38&lt;0,'（別紙１）省力化計算シート'!$N$38&lt;&gt;"-")</xm:f>
            <x14:dxf>
              <fill>
                <patternFill>
                  <bgColor theme="6" tint="0.79998168889431442"/>
                </patternFill>
              </fill>
            </x14:dxf>
          </x14:cfRule>
          <x14:cfRule type="expression" priority="11" id="{ECEF2875-4606-4AEF-8EEC-676578514670}">
            <xm:f>AND('（別紙１）省力化計算シート'!$N$38&gt;0,'（別紙１）省力化計算シート'!$N$38&lt;&gt;"-")</xm:f>
            <x14:dxf>
              <fill>
                <patternFill>
                  <bgColor theme="4" tint="0.79998168889431442"/>
                </patternFill>
              </fill>
            </x14:dxf>
          </x14:cfRule>
          <xm:sqref>K89</xm:sqref>
        </x14:conditionalFormatting>
        <x14:conditionalFormatting xmlns:xm="http://schemas.microsoft.com/office/excel/2006/main">
          <x14:cfRule type="expression" priority="445" id="{7BB3D93A-15DE-4E36-9263-BD19DB93B2D8}">
            <xm:f>AND('（別紙１）省力化計算シート'!$C$13="",'（別紙１）省力化計算シート'!$C$14&lt;&gt;"")</xm:f>
            <x14:dxf>
              <font>
                <color theme="0"/>
              </font>
              <border>
                <left/>
                <right style="thin">
                  <color auto="1"/>
                </right>
                <top/>
                <bottom/>
                <vertical/>
                <horizontal/>
              </border>
            </x14:dxf>
          </x14:cfRule>
          <x14:cfRule type="expression" priority="443" id="{3769FC00-0079-4BCF-B656-645D6AB27E76}">
            <xm:f>'（別紙１）省力化計算シート'!$C$13=""</xm:f>
            <x14:dxf>
              <font>
                <color theme="0"/>
              </font>
              <border>
                <top/>
                <bottom/>
                <vertical/>
                <horizontal/>
              </border>
            </x14:dxf>
          </x14:cfRule>
          <x14:cfRule type="expression" priority="444" id="{30106DBF-C42B-464F-90E7-06616FA05D10}">
            <xm:f>AND('（別紙１）省力化計算シート'!$C$13&lt;&gt;"",'（別紙１）省力化計算シート'!$C$14="")</xm:f>
            <x14:dxf>
              <font>
                <color theme="0"/>
              </font>
              <border>
                <left style="thin">
                  <color auto="1"/>
                </left>
                <right/>
                <top/>
                <bottom/>
                <vertical/>
                <horizontal/>
              </border>
            </x14:dxf>
          </x14:cfRule>
          <xm:sqref>M7:M12</xm:sqref>
        </x14:conditionalFormatting>
        <x14:conditionalFormatting xmlns:xm="http://schemas.microsoft.com/office/excel/2006/main">
          <x14:cfRule type="expression" priority="406" id="{80F22AFC-65BA-42B5-A843-0CCDF98C68BE}">
            <xm:f>AND('（別紙１）省力化計算シート'!$C$18&lt;&gt;"",'（別紙１）省力化計算シート'!$C$19="")</xm:f>
            <x14:dxf>
              <font>
                <color theme="0"/>
              </font>
              <border>
                <left style="thin">
                  <color auto="1"/>
                </left>
                <right/>
                <top/>
                <bottom/>
                <vertical/>
                <horizontal/>
              </border>
            </x14:dxf>
          </x14:cfRule>
          <x14:cfRule type="expression" priority="405" id="{BF194650-1C20-4C52-9C97-9068D518C429}">
            <xm:f>'（別紙１）省力化計算シート'!$C$18=""</xm:f>
            <x14:dxf>
              <font>
                <color theme="0"/>
              </font>
              <border>
                <top/>
                <bottom/>
                <vertical/>
                <horizontal/>
              </border>
            </x14:dxf>
          </x14:cfRule>
          <x14:cfRule type="expression" priority="407" id="{56D5D0C2-D12B-477B-B9FF-CBEE88DA61A8}">
            <xm:f>AND('（別紙１）省力化計算シート'!$C$18="",'（別紙１）省力化計算シート'!$C$19&lt;&gt;"")</xm:f>
            <x14:dxf>
              <font>
                <color theme="0"/>
              </font>
              <border>
                <left/>
                <right style="thin">
                  <color auto="1"/>
                </right>
                <top/>
                <bottom/>
                <vertical/>
                <horizontal/>
              </border>
            </x14:dxf>
          </x14:cfRule>
          <xm:sqref>M14:M19</xm:sqref>
        </x14:conditionalFormatting>
        <x14:conditionalFormatting xmlns:xm="http://schemas.microsoft.com/office/excel/2006/main">
          <x14:cfRule type="expression" priority="282" id="{AD28FE34-AB04-4AA7-AEFF-D2634357F501}">
            <xm:f>AND('（別紙１）省力化計算シート'!$C$23&lt;&gt;"",'（別紙１）省力化計算シート'!$C$24="")</xm:f>
            <x14:dxf>
              <font>
                <color theme="0"/>
              </font>
              <border>
                <left style="thin">
                  <color auto="1"/>
                </left>
                <right/>
                <top/>
                <bottom/>
                <vertical/>
                <horizontal/>
              </border>
            </x14:dxf>
          </x14:cfRule>
          <x14:cfRule type="expression" priority="281" id="{FF10E077-8033-41AB-B757-1657BF5D7C45}">
            <xm:f>'（別紙１）省力化計算シート'!$C$23=""</xm:f>
            <x14:dxf>
              <font>
                <color theme="0"/>
              </font>
              <border>
                <top/>
                <bottom/>
                <vertical/>
                <horizontal/>
              </border>
            </x14:dxf>
          </x14:cfRule>
          <x14:cfRule type="expression" priority="283" id="{8225260D-0FD8-4447-9961-756ED55215AE}">
            <xm:f>AND('（別紙１）省力化計算シート'!$C$23="",'（別紙１）省力化計算シート'!$C$24&lt;&gt;"")</xm:f>
            <x14:dxf>
              <font>
                <color theme="0"/>
              </font>
              <border>
                <left/>
                <right style="thin">
                  <color auto="1"/>
                </right>
                <top/>
                <bottom/>
                <vertical/>
                <horizontal/>
              </border>
            </x14:dxf>
          </x14:cfRule>
          <xm:sqref>M21:M26</xm:sqref>
        </x14:conditionalFormatting>
        <x14:conditionalFormatting xmlns:xm="http://schemas.microsoft.com/office/excel/2006/main">
          <x14:cfRule type="expression" priority="208" id="{9948DA36-F5BF-46D8-BBA1-308B27E32B9C}">
            <xm:f>'（別紙１）省力化計算シート'!$C$28=""</xm:f>
            <x14:dxf>
              <font>
                <color theme="0"/>
              </font>
              <border>
                <top/>
                <bottom/>
                <vertical/>
                <horizontal/>
              </border>
            </x14:dxf>
          </x14:cfRule>
          <x14:cfRule type="expression" priority="209" id="{5A752329-236A-4FB8-9DD0-7F9C99F6DCC2}">
            <xm:f>AND('（別紙１）省力化計算シート'!$C$28&lt;&gt;"",'（別紙１）省力化計算シート'!$C$29="")</xm:f>
            <x14:dxf>
              <font>
                <color theme="0"/>
              </font>
              <border>
                <left style="thin">
                  <color auto="1"/>
                </left>
                <right/>
                <top/>
                <bottom/>
                <vertical/>
                <horizontal/>
              </border>
            </x14:dxf>
          </x14:cfRule>
          <x14:cfRule type="expression" priority="210" id="{D083D9B3-2B6D-4FE9-9588-919030B80548}">
            <xm:f>AND('（別紙１）省力化計算シート'!$C$28="",'（別紙１）省力化計算シート'!$C$29&lt;&gt;"")</xm:f>
            <x14:dxf>
              <font>
                <color theme="0"/>
              </font>
              <border>
                <left/>
                <right style="thin">
                  <color auto="1"/>
                </right>
                <top/>
                <bottom/>
                <vertical/>
                <horizontal/>
              </border>
            </x14:dxf>
          </x14:cfRule>
          <xm:sqref>M28:M33</xm:sqref>
        </x14:conditionalFormatting>
        <x14:conditionalFormatting xmlns:xm="http://schemas.microsoft.com/office/excel/2006/main">
          <x14:cfRule type="expression" priority="174" id="{E005CA6F-9A77-4B09-A3F5-A6A4AFC514E7}">
            <xm:f>AND('（別紙１）省力化計算シート'!$C$33="",'（別紙１）省力化計算シート'!$C$34&lt;&gt;"")</xm:f>
            <x14:dxf>
              <font>
                <color theme="0"/>
              </font>
              <border>
                <left/>
                <right style="thin">
                  <color auto="1"/>
                </right>
                <top/>
                <bottom/>
                <vertical/>
                <horizontal/>
              </border>
            </x14:dxf>
          </x14:cfRule>
          <x14:cfRule type="expression" priority="173" id="{5E28AE2B-F818-424C-AD0B-B2CD7F7CBF9D}">
            <xm:f>AND('（別紙１）省力化計算シート'!$C$33&lt;&gt;"",'（別紙１）省力化計算シート'!$C$34="")</xm:f>
            <x14:dxf>
              <font>
                <color theme="0"/>
              </font>
              <border>
                <left style="thin">
                  <color auto="1"/>
                </left>
                <right/>
                <top/>
                <bottom/>
                <vertical/>
                <horizontal/>
              </border>
            </x14:dxf>
          </x14:cfRule>
          <x14:cfRule type="expression" priority="172" id="{2E71637B-9978-43F7-9B9C-3F66FB0E7439}">
            <xm:f>'（別紙１）省力化計算シート'!$C$33=""</xm:f>
            <x14:dxf>
              <font>
                <color theme="0"/>
              </font>
              <border>
                <top/>
                <bottom/>
                <vertical/>
                <horizontal/>
              </border>
            </x14:dxf>
          </x14:cfRule>
          <xm:sqref>M35:M40</xm:sqref>
        </x14:conditionalFormatting>
        <x14:conditionalFormatting xmlns:xm="http://schemas.microsoft.com/office/excel/2006/main">
          <x14:cfRule type="expression" priority="138" id="{3ED713D0-8D28-4F2A-85ED-2A392BAC5A7F}">
            <xm:f>AND('（別紙１）省力化計算シート'!$C$38="",'（別紙１）省力化計算シート'!$C$39&lt;&gt;"")</xm:f>
            <x14:dxf>
              <font>
                <color theme="0"/>
              </font>
              <border>
                <left/>
                <right style="thin">
                  <color auto="1"/>
                </right>
                <top/>
                <bottom/>
                <vertical/>
                <horizontal/>
              </border>
            </x14:dxf>
          </x14:cfRule>
          <x14:cfRule type="expression" priority="137" id="{431429CB-5394-4225-B401-F5D592AFE4E8}">
            <xm:f>AND('（別紙１）省力化計算シート'!$C$38&lt;&gt;"",'（別紙１）省力化計算シート'!$C$39="")</xm:f>
            <x14:dxf>
              <font>
                <color theme="0"/>
              </font>
              <border>
                <left style="thin">
                  <color auto="1"/>
                </left>
                <right/>
                <top/>
                <bottom/>
                <vertical/>
                <horizontal/>
              </border>
            </x14:dxf>
          </x14:cfRule>
          <x14:cfRule type="expression" priority="136" id="{90CC0EDB-3AC3-49EC-A33A-832F07201051}">
            <xm:f>'（別紙１）省力化計算シート'!$C$38=""</xm:f>
            <x14:dxf>
              <font>
                <color theme="0"/>
              </font>
              <border>
                <top/>
                <bottom/>
                <vertical/>
                <horizontal/>
              </border>
            </x14:dxf>
          </x14:cfRule>
          <xm:sqref>M42:M47</xm:sqref>
        </x14:conditionalFormatting>
        <x14:conditionalFormatting xmlns:xm="http://schemas.microsoft.com/office/excel/2006/main">
          <x14:cfRule type="expression" priority="369" id="{70BCDB7C-6CB6-462D-8EE7-07669DF5034A}">
            <xm:f>'（別紙１）省力化計算シート'!$I$13=""</xm:f>
            <x14:dxf>
              <font>
                <color theme="0"/>
              </font>
              <border>
                <top/>
                <bottom/>
                <vertical/>
                <horizontal/>
              </border>
            </x14:dxf>
          </x14:cfRule>
          <x14:cfRule type="expression" priority="370" id="{1D67C470-B7B7-450C-A57A-C17F092116F8}">
            <xm:f>AND('（別紙１）省力化計算シート'!$I$13&lt;&gt;"",'（別紙１）省力化計算シート'!$I$14="")</xm:f>
            <x14:dxf>
              <font>
                <color theme="0"/>
              </font>
              <border>
                <left style="thin">
                  <color auto="1"/>
                </left>
                <right/>
                <top/>
                <bottom/>
                <vertical/>
                <horizontal/>
              </border>
            </x14:dxf>
          </x14:cfRule>
          <x14:cfRule type="expression" priority="371" id="{633D309A-D522-4D53-A715-509BF4F8FA73}">
            <xm:f>AND('（別紙１）省力化計算シート'!$I$13="",'（別紙１）省力化計算シート'!$I$14&lt;&gt;"")</xm:f>
            <x14:dxf>
              <font>
                <color theme="0"/>
              </font>
              <border>
                <left/>
                <right style="thin">
                  <color auto="1"/>
                </right>
                <top/>
                <bottom/>
                <vertical/>
                <horizontal/>
              </border>
            </x14:dxf>
          </x14:cfRule>
          <xm:sqref>M52:M57</xm:sqref>
        </x14:conditionalFormatting>
        <x14:conditionalFormatting xmlns:xm="http://schemas.microsoft.com/office/excel/2006/main">
          <x14:cfRule type="expression" priority="318" id="{6FB4E4A7-CC6B-4A65-ADC4-61DCB2D8071D}">
            <xm:f>'（別紙１）省力化計算シート'!$I$18=""</xm:f>
            <x14:dxf>
              <font>
                <color theme="0"/>
              </font>
              <border>
                <top/>
                <bottom/>
                <vertical/>
                <horizontal/>
              </border>
            </x14:dxf>
          </x14:cfRule>
          <x14:cfRule type="expression" priority="320" id="{A1D13232-6F44-46C1-BDCD-487D1EDD784B}">
            <xm:f>AND('（別紙１）省力化計算シート'!$I$18="",'（別紙１）省力化計算シート'!$I$19&lt;&gt;"")</xm:f>
            <x14:dxf>
              <font>
                <color theme="0"/>
              </font>
              <border>
                <left/>
                <right style="thin">
                  <color auto="1"/>
                </right>
                <top/>
                <bottom/>
                <vertical/>
                <horizontal/>
              </border>
            </x14:dxf>
          </x14:cfRule>
          <x14:cfRule type="expression" priority="319" id="{8EBE7642-29FB-4E54-B6EA-47E51169A3BF}">
            <xm:f>AND('（別紙１）省力化計算シート'!$I$18&lt;&gt;"",'（別紙１）省力化計算シート'!$I$19="")</xm:f>
            <x14:dxf>
              <font>
                <color theme="0"/>
              </font>
              <border>
                <left style="thin">
                  <color auto="1"/>
                </left>
                <right/>
                <top/>
                <bottom/>
                <vertical/>
                <horizontal/>
              </border>
            </x14:dxf>
          </x14:cfRule>
          <xm:sqref>M59:M64</xm:sqref>
        </x14:conditionalFormatting>
        <x14:conditionalFormatting xmlns:xm="http://schemas.microsoft.com/office/excel/2006/main">
          <x14:cfRule type="expression" priority="247" id="{27EDCB4D-F5B7-4CCB-B5E3-AEB3DBC74280}">
            <xm:f>AND('（別紙１）省力化計算シート'!$I$23="",'（別紙１）省力化計算シート'!$I$24&lt;&gt;"")</xm:f>
            <x14:dxf>
              <font>
                <color theme="0"/>
              </font>
              <border>
                <left/>
                <right style="thin">
                  <color auto="1"/>
                </right>
                <top/>
                <bottom/>
                <vertical/>
                <horizontal/>
              </border>
            </x14:dxf>
          </x14:cfRule>
          <x14:cfRule type="expression" priority="246" id="{E83262E2-0CF4-4683-99BD-66362CB8ACB0}">
            <xm:f>AND('（別紙１）省力化計算シート'!$I$23&lt;&gt;"",'（別紙１）省力化計算シート'!$I$24="")</xm:f>
            <x14:dxf>
              <font>
                <color theme="0"/>
              </font>
              <border>
                <left style="thin">
                  <color auto="1"/>
                </left>
                <right/>
                <top/>
                <bottom/>
                <vertical/>
                <horizontal/>
              </border>
            </x14:dxf>
          </x14:cfRule>
          <x14:cfRule type="expression" priority="245" id="{2713D4AD-D03A-4D1F-B633-F340110DDCEB}">
            <xm:f>'（別紙１）省力化計算シート'!$I$23=""</xm:f>
            <x14:dxf>
              <font>
                <color theme="0"/>
              </font>
              <border>
                <top/>
                <bottom/>
                <vertical/>
                <horizontal/>
              </border>
            </x14:dxf>
          </x14:cfRule>
          <xm:sqref>M66:M71</xm:sqref>
        </x14:conditionalFormatting>
        <x14:conditionalFormatting xmlns:xm="http://schemas.microsoft.com/office/excel/2006/main">
          <x14:cfRule type="expression" priority="100" id="{768951B6-10B1-4F09-8C2E-5F331B759294}">
            <xm:f>'（別紙１）省力化計算シート'!$I$28=""</xm:f>
            <x14:dxf>
              <font>
                <color theme="0"/>
              </font>
              <border>
                <top/>
                <bottom/>
                <vertical/>
                <horizontal/>
              </border>
            </x14:dxf>
          </x14:cfRule>
          <x14:cfRule type="expression" priority="102" id="{BF26CA1F-5112-4E02-A1DC-EBC9E41CC2E4}">
            <xm:f>AND('（別紙１）省力化計算シート'!$I$28="",'（別紙１）省力化計算シート'!$I$29&lt;&gt;"")</xm:f>
            <x14:dxf>
              <font>
                <color theme="0"/>
              </font>
              <border>
                <left/>
                <right style="thin">
                  <color auto="1"/>
                </right>
                <top/>
                <bottom/>
                <vertical/>
                <horizontal/>
              </border>
            </x14:dxf>
          </x14:cfRule>
          <x14:cfRule type="expression" priority="101" id="{0F4A92E4-9237-40A7-9D41-0567120E8444}">
            <xm:f>AND('（別紙１）省力化計算シート'!$I$28&lt;&gt;"",'（別紙１）省力化計算シート'!$I$29="")</xm:f>
            <x14:dxf>
              <font>
                <color theme="0"/>
              </font>
              <border>
                <left style="thin">
                  <color auto="1"/>
                </left>
                <right/>
                <top/>
                <bottom/>
                <vertical/>
                <horizontal/>
              </border>
            </x14:dxf>
          </x14:cfRule>
          <xm:sqref>M73:M78</xm:sqref>
        </x14:conditionalFormatting>
        <x14:conditionalFormatting xmlns:xm="http://schemas.microsoft.com/office/excel/2006/main">
          <x14:cfRule type="expression" priority="64" id="{2A0DFDAB-D4B7-46BB-A854-54EEF0F31824}">
            <xm:f>'（別紙１）省力化計算シート'!$I$33=""</xm:f>
            <x14:dxf>
              <font>
                <color theme="0"/>
              </font>
              <border>
                <top/>
                <bottom/>
                <vertical/>
                <horizontal/>
              </border>
            </x14:dxf>
          </x14:cfRule>
          <x14:cfRule type="expression" priority="65" id="{A12F6B21-7540-4050-B738-F81722A78FF1}">
            <xm:f>AND('（別紙１）省力化計算シート'!$I$33&lt;&gt;"",'（別紙１）省力化計算シート'!$I$34="")</xm:f>
            <x14:dxf>
              <font>
                <color theme="0"/>
              </font>
              <border>
                <left style="thin">
                  <color auto="1"/>
                </left>
                <right/>
                <top/>
                <bottom/>
                <vertical/>
                <horizontal/>
              </border>
            </x14:dxf>
          </x14:cfRule>
          <x14:cfRule type="expression" priority="66" id="{F53892EE-7D8A-4D7E-A8A1-DE020FBCB05C}">
            <xm:f>AND('（別紙１）省力化計算シート'!$I$33="",'（別紙１）省力化計算シート'!$I$34&lt;&gt;"")</xm:f>
            <x14:dxf>
              <font>
                <color theme="0"/>
              </font>
              <border>
                <left/>
                <right style="thin">
                  <color auto="1"/>
                </right>
                <top/>
                <bottom/>
                <vertical/>
                <horizontal/>
              </border>
            </x14:dxf>
          </x14:cfRule>
          <xm:sqref>M80:M85</xm:sqref>
        </x14:conditionalFormatting>
        <x14:conditionalFormatting xmlns:xm="http://schemas.microsoft.com/office/excel/2006/main">
          <x14:cfRule type="expression" priority="29" id="{36AF2B76-D6C5-4BF5-AFF4-0EE95CABFF53}">
            <xm:f>AND('（別紙１）省力化計算シート'!$I$38&lt;&gt;"",'（別紙１）省力化計算シート'!$I$39="")</xm:f>
            <x14:dxf>
              <font>
                <color theme="0"/>
              </font>
              <border>
                <left style="thin">
                  <color auto="1"/>
                </left>
                <right/>
                <top/>
                <bottom/>
                <vertical/>
                <horizontal/>
              </border>
            </x14:dxf>
          </x14:cfRule>
          <x14:cfRule type="expression" priority="28" id="{B375867B-38D8-44B4-BD7D-7810F3D6438E}">
            <xm:f>'（別紙１）省力化計算シート'!$I$38=""</xm:f>
            <x14:dxf>
              <font>
                <color theme="0"/>
              </font>
              <border>
                <top/>
                <bottom/>
                <vertical/>
                <horizontal/>
              </border>
            </x14:dxf>
          </x14:cfRule>
          <x14:cfRule type="expression" priority="30" id="{E6B8F28A-483B-47FC-AB98-C2B3E2DDE22D}">
            <xm:f>AND('（別紙１）省力化計算シート'!$I$38="",'（別紙１）省力化計算シート'!$I$39&lt;&gt;"")</xm:f>
            <x14:dxf>
              <font>
                <color theme="0"/>
              </font>
              <border>
                <left/>
                <right style="thin">
                  <color auto="1"/>
                </right>
                <top/>
                <bottom/>
                <vertical/>
                <horizontal/>
              </border>
            </x14:dxf>
          </x14:cfRule>
          <xm:sqref>M87:M92</xm:sqref>
        </x14:conditionalFormatting>
        <x14:conditionalFormatting xmlns:xm="http://schemas.microsoft.com/office/excel/2006/main">
          <x14:cfRule type="expression" priority="427" id="{17A2EEC1-0980-47F0-B39C-980EE27AF905}">
            <xm:f>'（別紙１）省力化計算シート'!$C$14=""</xm:f>
            <x14:dxf>
              <font>
                <color theme="0"/>
              </font>
              <fill>
                <patternFill>
                  <bgColor theme="0"/>
                </patternFill>
              </fill>
              <border>
                <left/>
                <right/>
                <top/>
                <bottom/>
                <vertical/>
                <horizontal/>
              </border>
            </x14:dxf>
          </x14:cfRule>
          <xm:sqref>N7:P12</xm:sqref>
        </x14:conditionalFormatting>
        <x14:conditionalFormatting xmlns:xm="http://schemas.microsoft.com/office/excel/2006/main">
          <x14:cfRule type="expression" priority="390" id="{7B990273-3A80-4CEF-A154-1AA90E0F00BF}">
            <xm:f>'（別紙１）省力化計算シート'!$C$19=""</xm:f>
            <x14:dxf>
              <font>
                <color theme="0"/>
              </font>
              <fill>
                <patternFill>
                  <bgColor theme="0"/>
                </patternFill>
              </fill>
              <border>
                <left/>
                <right/>
                <top/>
                <bottom/>
                <vertical/>
                <horizontal/>
              </border>
            </x14:dxf>
          </x14:cfRule>
          <xm:sqref>N14:P19</xm:sqref>
        </x14:conditionalFormatting>
        <x14:conditionalFormatting xmlns:xm="http://schemas.microsoft.com/office/excel/2006/main">
          <x14:cfRule type="expression" priority="266" id="{AC03E7F2-606F-49FD-8BBB-6D39CE3830E9}">
            <xm:f>'（別紙１）省力化計算シート'!$C$24=""</xm:f>
            <x14:dxf>
              <font>
                <color theme="0"/>
              </font>
              <fill>
                <patternFill>
                  <bgColor theme="0"/>
                </patternFill>
              </fill>
              <border>
                <left/>
                <right/>
                <top/>
                <bottom/>
                <vertical/>
                <horizontal/>
              </border>
            </x14:dxf>
          </x14:cfRule>
          <xm:sqref>N21:P26</xm:sqref>
        </x14:conditionalFormatting>
        <x14:conditionalFormatting xmlns:xm="http://schemas.microsoft.com/office/excel/2006/main">
          <x14:cfRule type="expression" priority="193" id="{584A4340-101E-41C5-9113-AF50D0699E15}">
            <xm:f>'（別紙１）省力化計算シート'!$C$29=""</xm:f>
            <x14:dxf>
              <font>
                <color theme="0"/>
              </font>
              <fill>
                <patternFill>
                  <bgColor theme="0"/>
                </patternFill>
              </fill>
              <border>
                <left/>
                <right/>
                <top/>
                <bottom/>
                <vertical/>
                <horizontal/>
              </border>
            </x14:dxf>
          </x14:cfRule>
          <xm:sqref>N28:P33</xm:sqref>
        </x14:conditionalFormatting>
        <x14:conditionalFormatting xmlns:xm="http://schemas.microsoft.com/office/excel/2006/main">
          <x14:cfRule type="expression" priority="157" id="{738C57D6-9C6A-4E22-85D5-769356F35E82}">
            <xm:f>'（別紙１）省力化計算シート'!$C$34=""</xm:f>
            <x14:dxf>
              <font>
                <color theme="0"/>
              </font>
              <fill>
                <patternFill>
                  <bgColor theme="0"/>
                </patternFill>
              </fill>
              <border>
                <left/>
                <right/>
                <top/>
                <bottom/>
                <vertical/>
                <horizontal/>
              </border>
            </x14:dxf>
          </x14:cfRule>
          <xm:sqref>N35:P40</xm:sqref>
        </x14:conditionalFormatting>
        <x14:conditionalFormatting xmlns:xm="http://schemas.microsoft.com/office/excel/2006/main">
          <x14:cfRule type="expression" priority="121" id="{D1987D1A-BFB1-47C6-BCDA-6BDEE0C44C1F}">
            <xm:f>'（別紙１）省力化計算シート'!$C$39=""</xm:f>
            <x14:dxf>
              <font>
                <color theme="0"/>
              </font>
              <fill>
                <patternFill>
                  <bgColor theme="0"/>
                </patternFill>
              </fill>
              <border>
                <left/>
                <right/>
                <top/>
                <bottom/>
                <vertical/>
                <horizontal/>
              </border>
            </x14:dxf>
          </x14:cfRule>
          <xm:sqref>N42:P47</xm:sqref>
        </x14:conditionalFormatting>
        <x14:conditionalFormatting xmlns:xm="http://schemas.microsoft.com/office/excel/2006/main">
          <x14:cfRule type="expression" priority="340" id="{B7887E05-F3E5-4769-AC2F-D5D8B415A91E}">
            <xm:f>'（別紙１）省力化計算シート'!$I$14=""</xm:f>
            <x14:dxf>
              <font>
                <color theme="0"/>
              </font>
              <fill>
                <patternFill>
                  <bgColor theme="0"/>
                </patternFill>
              </fill>
              <border>
                <left/>
                <right/>
                <top/>
                <bottom/>
                <vertical/>
                <horizontal/>
              </border>
            </x14:dxf>
          </x14:cfRule>
          <xm:sqref>N52:P57</xm:sqref>
        </x14:conditionalFormatting>
        <x14:conditionalFormatting xmlns:xm="http://schemas.microsoft.com/office/excel/2006/main">
          <x14:cfRule type="expression" priority="302" id="{0F2E71F4-ECE0-4F1B-8A37-BB0CD3FD764F}">
            <xm:f>'（別紙１）省力化計算シート'!$I$19=""</xm:f>
            <x14:dxf>
              <font>
                <color theme="0"/>
              </font>
              <fill>
                <patternFill>
                  <bgColor theme="0"/>
                </patternFill>
              </fill>
              <border>
                <left/>
                <right/>
                <top/>
                <bottom/>
                <vertical/>
                <horizontal/>
              </border>
            </x14:dxf>
          </x14:cfRule>
          <xm:sqref>N59:P64</xm:sqref>
        </x14:conditionalFormatting>
        <x14:conditionalFormatting xmlns:xm="http://schemas.microsoft.com/office/excel/2006/main">
          <x14:cfRule type="expression" priority="231" id="{49A1746F-B1CE-4C1B-9563-DE221082C1E9}">
            <xm:f>'（別紙１）省力化計算シート'!$I$24=""</xm:f>
            <x14:dxf>
              <font>
                <color theme="0"/>
              </font>
              <fill>
                <patternFill>
                  <bgColor theme="0"/>
                </patternFill>
              </fill>
              <border>
                <left/>
                <right/>
                <top/>
                <bottom/>
                <vertical/>
                <horizontal/>
              </border>
            </x14:dxf>
          </x14:cfRule>
          <xm:sqref>N66:P71</xm:sqref>
        </x14:conditionalFormatting>
        <x14:conditionalFormatting xmlns:xm="http://schemas.microsoft.com/office/excel/2006/main">
          <x14:cfRule type="expression" priority="85" id="{EE03F8D8-980A-4A2E-9B2F-55CA08597BE3}">
            <xm:f>'（別紙１）省力化計算シート'!$I$29=""</xm:f>
            <x14:dxf>
              <font>
                <color theme="0"/>
              </font>
              <fill>
                <patternFill>
                  <bgColor theme="0"/>
                </patternFill>
              </fill>
              <border>
                <left/>
                <right/>
                <top/>
                <bottom/>
                <vertical/>
                <horizontal/>
              </border>
            </x14:dxf>
          </x14:cfRule>
          <xm:sqref>N73:P78</xm:sqref>
        </x14:conditionalFormatting>
        <x14:conditionalFormatting xmlns:xm="http://schemas.microsoft.com/office/excel/2006/main">
          <x14:cfRule type="expression" priority="50" id="{DAE58DB1-D983-4D86-B4D2-38CD84742E2E}">
            <xm:f>'（別紙１）省力化計算シート'!$I$34=""</xm:f>
            <x14:dxf>
              <font>
                <color theme="0"/>
              </font>
              <fill>
                <patternFill>
                  <bgColor theme="0"/>
                </patternFill>
              </fill>
              <border>
                <left/>
                <right/>
                <top/>
                <bottom/>
                <vertical/>
                <horizontal/>
              </border>
            </x14:dxf>
          </x14:cfRule>
          <xm:sqref>N80:P85</xm:sqref>
        </x14:conditionalFormatting>
        <x14:conditionalFormatting xmlns:xm="http://schemas.microsoft.com/office/excel/2006/main">
          <x14:cfRule type="expression" priority="13" id="{D5FA3B89-34BE-4EFC-B126-99AD09BB3711}">
            <xm:f>'（別紙１）省力化計算シート'!$I$39=""</xm:f>
            <x14:dxf>
              <font>
                <color theme="0"/>
              </font>
              <fill>
                <patternFill>
                  <bgColor theme="0"/>
                </patternFill>
              </fill>
              <border>
                <left/>
                <right/>
                <top/>
                <bottom/>
                <vertical/>
                <horizontal/>
              </border>
            </x14:dxf>
          </x14:cfRule>
          <xm:sqref>N87:P92</xm:sqref>
        </x14:conditionalFormatting>
        <x14:conditionalFormatting xmlns:xm="http://schemas.microsoft.com/office/excel/2006/main">
          <x14:cfRule type="expression" priority="428" id="{5490273E-33C0-4771-BA1B-4E6B17F372F6}">
            <xm:f>AND('（別紙１）省力化計算シート'!$E$14="-",'（別紙１）省力化計算シート'!$D$14&lt;&gt;"")</xm:f>
            <x14:dxf>
              <fill>
                <patternFill>
                  <bgColor theme="6" tint="0.79998168889431442"/>
                </patternFill>
              </fill>
            </x14:dxf>
          </x14:cfRule>
          <xm:sqref>O8:O9</xm:sqref>
        </x14:conditionalFormatting>
        <x14:conditionalFormatting xmlns:xm="http://schemas.microsoft.com/office/excel/2006/main">
          <x14:cfRule type="expression" priority="429" id="{72EF791A-8348-43FA-B972-A303FE4CDB84}">
            <xm:f>AND('（別紙１）省力化計算シート'!$F$14&lt;0,'（別紙１）省力化計算シート'!$D$14&lt;&gt;"")</xm:f>
            <x14:dxf>
              <fill>
                <patternFill>
                  <bgColor theme="6" tint="0.79998168889431442"/>
                </patternFill>
              </fill>
            </x14:dxf>
          </x14:cfRule>
          <x14:cfRule type="expression" priority="430" id="{1C724D90-0D13-4EEE-9FE4-FF8A0785FDCF}">
            <xm:f>AND('（別紙１）省力化計算シート'!$F$14&gt;0,'（別紙１）省力化計算シート'!$D$14&lt;&gt;"")</xm:f>
            <x14:dxf>
              <fill>
                <patternFill>
                  <bgColor theme="4" tint="0.79998168889431442"/>
                </patternFill>
              </fill>
            </x14:dxf>
          </x14:cfRule>
          <xm:sqref>O9</xm:sqref>
        </x14:conditionalFormatting>
        <x14:conditionalFormatting xmlns:xm="http://schemas.microsoft.com/office/excel/2006/main">
          <x14:cfRule type="expression" priority="391" id="{EA1E9576-572C-4A4D-ACA5-E9A046617E02}">
            <xm:f>AND('（別紙１）省力化計算シート'!$E$19="-",'（別紙１）省力化計算シート'!$D$19&lt;&gt;"")</xm:f>
            <x14:dxf>
              <fill>
                <patternFill>
                  <bgColor theme="6" tint="0.79998168889431442"/>
                </patternFill>
              </fill>
            </x14:dxf>
          </x14:cfRule>
          <xm:sqref>O15:O16</xm:sqref>
        </x14:conditionalFormatting>
        <x14:conditionalFormatting xmlns:xm="http://schemas.microsoft.com/office/excel/2006/main">
          <x14:cfRule type="expression" priority="392" id="{C971EE74-A470-47F2-818F-3840D074D59F}">
            <xm:f>AND('（別紙１）省力化計算シート'!$F$19&lt;0,'（別紙１）省力化計算シート'!$D$19&lt;&gt;"")</xm:f>
            <x14:dxf>
              <fill>
                <patternFill>
                  <bgColor theme="6" tint="0.79998168889431442"/>
                </patternFill>
              </fill>
            </x14:dxf>
          </x14:cfRule>
          <x14:cfRule type="expression" priority="393" id="{9470E264-C72A-41A2-955A-D47CDE4E905F}">
            <xm:f>AND('（別紙１）省力化計算シート'!$F$19&gt;0,'（別紙１）省力化計算シート'!$D$19&lt;&gt;"")</xm:f>
            <x14:dxf>
              <fill>
                <patternFill>
                  <bgColor theme="4" tint="0.79998168889431442"/>
                </patternFill>
              </fill>
            </x14:dxf>
          </x14:cfRule>
          <xm:sqref>O16</xm:sqref>
        </x14:conditionalFormatting>
        <x14:conditionalFormatting xmlns:xm="http://schemas.microsoft.com/office/excel/2006/main">
          <x14:cfRule type="expression" priority="267" id="{870125A9-5D8D-44BF-A59E-4F7ABA20D3CE}">
            <xm:f>AND('（別紙１）省力化計算シート'!$E$24="-",'（別紙１）省力化計算シート'!$D$24&lt;&gt;"")</xm:f>
            <x14:dxf>
              <fill>
                <patternFill>
                  <bgColor theme="6" tint="0.79998168889431442"/>
                </patternFill>
              </fill>
            </x14:dxf>
          </x14:cfRule>
          <xm:sqref>O22:O23</xm:sqref>
        </x14:conditionalFormatting>
        <x14:conditionalFormatting xmlns:xm="http://schemas.microsoft.com/office/excel/2006/main">
          <x14:cfRule type="expression" priority="269" id="{094FA823-0E65-4CCB-A12F-C889011EA648}">
            <xm:f>AND('（別紙１）省力化計算シート'!$F$24&gt;0,'（別紙１）省力化計算シート'!$D$24&lt;&gt;"")</xm:f>
            <x14:dxf>
              <fill>
                <patternFill>
                  <bgColor theme="4" tint="0.79998168889431442"/>
                </patternFill>
              </fill>
            </x14:dxf>
          </x14:cfRule>
          <x14:cfRule type="expression" priority="268" id="{90DDC9AF-A1EE-457E-AB16-7879B4F0F8E4}">
            <xm:f>AND('（別紙１）省力化計算シート'!$F$24&lt;0,'（別紙１）省力化計算シート'!$D$24&lt;&gt;"")</xm:f>
            <x14:dxf>
              <fill>
                <patternFill>
                  <bgColor theme="6" tint="0.79998168889431442"/>
                </patternFill>
              </fill>
            </x14:dxf>
          </x14:cfRule>
          <xm:sqref>O23</xm:sqref>
        </x14:conditionalFormatting>
        <x14:conditionalFormatting xmlns:xm="http://schemas.microsoft.com/office/excel/2006/main">
          <x14:cfRule type="expression" priority="194" id="{0F1FD373-EF61-49F8-B8C7-1FBE09384E0C}">
            <xm:f>AND('（別紙１）省力化計算シート'!$E$29="-",'（別紙１）省力化計算シート'!$D$29&lt;&gt;"")</xm:f>
            <x14:dxf>
              <fill>
                <patternFill>
                  <bgColor theme="6" tint="0.79998168889431442"/>
                </patternFill>
              </fill>
            </x14:dxf>
          </x14:cfRule>
          <xm:sqref>O29:O30</xm:sqref>
        </x14:conditionalFormatting>
        <x14:conditionalFormatting xmlns:xm="http://schemas.microsoft.com/office/excel/2006/main">
          <x14:cfRule type="expression" priority="196" id="{1C6E95ED-F433-4139-B40C-EAC1B81505BF}">
            <xm:f>AND('（別紙１）省力化計算シート'!$F$29&gt;0,'（別紙１）省力化計算シート'!$D$29&lt;&gt;"")</xm:f>
            <x14:dxf>
              <fill>
                <patternFill>
                  <bgColor theme="4" tint="0.79998168889431442"/>
                </patternFill>
              </fill>
            </x14:dxf>
          </x14:cfRule>
          <x14:cfRule type="expression" priority="195" id="{AE65119A-EAA8-456D-B698-93006595A627}">
            <xm:f>AND('（別紙１）省力化計算シート'!$F$29&lt;0,'（別紙１）省力化計算シート'!$D$29&lt;&gt;"")</xm:f>
            <x14:dxf>
              <fill>
                <patternFill>
                  <bgColor theme="6" tint="0.79998168889431442"/>
                </patternFill>
              </fill>
            </x14:dxf>
          </x14:cfRule>
          <xm:sqref>O30</xm:sqref>
        </x14:conditionalFormatting>
        <x14:conditionalFormatting xmlns:xm="http://schemas.microsoft.com/office/excel/2006/main">
          <x14:cfRule type="expression" priority="158" id="{360DEEF2-2B6F-4ACD-B652-238773744232}">
            <xm:f>AND('（別紙１）省力化計算シート'!$E$34="-",'（別紙１）省力化計算シート'!$D$34&lt;&gt;"")</xm:f>
            <x14:dxf>
              <fill>
                <patternFill>
                  <bgColor theme="6" tint="0.79998168889431442"/>
                </patternFill>
              </fill>
            </x14:dxf>
          </x14:cfRule>
          <xm:sqref>O36:O37</xm:sqref>
        </x14:conditionalFormatting>
        <x14:conditionalFormatting xmlns:xm="http://schemas.microsoft.com/office/excel/2006/main">
          <x14:cfRule type="expression" priority="160" id="{3280CD86-83EB-40F1-8EDC-08391B657FD6}">
            <xm:f>AND('（別紙１）省力化計算シート'!$F$34&gt;0,'（別紙１）省力化計算シート'!$D$34&lt;&gt;"")</xm:f>
            <x14:dxf>
              <fill>
                <patternFill>
                  <bgColor theme="4" tint="0.79998168889431442"/>
                </patternFill>
              </fill>
            </x14:dxf>
          </x14:cfRule>
          <x14:cfRule type="expression" priority="159" id="{5A7F764F-0FAB-42C5-9EB8-BF7325DE026B}">
            <xm:f>AND('（別紙１）省力化計算シート'!$F$34&lt;0,'（別紙１）省力化計算シート'!$D$34&lt;&gt;"")</xm:f>
            <x14:dxf>
              <fill>
                <patternFill>
                  <bgColor theme="6" tint="0.79998168889431442"/>
                </patternFill>
              </fill>
            </x14:dxf>
          </x14:cfRule>
          <xm:sqref>O37</xm:sqref>
        </x14:conditionalFormatting>
        <x14:conditionalFormatting xmlns:xm="http://schemas.microsoft.com/office/excel/2006/main">
          <x14:cfRule type="expression" priority="122" id="{56497B79-FE71-4304-BE26-399F971CF16B}">
            <xm:f>AND('（別紙１）省力化計算シート'!$E$39="-",'（別紙１）省力化計算シート'!$D$39&lt;&gt;"")</xm:f>
            <x14:dxf>
              <fill>
                <patternFill>
                  <bgColor theme="6" tint="0.79998168889431442"/>
                </patternFill>
              </fill>
            </x14:dxf>
          </x14:cfRule>
          <xm:sqref>O43:O44</xm:sqref>
        </x14:conditionalFormatting>
        <x14:conditionalFormatting xmlns:xm="http://schemas.microsoft.com/office/excel/2006/main">
          <x14:cfRule type="expression" priority="124" id="{372B2857-9F35-4FCC-9B3A-CD3B6C6DEC7E}">
            <xm:f>AND('（別紙１）省力化計算シート'!$F$39&gt;0,'（別紙１）省力化計算シート'!$D$39&lt;&gt;"")</xm:f>
            <x14:dxf>
              <fill>
                <patternFill>
                  <bgColor theme="4" tint="0.79998168889431442"/>
                </patternFill>
              </fill>
            </x14:dxf>
          </x14:cfRule>
          <x14:cfRule type="expression" priority="123" id="{5CCD6461-317B-428D-9812-0A13AD058F5C}">
            <xm:f>AND('（別紙１）省力化計算シート'!$F$39&lt;0,'（別紙１）省力化計算シート'!$D$39&lt;&gt;"")</xm:f>
            <x14:dxf>
              <fill>
                <patternFill>
                  <bgColor theme="6" tint="0.79998168889431442"/>
                </patternFill>
              </fill>
            </x14:dxf>
          </x14:cfRule>
          <xm:sqref>O44</xm:sqref>
        </x14:conditionalFormatting>
        <x14:conditionalFormatting xmlns:xm="http://schemas.microsoft.com/office/excel/2006/main">
          <x14:cfRule type="expression" priority="341" id="{8983988A-996A-4076-999C-3D1DDE0D1FDA}">
            <xm:f>OR('（別紙１）省力化計算シート'!$K$14="新たに追加される作業",AND('（別紙１）省力化計算シート'!$I$14&lt;&gt;"",'（別紙１）省力化計算シート'!$J$14&lt;&gt;"",'（別紙１）省力化計算シート'!$N$14="-"))</xm:f>
            <x14:dxf>
              <fill>
                <patternFill>
                  <bgColor theme="4" tint="0.79998168889431442"/>
                </patternFill>
              </fill>
            </x14:dxf>
          </x14:cfRule>
          <xm:sqref>O53:O54</xm:sqref>
        </x14:conditionalFormatting>
        <x14:conditionalFormatting xmlns:xm="http://schemas.microsoft.com/office/excel/2006/main">
          <x14:cfRule type="expression" priority="343" id="{100DAD27-EED1-4CE7-ABA8-2A3D061E6C26}">
            <xm:f>AND('（別紙１）省力化計算シート'!$N$14&lt;0,'（別紙１）省力化計算シート'!$N$14&lt;&gt;"-")</xm:f>
            <x14:dxf>
              <fill>
                <patternFill>
                  <bgColor theme="6" tint="0.79998168889431442"/>
                </patternFill>
              </fill>
            </x14:dxf>
          </x14:cfRule>
          <x14:cfRule type="expression" priority="342" id="{52F690BC-E8EB-4AE6-99B4-AB6FAF701D7D}">
            <xm:f>AND('（別紙１）省力化計算シート'!$N$14&gt;0,'（別紙１）省力化計算シート'!$N$14&lt;&gt;"-")</xm:f>
            <x14:dxf>
              <fill>
                <patternFill>
                  <bgColor theme="4" tint="0.79998168889431442"/>
                </patternFill>
              </fill>
            </x14:dxf>
          </x14:cfRule>
          <xm:sqref>O54</xm:sqref>
        </x14:conditionalFormatting>
        <x14:conditionalFormatting xmlns:xm="http://schemas.microsoft.com/office/excel/2006/main">
          <x14:cfRule type="expression" priority="303" id="{88095DF5-161D-4D83-92C4-9604D47647F6}">
            <xm:f>OR('（別紙１）省力化計算シート'!$K$19="新たに追加される作業",AND('（別紙１）省力化計算シート'!$I$19&lt;&gt;"",'（別紙１）省力化計算シート'!$J$19&lt;&gt;"",'（別紙１）省力化計算シート'!$N$19="-"))</xm:f>
            <x14:dxf>
              <fill>
                <patternFill>
                  <bgColor theme="4" tint="0.79998168889431442"/>
                </patternFill>
              </fill>
            </x14:dxf>
          </x14:cfRule>
          <xm:sqref>O60:O61</xm:sqref>
        </x14:conditionalFormatting>
        <x14:conditionalFormatting xmlns:xm="http://schemas.microsoft.com/office/excel/2006/main">
          <x14:cfRule type="expression" priority="305" id="{7EE98158-CC6E-4B90-8699-0EAB2C07A663}">
            <xm:f>AND('（別紙１）省力化計算シート'!$N$19&lt;0,'（別紙１）省力化計算シート'!$N$19&lt;&gt;"-")</xm:f>
            <x14:dxf>
              <fill>
                <patternFill>
                  <bgColor theme="6" tint="0.79998168889431442"/>
                </patternFill>
              </fill>
            </x14:dxf>
          </x14:cfRule>
          <x14:cfRule type="expression" priority="304" id="{7A1609F8-8CE6-46BB-B4E0-9F025259CE2E}">
            <xm:f>AND('（別紙１）省力化計算シート'!$N$19&gt;0,'（別紙１）省力化計算シート'!$N$19&lt;&gt;"-")</xm:f>
            <x14:dxf>
              <fill>
                <patternFill>
                  <bgColor theme="4" tint="0.79998168889431442"/>
                </patternFill>
              </fill>
            </x14:dxf>
          </x14:cfRule>
          <xm:sqref>O61</xm:sqref>
        </x14:conditionalFormatting>
        <x14:conditionalFormatting xmlns:xm="http://schemas.microsoft.com/office/excel/2006/main">
          <x14:cfRule type="expression" priority="232" id="{B5460DCA-5EFF-4F44-B88A-BEDB1DA6FDDB}">
            <xm:f>OR('（別紙１）省力化計算シート'!$K$24="新たに追加される作業",AND('（別紙１）省力化計算シート'!$I$24&lt;&gt;"",'（別紙１）省力化計算シート'!$J$24&lt;&gt;"",'（別紙１）省力化計算シート'!$N$24="-"))</xm:f>
            <x14:dxf>
              <fill>
                <patternFill>
                  <bgColor theme="4" tint="0.79998168889431442"/>
                </patternFill>
              </fill>
            </x14:dxf>
          </x14:cfRule>
          <xm:sqref>O67:O68</xm:sqref>
        </x14:conditionalFormatting>
        <x14:conditionalFormatting xmlns:xm="http://schemas.microsoft.com/office/excel/2006/main">
          <x14:cfRule type="expression" priority="233" id="{A405C066-DBF1-411D-BADE-7140ADF56594}">
            <xm:f>AND('（別紙１）省力化計算シート'!$N$24&gt;0,'（別紙１）省力化計算シート'!$N$24&lt;&gt;"-")</xm:f>
            <x14:dxf>
              <fill>
                <patternFill>
                  <bgColor theme="4" tint="0.79998168889431442"/>
                </patternFill>
              </fill>
            </x14:dxf>
          </x14:cfRule>
          <x14:cfRule type="expression" priority="234" id="{CCB00724-F777-4A8D-9B39-18E3BD0494C2}">
            <xm:f>AND('（別紙１）省力化計算シート'!$N$24&lt;0,'（別紙１）省力化計算シート'!$N$24&lt;&gt;"-")</xm:f>
            <x14:dxf>
              <fill>
                <patternFill>
                  <bgColor theme="6" tint="0.79998168889431442"/>
                </patternFill>
              </fill>
            </x14:dxf>
          </x14:cfRule>
          <xm:sqref>O68</xm:sqref>
        </x14:conditionalFormatting>
        <x14:conditionalFormatting xmlns:xm="http://schemas.microsoft.com/office/excel/2006/main">
          <x14:cfRule type="expression" priority="86" id="{707320FA-ED0A-48E8-9157-E3356527423C}">
            <xm:f>OR('（別紙１）省力化計算シート'!$K$29="新たに追加される作業",AND('（別紙１）省力化計算シート'!$I$29&lt;&gt;"",'（別紙１）省力化計算シート'!$J$29&lt;&gt;"",'（別紙１）省力化計算シート'!$N$29="-"))</xm:f>
            <x14:dxf>
              <fill>
                <patternFill>
                  <bgColor theme="4" tint="0.79998168889431442"/>
                </patternFill>
              </fill>
            </x14:dxf>
          </x14:cfRule>
          <xm:sqref>O74:O75</xm:sqref>
        </x14:conditionalFormatting>
        <x14:conditionalFormatting xmlns:xm="http://schemas.microsoft.com/office/excel/2006/main">
          <x14:cfRule type="expression" priority="87" id="{B7413BFF-95E2-4279-A420-64938B1EB0A7}">
            <xm:f>AND('（別紙１）省力化計算シート'!$N$29&gt;0,'（別紙１）省力化計算シート'!$N$29&lt;&gt;"-")</xm:f>
            <x14:dxf>
              <fill>
                <patternFill>
                  <bgColor theme="4" tint="0.79998168889431442"/>
                </patternFill>
              </fill>
            </x14:dxf>
          </x14:cfRule>
          <x14:cfRule type="expression" priority="88" id="{F1C40F6C-DD68-4634-8C22-4ADFAD1D07BC}">
            <xm:f>AND('（別紙１）省力化計算シート'!$N$29&lt;0,'（別紙１）省力化計算シート'!$N$29&lt;&gt;"-")</xm:f>
            <x14:dxf>
              <fill>
                <patternFill>
                  <bgColor theme="6" tint="0.79998168889431442"/>
                </patternFill>
              </fill>
            </x14:dxf>
          </x14:cfRule>
          <xm:sqref>O75</xm:sqref>
        </x14:conditionalFormatting>
        <x14:conditionalFormatting xmlns:xm="http://schemas.microsoft.com/office/excel/2006/main">
          <x14:cfRule type="expression" priority="51" id="{E8E38A08-2C60-4E82-A3EA-B56B3D2B512F}">
            <xm:f>OR('（別紙１）省力化計算シート'!$K$34="新たに追加される作業",AND('（別紙１）省力化計算シート'!$I$34&lt;&gt;"",'（別紙１）省力化計算シート'!$J$34&lt;&gt;"",'（別紙１）省力化計算シート'!$N$34="-"))</xm:f>
            <x14:dxf>
              <fill>
                <patternFill>
                  <bgColor theme="4" tint="0.79998168889431442"/>
                </patternFill>
              </fill>
            </x14:dxf>
          </x14:cfRule>
          <xm:sqref>O81:O82</xm:sqref>
        </x14:conditionalFormatting>
        <x14:conditionalFormatting xmlns:xm="http://schemas.microsoft.com/office/excel/2006/main">
          <x14:cfRule type="expression" priority="52" id="{778F3E32-BBAB-49B1-A050-1BDBADEA7B63}">
            <xm:f>AND('（別紙１）省力化計算シート'!$N$34&gt;0,'（別紙１）省力化計算シート'!$N$34&lt;&gt;"-")</xm:f>
            <x14:dxf>
              <fill>
                <patternFill>
                  <bgColor theme="4" tint="0.79998168889431442"/>
                </patternFill>
              </fill>
            </x14:dxf>
          </x14:cfRule>
          <x14:cfRule type="expression" priority="53" id="{BDE28151-EACF-4551-B75D-6669AD32AD00}">
            <xm:f>AND('（別紙１）省力化計算シート'!$N$34&lt;0,'（別紙１）省力化計算シート'!$N$34&lt;&gt;"-")</xm:f>
            <x14:dxf>
              <fill>
                <patternFill>
                  <bgColor theme="6" tint="0.79998168889431442"/>
                </patternFill>
              </fill>
            </x14:dxf>
          </x14:cfRule>
          <xm:sqref>O82</xm:sqref>
        </x14:conditionalFormatting>
        <x14:conditionalFormatting xmlns:xm="http://schemas.microsoft.com/office/excel/2006/main">
          <x14:cfRule type="expression" priority="14" id="{936A39B7-EC72-4E16-A63B-F56D76D7833E}">
            <xm:f>OR('（別紙１）省力化計算シート'!$K$39="新たに追加される作業",AND('（別紙１）省力化計算シート'!$I$39&lt;&gt;"",'（別紙１）省力化計算シート'!$J$39&lt;&gt;"",'（別紙１）省力化計算シート'!$N$39="-"))</xm:f>
            <x14:dxf>
              <fill>
                <patternFill>
                  <bgColor theme="4" tint="0.79998168889431442"/>
                </patternFill>
              </fill>
            </x14:dxf>
          </x14:cfRule>
          <xm:sqref>O88:O89</xm:sqref>
        </x14:conditionalFormatting>
        <x14:conditionalFormatting xmlns:xm="http://schemas.microsoft.com/office/excel/2006/main">
          <x14:cfRule type="expression" priority="16" id="{EFDB32F2-6F4C-44B0-AB62-71923857BC8B}">
            <xm:f>AND('（別紙１）省力化計算シート'!$N$39&lt;0,'（別紙１）省力化計算シート'!$N$39&lt;&gt;"-")</xm:f>
            <x14:dxf>
              <fill>
                <patternFill>
                  <bgColor theme="6" tint="0.79998168889431442"/>
                </patternFill>
              </fill>
            </x14:dxf>
          </x14:cfRule>
          <x14:cfRule type="expression" priority="15" id="{CEE73D1C-3C30-4EDD-BAE8-9E267F16701C}">
            <xm:f>AND('（別紙１）省力化計算シート'!$N$39&gt;0,'（別紙１）省力化計算シート'!$N$39&lt;&gt;"-")</xm:f>
            <x14:dxf>
              <fill>
                <patternFill>
                  <bgColor theme="4" tint="0.79998168889431442"/>
                </patternFill>
              </fill>
            </x14:dxf>
          </x14:cfRule>
          <xm:sqref>O89</xm:sqref>
        </x14:conditionalFormatting>
        <x14:conditionalFormatting xmlns:xm="http://schemas.microsoft.com/office/excel/2006/main">
          <x14:cfRule type="expression" priority="448" id="{9F32FE6F-1127-41C0-948C-8E2228E5E801}">
            <xm:f>AND('（別紙１）省力化計算シート'!$C$14="",'（別紙１）省力化計算シート'!$C$15&lt;&gt;"")</xm:f>
            <x14:dxf>
              <font>
                <color theme="0"/>
              </font>
              <border>
                <left/>
                <right style="thin">
                  <color auto="1"/>
                </right>
                <top/>
                <bottom/>
                <vertical/>
                <horizontal/>
              </border>
            </x14:dxf>
          </x14:cfRule>
          <x14:cfRule type="expression" priority="446" id="{4E61D07A-8C85-414A-811E-A14080A40146}">
            <xm:f>'（別紙１）省力化計算シート'!$C$14=""</xm:f>
            <x14:dxf>
              <font>
                <color theme="0"/>
              </font>
              <border>
                <top/>
                <bottom/>
                <vertical/>
                <horizontal/>
              </border>
            </x14:dxf>
          </x14:cfRule>
          <x14:cfRule type="expression" priority="447" id="{BC6AB661-6194-4820-A00C-56690516F2F7}">
            <xm:f>AND('（別紙１）省力化計算シート'!$C$14&lt;&gt;"",'（別紙１）省力化計算シート'!$C$15="")</xm:f>
            <x14:dxf>
              <font>
                <color theme="0"/>
              </font>
              <border>
                <left style="thin">
                  <color auto="1"/>
                </left>
                <right/>
                <top/>
                <bottom/>
                <vertical/>
                <horizontal/>
              </border>
            </x14:dxf>
          </x14:cfRule>
          <xm:sqref>Q7:Q12</xm:sqref>
        </x14:conditionalFormatting>
        <x14:conditionalFormatting xmlns:xm="http://schemas.microsoft.com/office/excel/2006/main">
          <x14:cfRule type="expression" priority="409" id="{1249BF7E-1798-429C-B041-E1B29F078712}">
            <xm:f>AND('（別紙１）省力化計算シート'!$C$19&lt;&gt;"",'（別紙１）省力化計算シート'!$C$20="")</xm:f>
            <x14:dxf>
              <font>
                <color theme="0"/>
              </font>
              <border>
                <left style="thin">
                  <color auto="1"/>
                </left>
                <right/>
                <top/>
                <bottom/>
                <vertical/>
                <horizontal/>
              </border>
            </x14:dxf>
          </x14:cfRule>
          <x14:cfRule type="expression" priority="410" id="{EEFEC1B2-60E9-4651-A863-86ADFB436A15}">
            <xm:f>AND('（別紙１）省力化計算シート'!$C$19="",'（別紙１）省力化計算シート'!$C$20&lt;&gt;"")</xm:f>
            <x14:dxf>
              <font>
                <color theme="0"/>
              </font>
              <border>
                <left/>
                <right style="thin">
                  <color auto="1"/>
                </right>
                <top/>
                <bottom/>
                <vertical/>
                <horizontal/>
              </border>
            </x14:dxf>
          </x14:cfRule>
          <x14:cfRule type="expression" priority="408" id="{36C09844-DAA4-48E0-98B2-CF5C89C41EEB}">
            <xm:f>'（別紙１）省力化計算シート'!$C$19=""</xm:f>
            <x14:dxf>
              <font>
                <color theme="0"/>
              </font>
              <border>
                <top/>
                <bottom/>
                <vertical/>
                <horizontal/>
              </border>
            </x14:dxf>
          </x14:cfRule>
          <xm:sqref>Q14:Q19</xm:sqref>
        </x14:conditionalFormatting>
        <x14:conditionalFormatting xmlns:xm="http://schemas.microsoft.com/office/excel/2006/main">
          <x14:cfRule type="expression" priority="286" id="{970CD453-545B-40ED-B354-3DB9A9AE4A8A}">
            <xm:f>AND('（別紙１）省力化計算シート'!$C$24="",'（別紙１）省力化計算シート'!$C$25&lt;&gt;"")</xm:f>
            <x14:dxf>
              <font>
                <color theme="0"/>
              </font>
              <border>
                <left/>
                <right style="thin">
                  <color auto="1"/>
                </right>
                <top/>
                <bottom/>
                <vertical/>
                <horizontal/>
              </border>
            </x14:dxf>
          </x14:cfRule>
          <x14:cfRule type="expression" priority="285" id="{523B4191-A059-4A88-882C-582D3CE903BE}">
            <xm:f>AND('（別紙１）省力化計算シート'!$C$24&lt;&gt;"",'（別紙１）省力化計算シート'!$C$25="")</xm:f>
            <x14:dxf>
              <font>
                <color theme="0"/>
              </font>
              <border>
                <left style="thin">
                  <color auto="1"/>
                </left>
                <right/>
                <top/>
                <bottom/>
                <vertical/>
                <horizontal/>
              </border>
            </x14:dxf>
          </x14:cfRule>
          <x14:cfRule type="expression" priority="284" id="{191AEBCA-D014-4A69-856F-DE2B650834F2}">
            <xm:f>'（別紙１）省力化計算シート'!$C$24=""</xm:f>
            <x14:dxf>
              <font>
                <color theme="0"/>
              </font>
              <border>
                <top/>
                <bottom/>
                <vertical/>
                <horizontal/>
              </border>
            </x14:dxf>
          </x14:cfRule>
          <xm:sqref>Q21:Q26</xm:sqref>
        </x14:conditionalFormatting>
        <x14:conditionalFormatting xmlns:xm="http://schemas.microsoft.com/office/excel/2006/main">
          <x14:cfRule type="expression" priority="211" id="{B60A8E63-E4C8-4E02-A637-0F2424B0B512}">
            <xm:f>'（別紙１）省力化計算シート'!$C$29=""</xm:f>
            <x14:dxf>
              <font>
                <color theme="0"/>
              </font>
              <border>
                <top/>
                <bottom/>
                <vertical/>
                <horizontal/>
              </border>
            </x14:dxf>
          </x14:cfRule>
          <x14:cfRule type="expression" priority="212" id="{B4B32EB9-C72E-4A38-8249-219CABEE3852}">
            <xm:f>AND('（別紙１）省力化計算シート'!$C$29&lt;&gt;"",'（別紙１）省力化計算シート'!$C$30="")</xm:f>
            <x14:dxf>
              <font>
                <color theme="0"/>
              </font>
              <border>
                <left style="thin">
                  <color auto="1"/>
                </left>
                <right/>
                <top/>
                <bottom/>
                <vertical/>
                <horizontal/>
              </border>
            </x14:dxf>
          </x14:cfRule>
          <x14:cfRule type="expression" priority="213" id="{EE4179ED-EBAA-482B-81F5-E4A0A54CC174}">
            <xm:f>AND('（別紙１）省力化計算シート'!$C$29="",'（別紙１）省力化計算シート'!$C$30&lt;&gt;"")</xm:f>
            <x14:dxf>
              <font>
                <color theme="0"/>
              </font>
              <border>
                <left/>
                <right style="thin">
                  <color auto="1"/>
                </right>
                <top/>
                <bottom/>
                <vertical/>
                <horizontal/>
              </border>
            </x14:dxf>
          </x14:cfRule>
          <xm:sqref>Q28:Q33</xm:sqref>
        </x14:conditionalFormatting>
        <x14:conditionalFormatting xmlns:xm="http://schemas.microsoft.com/office/excel/2006/main">
          <x14:cfRule type="expression" priority="177" id="{0FDE135C-D371-4A38-B6AD-CDCAAEA95536}">
            <xm:f>AND('（別紙１）省力化計算シート'!$C$34="",'（別紙１）省力化計算シート'!$C$35&lt;&gt;"")</xm:f>
            <x14:dxf>
              <font>
                <color theme="0"/>
              </font>
              <border>
                <left/>
                <right style="thin">
                  <color auto="1"/>
                </right>
                <top/>
                <bottom/>
                <vertical/>
                <horizontal/>
              </border>
            </x14:dxf>
          </x14:cfRule>
          <x14:cfRule type="expression" priority="176" id="{8D2F8BDB-B4D9-4719-84E9-876C79253136}">
            <xm:f>AND('（別紙１）省力化計算シート'!$C$34&lt;&gt;"",'（別紙１）省力化計算シート'!$C$35="")</xm:f>
            <x14:dxf>
              <font>
                <color theme="0"/>
              </font>
              <border>
                <left style="thin">
                  <color auto="1"/>
                </left>
                <right/>
                <top/>
                <bottom/>
                <vertical/>
                <horizontal/>
              </border>
            </x14:dxf>
          </x14:cfRule>
          <x14:cfRule type="expression" priority="175" id="{B3C0607A-9C92-437A-9B94-CAE245130425}">
            <xm:f>'（別紙１）省力化計算シート'!$C$34=""</xm:f>
            <x14:dxf>
              <font>
                <color theme="0"/>
              </font>
              <border>
                <top/>
                <bottom/>
                <vertical/>
                <horizontal/>
              </border>
            </x14:dxf>
          </x14:cfRule>
          <xm:sqref>Q35:Q40</xm:sqref>
        </x14:conditionalFormatting>
        <x14:conditionalFormatting xmlns:xm="http://schemas.microsoft.com/office/excel/2006/main">
          <x14:cfRule type="expression" priority="140" id="{C273FF5C-5A9E-40DE-93DE-5B02377B8397}">
            <xm:f>AND('（別紙１）省力化計算シート'!$C$39&lt;&gt;"",'（別紙１）省力化計算シート'!$C$40="")</xm:f>
            <x14:dxf>
              <font>
                <color theme="0"/>
              </font>
              <border>
                <left style="thin">
                  <color auto="1"/>
                </left>
                <right/>
                <top/>
                <bottom/>
                <vertical/>
                <horizontal/>
              </border>
            </x14:dxf>
          </x14:cfRule>
          <x14:cfRule type="expression" priority="141" id="{8E7E254F-BCC3-48B8-9A11-FA5A9C5C6220}">
            <xm:f>AND('（別紙１）省力化計算シート'!$C$39="",'（別紙１）省力化計算シート'!$C$40&lt;&gt;"")</xm:f>
            <x14:dxf>
              <font>
                <color theme="0"/>
              </font>
              <border>
                <left/>
                <right style="thin">
                  <color auto="1"/>
                </right>
                <top/>
                <bottom/>
                <vertical/>
                <horizontal/>
              </border>
            </x14:dxf>
          </x14:cfRule>
          <x14:cfRule type="expression" priority="139" id="{58FD1469-8D25-4012-A528-E81E68312012}">
            <xm:f>'（別紙１）省力化計算シート'!$C$39=""</xm:f>
            <x14:dxf>
              <font>
                <color theme="0"/>
              </font>
              <border>
                <top/>
                <bottom/>
                <vertical/>
                <horizontal/>
              </border>
            </x14:dxf>
          </x14:cfRule>
          <xm:sqref>Q42:Q47</xm:sqref>
        </x14:conditionalFormatting>
        <x14:conditionalFormatting xmlns:xm="http://schemas.microsoft.com/office/excel/2006/main">
          <x14:cfRule type="expression" priority="372" id="{E854747E-1130-49DD-861E-E4AED69838E0}">
            <xm:f>'（別紙１）省力化計算シート'!$I$14=""</xm:f>
            <x14:dxf>
              <font>
                <color theme="0"/>
              </font>
              <border>
                <top/>
                <bottom/>
                <vertical/>
                <horizontal/>
              </border>
            </x14:dxf>
          </x14:cfRule>
          <x14:cfRule type="expression" priority="374" id="{9E05DC5F-7A61-4901-AA2F-42E296FEC8B5}">
            <xm:f>AND('（別紙１）省力化計算シート'!$I$14="",'（別紙１）省力化計算シート'!$I$15&lt;&gt;"")</xm:f>
            <x14:dxf>
              <font>
                <color theme="0"/>
              </font>
              <border>
                <left/>
                <right style="thin">
                  <color auto="1"/>
                </right>
                <top/>
                <bottom/>
                <vertical/>
                <horizontal/>
              </border>
            </x14:dxf>
          </x14:cfRule>
          <x14:cfRule type="expression" priority="373" id="{88F956F7-BC25-4639-8B5D-52A85145AA45}">
            <xm:f>AND('（別紙１）省力化計算シート'!$I$14&lt;&gt;"",'（別紙１）省力化計算シート'!$I$15="")</xm:f>
            <x14:dxf>
              <font>
                <color theme="0"/>
              </font>
              <border>
                <left style="thin">
                  <color auto="1"/>
                </left>
                <right/>
                <top/>
                <bottom/>
                <vertical/>
                <horizontal/>
              </border>
            </x14:dxf>
          </x14:cfRule>
          <xm:sqref>Q52:Q57</xm:sqref>
        </x14:conditionalFormatting>
        <x14:conditionalFormatting xmlns:xm="http://schemas.microsoft.com/office/excel/2006/main">
          <x14:cfRule type="expression" priority="323" id="{2D60C213-67F5-461C-8986-03AC5F5E3F15}">
            <xm:f>AND('（別紙１）省力化計算シート'!$I$19="",'（別紙１）省力化計算シート'!$I$20&lt;&gt;"")</xm:f>
            <x14:dxf>
              <font>
                <color theme="0"/>
              </font>
              <border>
                <left/>
                <right style="thin">
                  <color auto="1"/>
                </right>
                <top/>
                <bottom/>
                <vertical/>
                <horizontal/>
              </border>
            </x14:dxf>
          </x14:cfRule>
          <x14:cfRule type="expression" priority="322" id="{FA8C4765-FA63-4B1F-AC78-03A87B087245}">
            <xm:f>AND('（別紙１）省力化計算シート'!$I$19&lt;&gt;"",'（別紙１）省力化計算シート'!$I$20="")</xm:f>
            <x14:dxf>
              <font>
                <color theme="0"/>
              </font>
              <border>
                <left style="thin">
                  <color auto="1"/>
                </left>
                <right/>
                <top/>
                <bottom/>
                <vertical/>
                <horizontal/>
              </border>
            </x14:dxf>
          </x14:cfRule>
          <x14:cfRule type="expression" priority="321" id="{5F0B8463-291F-4BE0-82FF-3F889D240EE3}">
            <xm:f>'（別紙１）省力化計算シート'!$I$19=""</xm:f>
            <x14:dxf>
              <font>
                <color theme="0"/>
              </font>
              <border>
                <top/>
                <bottom/>
                <vertical/>
                <horizontal/>
              </border>
            </x14:dxf>
          </x14:cfRule>
          <xm:sqref>Q59:Q64</xm:sqref>
        </x14:conditionalFormatting>
        <x14:conditionalFormatting xmlns:xm="http://schemas.microsoft.com/office/excel/2006/main">
          <x14:cfRule type="expression" priority="248" id="{EDED04F2-6714-4FD0-A16B-7EF165C1BAE2}">
            <xm:f>'（別紙１）省力化計算シート'!$I$24=""</xm:f>
            <x14:dxf>
              <font>
                <color theme="0"/>
              </font>
              <border>
                <top/>
                <bottom/>
                <vertical/>
                <horizontal/>
              </border>
            </x14:dxf>
          </x14:cfRule>
          <x14:cfRule type="expression" priority="250" id="{0067BF71-DA57-404B-A285-DE36C90AEAFD}">
            <xm:f>AND('（別紙１）省力化計算シート'!$I$24="",'（別紙１）省力化計算シート'!$I$25&lt;&gt;"")</xm:f>
            <x14:dxf>
              <font>
                <color theme="0"/>
              </font>
              <border>
                <left/>
                <right style="thin">
                  <color auto="1"/>
                </right>
                <top/>
                <bottom/>
                <vertical/>
                <horizontal/>
              </border>
            </x14:dxf>
          </x14:cfRule>
          <x14:cfRule type="expression" priority="249" id="{28FE9DBA-6F21-471B-AB9B-A63A81A6B125}">
            <xm:f>AND('（別紙１）省力化計算シート'!$I$24&lt;&gt;"",'（別紙１）省力化計算シート'!$I$25="")</xm:f>
            <x14:dxf>
              <font>
                <color theme="0"/>
              </font>
              <border>
                <left style="thin">
                  <color auto="1"/>
                </left>
                <right/>
                <top/>
                <bottom/>
                <vertical/>
                <horizontal/>
              </border>
            </x14:dxf>
          </x14:cfRule>
          <xm:sqref>Q66:Q71</xm:sqref>
        </x14:conditionalFormatting>
        <x14:conditionalFormatting xmlns:xm="http://schemas.microsoft.com/office/excel/2006/main">
          <x14:cfRule type="expression" priority="105" id="{E1BE3607-24F3-4C16-AB71-9B6556F029AE}">
            <xm:f>AND('（別紙１）省力化計算シート'!$I$29="",'（別紙１）省力化計算シート'!$I$30&lt;&gt;"")</xm:f>
            <x14:dxf>
              <font>
                <color theme="0"/>
              </font>
              <border>
                <left/>
                <right style="thin">
                  <color auto="1"/>
                </right>
                <top/>
                <bottom/>
                <vertical/>
                <horizontal/>
              </border>
            </x14:dxf>
          </x14:cfRule>
          <x14:cfRule type="expression" priority="104" id="{2537F62F-7ECB-44AF-B12C-04C73D3F43C4}">
            <xm:f>AND('（別紙１）省力化計算シート'!$I$29&lt;&gt;"",'（別紙１）省力化計算シート'!$I$30="")</xm:f>
            <x14:dxf>
              <font>
                <color theme="0"/>
              </font>
              <border>
                <left style="thin">
                  <color auto="1"/>
                </left>
                <right/>
                <top/>
                <bottom/>
                <vertical/>
                <horizontal/>
              </border>
            </x14:dxf>
          </x14:cfRule>
          <x14:cfRule type="expression" priority="103" id="{18E5B468-74BC-488E-84AA-516D7702813C}">
            <xm:f>'（別紙１）省力化計算シート'!$I$29=""</xm:f>
            <x14:dxf>
              <font>
                <color theme="0"/>
              </font>
              <border>
                <top/>
                <bottom/>
                <vertical/>
                <horizontal/>
              </border>
            </x14:dxf>
          </x14:cfRule>
          <xm:sqref>Q73:Q78</xm:sqref>
        </x14:conditionalFormatting>
        <x14:conditionalFormatting xmlns:xm="http://schemas.microsoft.com/office/excel/2006/main">
          <x14:cfRule type="expression" priority="67" id="{44C28A70-A878-451A-B484-BB3AB3192112}">
            <xm:f>'（別紙１）省力化計算シート'!$I$34=""</xm:f>
            <x14:dxf>
              <font>
                <color theme="0"/>
              </font>
              <border>
                <top/>
                <bottom/>
                <vertical/>
                <horizontal/>
              </border>
            </x14:dxf>
          </x14:cfRule>
          <x14:cfRule type="expression" priority="68" id="{77482F48-E029-45C5-915F-009757442525}">
            <xm:f>AND('（別紙１）省力化計算シート'!$I$34&lt;&gt;"",'（別紙１）省力化計算シート'!$I$35="")</xm:f>
            <x14:dxf>
              <font>
                <color theme="0"/>
              </font>
              <border>
                <left style="thin">
                  <color auto="1"/>
                </left>
                <right/>
                <top/>
                <bottom/>
                <vertical/>
                <horizontal/>
              </border>
            </x14:dxf>
          </x14:cfRule>
          <x14:cfRule type="expression" priority="69" id="{40983C34-C000-425B-84D6-67A40535B2A7}">
            <xm:f>AND('（別紙１）省力化計算シート'!$I$34="",'（別紙１）省力化計算シート'!$I$35&lt;&gt;"")</xm:f>
            <x14:dxf>
              <font>
                <color theme="0"/>
              </font>
              <border>
                <left/>
                <right style="thin">
                  <color auto="1"/>
                </right>
                <top/>
                <bottom/>
                <vertical/>
                <horizontal/>
              </border>
            </x14:dxf>
          </x14:cfRule>
          <xm:sqref>Q80:Q85</xm:sqref>
        </x14:conditionalFormatting>
        <x14:conditionalFormatting xmlns:xm="http://schemas.microsoft.com/office/excel/2006/main">
          <x14:cfRule type="expression" priority="32" id="{D11FA2BC-4C99-4063-B7CE-9FF616F95CD3}">
            <xm:f>AND('（別紙１）省力化計算シート'!$I$39&lt;&gt;"",'（別紙１）省力化計算シート'!$I$40="")</xm:f>
            <x14:dxf>
              <font>
                <color theme="0"/>
              </font>
              <border>
                <left style="thin">
                  <color auto="1"/>
                </left>
                <right/>
                <top/>
                <bottom/>
                <vertical/>
                <horizontal/>
              </border>
            </x14:dxf>
          </x14:cfRule>
          <x14:cfRule type="expression" priority="31" id="{840BB644-0826-4AA6-BA8D-5157097209F2}">
            <xm:f>'（別紙１）省力化計算シート'!$I$39=""</xm:f>
            <x14:dxf>
              <font>
                <color theme="0"/>
              </font>
              <border>
                <top/>
                <bottom/>
                <vertical/>
                <horizontal/>
              </border>
            </x14:dxf>
          </x14:cfRule>
          <x14:cfRule type="expression" priority="33" id="{1B9F307F-5074-4C64-BF10-D1D07B432B18}">
            <xm:f>AND('（別紙１）省力化計算シート'!$I$39="",'（別紙１）省力化計算シート'!$I$40&lt;&gt;"")</xm:f>
            <x14:dxf>
              <font>
                <color theme="0"/>
              </font>
              <border>
                <left/>
                <right style="thin">
                  <color auto="1"/>
                </right>
                <top/>
                <bottom/>
                <vertical/>
                <horizontal/>
              </border>
            </x14:dxf>
          </x14:cfRule>
          <xm:sqref>Q87:Q92</xm:sqref>
        </x14:conditionalFormatting>
        <x14:conditionalFormatting xmlns:xm="http://schemas.microsoft.com/office/excel/2006/main">
          <x14:cfRule type="expression" priority="431" id="{2C3B378F-A48C-49D5-93B7-D21B8F0E8514}">
            <xm:f>'（別紙１）省力化計算シート'!$C$15=""</xm:f>
            <x14:dxf>
              <font>
                <color theme="0"/>
              </font>
              <fill>
                <patternFill>
                  <bgColor theme="0"/>
                </patternFill>
              </fill>
              <border>
                <left/>
                <right/>
                <top/>
                <bottom/>
                <vertical/>
                <horizontal/>
              </border>
            </x14:dxf>
          </x14:cfRule>
          <xm:sqref>R7:T12</xm:sqref>
        </x14:conditionalFormatting>
        <x14:conditionalFormatting xmlns:xm="http://schemas.microsoft.com/office/excel/2006/main">
          <x14:cfRule type="expression" priority="394" id="{BBC5F0AE-A119-4472-B8D1-CA7F7587C0BB}">
            <xm:f>'（別紙１）省力化計算シート'!$C$20=""</xm:f>
            <x14:dxf>
              <font>
                <color theme="0"/>
              </font>
              <fill>
                <patternFill>
                  <bgColor theme="0"/>
                </patternFill>
              </fill>
              <border>
                <left/>
                <right/>
                <top/>
                <bottom/>
                <vertical/>
                <horizontal/>
              </border>
            </x14:dxf>
          </x14:cfRule>
          <xm:sqref>R14:T19</xm:sqref>
        </x14:conditionalFormatting>
        <x14:conditionalFormatting xmlns:xm="http://schemas.microsoft.com/office/excel/2006/main">
          <x14:cfRule type="expression" priority="270" id="{73100F71-8506-4AD3-AC35-266708E87BB0}">
            <xm:f>'（別紙１）省力化計算シート'!$C$25=""</xm:f>
            <x14:dxf>
              <font>
                <color theme="0"/>
              </font>
              <fill>
                <patternFill>
                  <bgColor theme="0"/>
                </patternFill>
              </fill>
              <border>
                <left/>
                <right/>
                <top/>
                <bottom/>
                <vertical/>
                <horizontal/>
              </border>
            </x14:dxf>
          </x14:cfRule>
          <xm:sqref>R21:T26</xm:sqref>
        </x14:conditionalFormatting>
        <x14:conditionalFormatting xmlns:xm="http://schemas.microsoft.com/office/excel/2006/main">
          <x14:cfRule type="expression" priority="197" id="{196BCE34-67E1-4582-B09B-04DB7ADFCE04}">
            <xm:f>'（別紙１）省力化計算シート'!$C$30=""</xm:f>
            <x14:dxf>
              <font>
                <color theme="0"/>
              </font>
              <fill>
                <patternFill>
                  <bgColor theme="0"/>
                </patternFill>
              </fill>
              <border>
                <left/>
                <right/>
                <top/>
                <bottom/>
                <vertical/>
                <horizontal/>
              </border>
            </x14:dxf>
          </x14:cfRule>
          <xm:sqref>R28:T33</xm:sqref>
        </x14:conditionalFormatting>
        <x14:conditionalFormatting xmlns:xm="http://schemas.microsoft.com/office/excel/2006/main">
          <x14:cfRule type="expression" priority="161" id="{EE160BCA-8EF6-4CE1-83B6-08B3835E1158}">
            <xm:f>'（別紙１）省力化計算シート'!$C$35=""</xm:f>
            <x14:dxf>
              <font>
                <color theme="0"/>
              </font>
              <fill>
                <patternFill>
                  <bgColor theme="0"/>
                </patternFill>
              </fill>
              <border>
                <left/>
                <right/>
                <top/>
                <bottom/>
                <vertical/>
                <horizontal/>
              </border>
            </x14:dxf>
          </x14:cfRule>
          <xm:sqref>R35:T40</xm:sqref>
        </x14:conditionalFormatting>
        <x14:conditionalFormatting xmlns:xm="http://schemas.microsoft.com/office/excel/2006/main">
          <x14:cfRule type="expression" priority="125" id="{B95A8A52-D33B-4DC2-AF40-148314C35116}">
            <xm:f>'（別紙１）省力化計算シート'!$C$40=""</xm:f>
            <x14:dxf>
              <font>
                <color theme="0"/>
              </font>
              <fill>
                <patternFill>
                  <bgColor theme="0"/>
                </patternFill>
              </fill>
              <border>
                <left/>
                <right/>
                <top/>
                <bottom/>
                <vertical/>
                <horizontal/>
              </border>
            </x14:dxf>
          </x14:cfRule>
          <xm:sqref>R42:T47</xm:sqref>
        </x14:conditionalFormatting>
        <x14:conditionalFormatting xmlns:xm="http://schemas.microsoft.com/office/excel/2006/main">
          <x14:cfRule type="expression" priority="359" id="{9E93CD85-CF56-4BEC-A2EB-513D0B1EA403}">
            <xm:f>'（別紙１）省力化計算シート'!$I$15=""</xm:f>
            <x14:dxf>
              <font>
                <color theme="0"/>
              </font>
              <fill>
                <patternFill>
                  <bgColor theme="0"/>
                </patternFill>
              </fill>
              <border>
                <left/>
                <right/>
                <top/>
                <bottom/>
                <vertical/>
                <horizontal/>
              </border>
            </x14:dxf>
          </x14:cfRule>
          <xm:sqref>R52:T57</xm:sqref>
        </x14:conditionalFormatting>
        <x14:conditionalFormatting xmlns:xm="http://schemas.microsoft.com/office/excel/2006/main">
          <x14:cfRule type="expression" priority="306" id="{B9D025ED-389E-43F2-AB65-69CD154C6BA2}">
            <xm:f>'（別紙１）省力化計算シート'!$I$20=""</xm:f>
            <x14:dxf>
              <font>
                <color theme="0"/>
              </font>
              <fill>
                <patternFill>
                  <bgColor theme="0"/>
                </patternFill>
              </fill>
              <border>
                <left/>
                <right/>
                <top/>
                <bottom/>
                <vertical/>
                <horizontal/>
              </border>
            </x14:dxf>
          </x14:cfRule>
          <xm:sqref>R59:T64</xm:sqref>
        </x14:conditionalFormatting>
        <x14:conditionalFormatting xmlns:xm="http://schemas.microsoft.com/office/excel/2006/main">
          <x14:cfRule type="expression" priority="235" id="{E70676BA-41E4-4F6D-A22A-B79CB7057DFC}">
            <xm:f>'（別紙１）省力化計算シート'!$I$25=""</xm:f>
            <x14:dxf>
              <font>
                <color theme="0"/>
              </font>
              <fill>
                <patternFill>
                  <bgColor theme="0"/>
                </patternFill>
              </fill>
              <border>
                <left/>
                <right/>
                <top/>
                <bottom/>
                <vertical/>
                <horizontal/>
              </border>
            </x14:dxf>
          </x14:cfRule>
          <xm:sqref>R66:T71</xm:sqref>
        </x14:conditionalFormatting>
        <x14:conditionalFormatting xmlns:xm="http://schemas.microsoft.com/office/excel/2006/main">
          <x14:cfRule type="expression" priority="89" id="{4BB0995F-0CC5-41D0-BA06-C44648B4EFDD}">
            <xm:f>'（別紙１）省力化計算シート'!$I$30=""</xm:f>
            <x14:dxf>
              <font>
                <color theme="0"/>
              </font>
              <fill>
                <patternFill>
                  <bgColor theme="0"/>
                </patternFill>
              </fill>
              <border>
                <left/>
                <right/>
                <top/>
                <bottom/>
                <vertical/>
                <horizontal/>
              </border>
            </x14:dxf>
          </x14:cfRule>
          <xm:sqref>R73:T78</xm:sqref>
        </x14:conditionalFormatting>
        <x14:conditionalFormatting xmlns:xm="http://schemas.microsoft.com/office/excel/2006/main">
          <x14:cfRule type="expression" priority="54" id="{B7E1E07A-8CD2-4643-BCA0-BDF58DE88A94}">
            <xm:f>'（別紙１）省力化計算シート'!$I$35=""</xm:f>
            <x14:dxf>
              <font>
                <color theme="0"/>
              </font>
              <fill>
                <patternFill>
                  <bgColor theme="0"/>
                </patternFill>
              </fill>
              <border>
                <left/>
                <right/>
                <top/>
                <bottom/>
                <vertical/>
                <horizontal/>
              </border>
            </x14:dxf>
          </x14:cfRule>
          <xm:sqref>R80:T85</xm:sqref>
        </x14:conditionalFormatting>
        <x14:conditionalFormatting xmlns:xm="http://schemas.microsoft.com/office/excel/2006/main">
          <x14:cfRule type="expression" priority="17" id="{1C34BF40-FCC4-48AB-A91B-991F7DB852F7}">
            <xm:f>'（別紙１）省力化計算シート'!$I$40=""</xm:f>
            <x14:dxf>
              <font>
                <color theme="0"/>
              </font>
              <fill>
                <patternFill>
                  <bgColor theme="0"/>
                </patternFill>
              </fill>
              <border>
                <left/>
                <right/>
                <top/>
                <bottom/>
                <vertical/>
                <horizontal/>
              </border>
            </x14:dxf>
          </x14:cfRule>
          <xm:sqref>R87:T92</xm:sqref>
        </x14:conditionalFormatting>
        <x14:conditionalFormatting xmlns:xm="http://schemas.microsoft.com/office/excel/2006/main">
          <x14:cfRule type="expression" priority="432" id="{64DB7870-E0BE-42E2-A5F2-9CD1AC8433EC}">
            <xm:f>AND('（別紙１）省力化計算シート'!$E$15="-",'（別紙１）省力化計算シート'!$D$15&lt;&gt;"")</xm:f>
            <x14:dxf>
              <fill>
                <patternFill>
                  <bgColor theme="6" tint="0.79998168889431442"/>
                </patternFill>
              </fill>
            </x14:dxf>
          </x14:cfRule>
          <xm:sqref>S8:S9</xm:sqref>
        </x14:conditionalFormatting>
        <x14:conditionalFormatting xmlns:xm="http://schemas.microsoft.com/office/excel/2006/main">
          <x14:cfRule type="expression" priority="433" id="{4BC19FAE-FE61-47DF-8BF7-7191215FCBA6}">
            <xm:f>AND('（別紙１）省力化計算シート'!$F$15&lt;0,'（別紙１）省力化計算シート'!$D$15&lt;&gt;"")</xm:f>
            <x14:dxf>
              <fill>
                <patternFill>
                  <bgColor theme="6" tint="0.79998168889431442"/>
                </patternFill>
              </fill>
            </x14:dxf>
          </x14:cfRule>
          <x14:cfRule type="expression" priority="434" id="{EE3D3A72-DFD4-41C9-88BD-094A0F251FAC}">
            <xm:f>AND('（別紙１）省力化計算シート'!$F$15&gt;0,'（別紙１）省力化計算シート'!$D$15&lt;&gt;"")</xm:f>
            <x14:dxf>
              <fill>
                <patternFill>
                  <bgColor theme="4" tint="0.79998168889431442"/>
                </patternFill>
              </fill>
            </x14:dxf>
          </x14:cfRule>
          <xm:sqref>S9</xm:sqref>
        </x14:conditionalFormatting>
        <x14:conditionalFormatting xmlns:xm="http://schemas.microsoft.com/office/excel/2006/main">
          <x14:cfRule type="expression" priority="395" id="{EE162DBC-B8CA-4757-80C8-0FC0CBDC24D3}">
            <xm:f>AND('（別紙１）省力化計算シート'!$E$20="-",'（別紙１）省力化計算シート'!$D$20&lt;&gt;"")</xm:f>
            <x14:dxf>
              <fill>
                <patternFill>
                  <bgColor theme="6" tint="0.79998168889431442"/>
                </patternFill>
              </fill>
            </x14:dxf>
          </x14:cfRule>
          <xm:sqref>S15:S16</xm:sqref>
        </x14:conditionalFormatting>
        <x14:conditionalFormatting xmlns:xm="http://schemas.microsoft.com/office/excel/2006/main">
          <x14:cfRule type="expression" priority="396" id="{340B7D5E-CAA2-4B46-912D-3A25F717CE64}">
            <xm:f>AND('（別紙１）省力化計算シート'!$F$20&lt;0,'（別紙１）省力化計算シート'!$D$20&lt;&gt;"")</xm:f>
            <x14:dxf>
              <fill>
                <patternFill>
                  <bgColor theme="6" tint="0.79998168889431442"/>
                </patternFill>
              </fill>
            </x14:dxf>
          </x14:cfRule>
          <x14:cfRule type="expression" priority="397" id="{5C679150-CE8F-494A-86A4-91DC65E406EC}">
            <xm:f>AND('（別紙１）省力化計算シート'!$F$20&gt;0,'（別紙１）省力化計算シート'!$D$20&lt;&gt;"")</xm:f>
            <x14:dxf>
              <fill>
                <patternFill>
                  <bgColor theme="4" tint="0.79998168889431442"/>
                </patternFill>
              </fill>
            </x14:dxf>
          </x14:cfRule>
          <xm:sqref>S16</xm:sqref>
        </x14:conditionalFormatting>
        <x14:conditionalFormatting xmlns:xm="http://schemas.microsoft.com/office/excel/2006/main">
          <x14:cfRule type="expression" priority="271" id="{CBC3AE13-CD59-4A78-8925-D825A46B16B1}">
            <xm:f>AND('（別紙１）省力化計算シート'!$E$25="-",'（別紙１）省力化計算シート'!$D$25&lt;&gt;"")</xm:f>
            <x14:dxf>
              <fill>
                <patternFill>
                  <bgColor theme="6" tint="0.79998168889431442"/>
                </patternFill>
              </fill>
            </x14:dxf>
          </x14:cfRule>
          <xm:sqref>S22:S23</xm:sqref>
        </x14:conditionalFormatting>
        <x14:conditionalFormatting xmlns:xm="http://schemas.microsoft.com/office/excel/2006/main">
          <x14:cfRule type="expression" priority="272" id="{AFD92C5D-BE24-4E43-9D14-FB145B943E38}">
            <xm:f>AND('（別紙１）省力化計算シート'!$F$25&lt;0,'（別紙１）省力化計算シート'!$D$25&lt;&gt;"")</xm:f>
            <x14:dxf>
              <fill>
                <patternFill>
                  <bgColor theme="6" tint="0.79998168889431442"/>
                </patternFill>
              </fill>
            </x14:dxf>
          </x14:cfRule>
          <x14:cfRule type="expression" priority="273" id="{94C1C41A-35E6-44C4-B3E2-88CA8C3C2772}">
            <xm:f>AND('（別紙１）省力化計算シート'!$F$25&gt;0,'（別紙１）省力化計算シート'!$D$25&lt;&gt;"")</xm:f>
            <x14:dxf>
              <fill>
                <patternFill>
                  <bgColor theme="4" tint="0.79998168889431442"/>
                </patternFill>
              </fill>
            </x14:dxf>
          </x14:cfRule>
          <xm:sqref>S23</xm:sqref>
        </x14:conditionalFormatting>
        <x14:conditionalFormatting xmlns:xm="http://schemas.microsoft.com/office/excel/2006/main">
          <x14:cfRule type="expression" priority="198" id="{7D081DA4-4442-474E-B6FD-B7B0A8ADE538}">
            <xm:f>AND('（別紙１）省力化計算シート'!$E$30="-",'（別紙１）省力化計算シート'!$D$30&lt;&gt;"")</xm:f>
            <x14:dxf>
              <fill>
                <patternFill>
                  <bgColor theme="6" tint="0.79998168889431442"/>
                </patternFill>
              </fill>
            </x14:dxf>
          </x14:cfRule>
          <xm:sqref>S29:S30</xm:sqref>
        </x14:conditionalFormatting>
        <x14:conditionalFormatting xmlns:xm="http://schemas.microsoft.com/office/excel/2006/main">
          <x14:cfRule type="expression" priority="199" id="{7E15AC67-75EC-438A-AA2F-A03DD5BC151B}">
            <xm:f>AND('（別紙１）省力化計算シート'!$F$30&lt;0,'（別紙１）省力化計算シート'!$D$30&lt;&gt;"")</xm:f>
            <x14:dxf>
              <fill>
                <patternFill>
                  <bgColor theme="6" tint="0.79998168889431442"/>
                </patternFill>
              </fill>
            </x14:dxf>
          </x14:cfRule>
          <x14:cfRule type="expression" priority="200" id="{982C1482-9B50-40C9-B30F-EFFBF8FBF9ED}">
            <xm:f>AND('（別紙１）省力化計算シート'!$F$30&gt;0,'（別紙１）省力化計算シート'!$D$30&lt;&gt;"")</xm:f>
            <x14:dxf>
              <fill>
                <patternFill>
                  <bgColor theme="4" tint="0.79998168889431442"/>
                </patternFill>
              </fill>
            </x14:dxf>
          </x14:cfRule>
          <xm:sqref>S30</xm:sqref>
        </x14:conditionalFormatting>
        <x14:conditionalFormatting xmlns:xm="http://schemas.microsoft.com/office/excel/2006/main">
          <x14:cfRule type="expression" priority="162" id="{D506B28B-577A-4123-9004-1757C392DAEE}">
            <xm:f>AND('（別紙１）省力化計算シート'!$E$35="-",'（別紙１）省力化計算シート'!$D$35&lt;&gt;"")</xm:f>
            <x14:dxf>
              <fill>
                <patternFill>
                  <bgColor theme="6" tint="0.79998168889431442"/>
                </patternFill>
              </fill>
            </x14:dxf>
          </x14:cfRule>
          <xm:sqref>S36:S37</xm:sqref>
        </x14:conditionalFormatting>
        <x14:conditionalFormatting xmlns:xm="http://schemas.microsoft.com/office/excel/2006/main">
          <x14:cfRule type="expression" priority="163" id="{0345143E-18CC-46CC-A08D-04F9DFE15A12}">
            <xm:f>AND('（別紙１）省力化計算シート'!$F$35&lt;0,'（別紙１）省力化計算シート'!$D$35&lt;&gt;"")</xm:f>
            <x14:dxf>
              <fill>
                <patternFill>
                  <bgColor theme="6" tint="0.79998168889431442"/>
                </patternFill>
              </fill>
            </x14:dxf>
          </x14:cfRule>
          <x14:cfRule type="expression" priority="164" id="{3BCCEA9E-C160-4A5A-AD90-8D7CC99781C7}">
            <xm:f>AND('（別紙１）省力化計算シート'!$F$35&gt;0,'（別紙１）省力化計算シート'!$D$35&lt;&gt;"")</xm:f>
            <x14:dxf>
              <fill>
                <patternFill>
                  <bgColor theme="4" tint="0.79998168889431442"/>
                </patternFill>
              </fill>
            </x14:dxf>
          </x14:cfRule>
          <xm:sqref>S37</xm:sqref>
        </x14:conditionalFormatting>
        <x14:conditionalFormatting xmlns:xm="http://schemas.microsoft.com/office/excel/2006/main">
          <x14:cfRule type="expression" priority="126" id="{ADB45883-495C-40DA-8043-67A5DB3F3A14}">
            <xm:f>AND('（別紙１）省力化計算シート'!$E$40="-",'（別紙１）省力化計算シート'!$D$40&lt;&gt;"")</xm:f>
            <x14:dxf>
              <fill>
                <patternFill>
                  <bgColor theme="6" tint="0.79998168889431442"/>
                </patternFill>
              </fill>
            </x14:dxf>
          </x14:cfRule>
          <xm:sqref>S43:S44</xm:sqref>
        </x14:conditionalFormatting>
        <x14:conditionalFormatting xmlns:xm="http://schemas.microsoft.com/office/excel/2006/main">
          <x14:cfRule type="expression" priority="128" id="{DCCD5CBD-043E-490B-A755-08C72E4D17E5}">
            <xm:f>AND('（別紙１）省力化計算シート'!$F$40&gt;0,'（別紙１）省力化計算シート'!$D$40&lt;&gt;"")</xm:f>
            <x14:dxf>
              <fill>
                <patternFill>
                  <bgColor theme="4" tint="0.79998168889431442"/>
                </patternFill>
              </fill>
            </x14:dxf>
          </x14:cfRule>
          <x14:cfRule type="expression" priority="127" id="{48A8740C-CF47-41BF-B25B-53EC657EE7B7}">
            <xm:f>AND('（別紙１）省力化計算シート'!$F$40&lt;0,'（別紙１）省力化計算シート'!$D$40&lt;&gt;"")</xm:f>
            <x14:dxf>
              <fill>
                <patternFill>
                  <bgColor theme="6" tint="0.79998168889431442"/>
                </patternFill>
              </fill>
            </x14:dxf>
          </x14:cfRule>
          <xm:sqref>S44</xm:sqref>
        </x14:conditionalFormatting>
        <x14:conditionalFormatting xmlns:xm="http://schemas.microsoft.com/office/excel/2006/main">
          <x14:cfRule type="expression" priority="360" id="{007F5D75-E584-46AE-BE12-B33828298C8B}">
            <xm:f>OR('（別紙１）省力化計算シート'!$K$15="新たに追加される作業",AND('（別紙１）省力化計算シート'!$I$15&lt;&gt;"",'（別紙１）省力化計算シート'!$J$15&lt;&gt;"",'（別紙１）省力化計算シート'!$N$15="-"))</xm:f>
            <x14:dxf>
              <fill>
                <patternFill>
                  <bgColor theme="4" tint="0.79998168889431442"/>
                </patternFill>
              </fill>
            </x14:dxf>
          </x14:cfRule>
          <xm:sqref>S53:S54</xm:sqref>
        </x14:conditionalFormatting>
        <x14:conditionalFormatting xmlns:xm="http://schemas.microsoft.com/office/excel/2006/main">
          <x14:cfRule type="expression" priority="361" id="{9E21172A-2099-4B9A-90D9-3F6479A3FDA8}">
            <xm:f>AND('（別紙１）省力化計算シート'!$N$15&gt;0,'（別紙１）省力化計算シート'!$N$15&lt;&gt;"-")</xm:f>
            <x14:dxf>
              <fill>
                <patternFill>
                  <bgColor theme="4" tint="0.79998168889431442"/>
                </patternFill>
              </fill>
            </x14:dxf>
          </x14:cfRule>
          <x14:cfRule type="expression" priority="362" id="{27A0E8EF-2145-4683-8C52-F911749431EB}">
            <xm:f>AND('（別紙１）省力化計算シート'!$N$15&lt;0,'（別紙１）省力化計算シート'!$N$15&lt;&gt;"-")</xm:f>
            <x14:dxf>
              <fill>
                <patternFill>
                  <bgColor theme="6" tint="0.79998168889431442"/>
                </patternFill>
              </fill>
            </x14:dxf>
          </x14:cfRule>
          <xm:sqref>S54</xm:sqref>
        </x14:conditionalFormatting>
        <x14:conditionalFormatting xmlns:xm="http://schemas.microsoft.com/office/excel/2006/main">
          <x14:cfRule type="expression" priority="307" id="{EE48C168-6480-4BD4-92D7-F93694F91E6B}">
            <xm:f>OR('（別紙１）省力化計算シート'!$K$20="新たに追加される作業",AND('（別紙１）省力化計算シート'!$I$20&lt;&gt;"",'（別紙１）省力化計算シート'!$J$20&lt;&gt;"",'（別紙１）省力化計算シート'!$N$20="-"))</xm:f>
            <x14:dxf>
              <fill>
                <patternFill>
                  <bgColor theme="4" tint="0.79998168889431442"/>
                </patternFill>
              </fill>
            </x14:dxf>
          </x14:cfRule>
          <xm:sqref>S60:S61</xm:sqref>
        </x14:conditionalFormatting>
        <x14:conditionalFormatting xmlns:xm="http://schemas.microsoft.com/office/excel/2006/main">
          <x14:cfRule type="expression" priority="308" id="{DA7D243D-F27F-4C2B-95D6-23BF716B42CF}">
            <xm:f>AND('（別紙１）省力化計算シート'!$N$20&gt;0,'（別紙１）省力化計算シート'!$N$20&lt;&gt;"-")</xm:f>
            <x14:dxf>
              <fill>
                <patternFill>
                  <bgColor theme="4" tint="0.79998168889431442"/>
                </patternFill>
              </fill>
            </x14:dxf>
          </x14:cfRule>
          <x14:cfRule type="expression" priority="309" id="{8387AD27-3D5A-4593-A885-70EC1960EFAF}">
            <xm:f>AND('（別紙１）省力化計算シート'!$N$20&lt;0,'（別紙１）省力化計算シート'!$N$20&lt;&gt;"-")</xm:f>
            <x14:dxf>
              <fill>
                <patternFill>
                  <bgColor theme="6" tint="0.79998168889431442"/>
                </patternFill>
              </fill>
            </x14:dxf>
          </x14:cfRule>
          <xm:sqref>S61</xm:sqref>
        </x14:conditionalFormatting>
        <x14:conditionalFormatting xmlns:xm="http://schemas.microsoft.com/office/excel/2006/main">
          <x14:cfRule type="expression" priority="236" id="{9FE34C1F-0DEB-45F2-A32B-D2B330B8824F}">
            <xm:f>OR('（別紙１）省力化計算シート'!$K$25="新たに追加される作業",AND('（別紙１）省力化計算シート'!$I$25&lt;&gt;"",'（別紙１）省力化計算シート'!$J$25&lt;&gt;"",'（別紙１）省力化計算シート'!$N$25="-"))</xm:f>
            <x14:dxf>
              <fill>
                <patternFill>
                  <bgColor theme="4" tint="0.79998168889431442"/>
                </patternFill>
              </fill>
            </x14:dxf>
          </x14:cfRule>
          <xm:sqref>S67:S68</xm:sqref>
        </x14:conditionalFormatting>
        <x14:conditionalFormatting xmlns:xm="http://schemas.microsoft.com/office/excel/2006/main">
          <x14:cfRule type="expression" priority="237" id="{00B2F891-D211-4A11-ABE6-CE3C9038E7B3}">
            <xm:f>AND('（別紙１）省力化計算シート'!$N$25&gt;0,'（別紙１）省力化計算シート'!$N$25&lt;&gt;"-")</xm:f>
            <x14:dxf>
              <fill>
                <patternFill>
                  <bgColor theme="4" tint="0.79998168889431442"/>
                </patternFill>
              </fill>
            </x14:dxf>
          </x14:cfRule>
          <x14:cfRule type="expression" priority="238" id="{1CA19853-2C84-43C4-95AC-9B93D770A05D}">
            <xm:f>AND('（別紙１）省力化計算シート'!$N$25&lt;0,'（別紙１）省力化計算シート'!$N$25&lt;&gt;"-")</xm:f>
            <x14:dxf>
              <fill>
                <patternFill>
                  <bgColor theme="6" tint="0.79998168889431442"/>
                </patternFill>
              </fill>
            </x14:dxf>
          </x14:cfRule>
          <xm:sqref>S68</xm:sqref>
        </x14:conditionalFormatting>
        <x14:conditionalFormatting xmlns:xm="http://schemas.microsoft.com/office/excel/2006/main">
          <x14:cfRule type="expression" priority="90" id="{FBCE471B-E7B4-431D-983C-AD8055F03D6F}">
            <xm:f>OR('（別紙１）省力化計算シート'!$K$30="新たに追加される作業",AND('（別紙１）省力化計算シート'!$I$30&lt;&gt;"",'（別紙１）省力化計算シート'!$J$30&lt;&gt;"",'（別紙１）省力化計算シート'!$N$30="-"))</xm:f>
            <x14:dxf>
              <fill>
                <patternFill>
                  <bgColor theme="4" tint="0.79998168889431442"/>
                </patternFill>
              </fill>
            </x14:dxf>
          </x14:cfRule>
          <xm:sqref>S74:S75</xm:sqref>
        </x14:conditionalFormatting>
        <x14:conditionalFormatting xmlns:xm="http://schemas.microsoft.com/office/excel/2006/main">
          <x14:cfRule type="expression" priority="92" id="{E33D50BA-7264-4A60-932D-47B4D50556BE}">
            <xm:f>AND('（別紙１）省力化計算シート'!$N$30&lt;0,'（別紙１）省力化計算シート'!$N$30&lt;&gt;"-")</xm:f>
            <x14:dxf>
              <fill>
                <patternFill>
                  <bgColor theme="6" tint="0.79998168889431442"/>
                </patternFill>
              </fill>
            </x14:dxf>
          </x14:cfRule>
          <x14:cfRule type="expression" priority="91" id="{6F080686-EB59-4066-8EC7-CAAA3CEA734D}">
            <xm:f>AND('（別紙１）省力化計算シート'!$N$30&gt;0,'（別紙１）省力化計算シート'!$N$30&lt;&gt;"-")</xm:f>
            <x14:dxf>
              <fill>
                <patternFill>
                  <bgColor theme="4" tint="0.79998168889431442"/>
                </patternFill>
              </fill>
            </x14:dxf>
          </x14:cfRule>
          <xm:sqref>S75</xm:sqref>
        </x14:conditionalFormatting>
        <x14:conditionalFormatting xmlns:xm="http://schemas.microsoft.com/office/excel/2006/main">
          <x14:cfRule type="expression" priority="55" id="{F0C5A6D5-BEE0-48EF-95BB-E59B1177F558}">
            <xm:f>OR('（別紙１）省力化計算シート'!$K$35="新たに追加される作業",AND('（別紙１）省力化計算シート'!$I$35&lt;&gt;"",'（別紙１）省力化計算シート'!$J$35&lt;&gt;"",'（別紙１）省力化計算シート'!$N$35="-"))</xm:f>
            <x14:dxf>
              <fill>
                <patternFill>
                  <bgColor theme="4" tint="0.79998168889431442"/>
                </patternFill>
              </fill>
            </x14:dxf>
          </x14:cfRule>
          <xm:sqref>S81:S82</xm:sqref>
        </x14:conditionalFormatting>
        <x14:conditionalFormatting xmlns:xm="http://schemas.microsoft.com/office/excel/2006/main">
          <x14:cfRule type="expression" priority="57" id="{113F98B1-8C48-4E64-8ADC-68F166E364F5}">
            <xm:f>AND('（別紙１）省力化計算シート'!$N$35&lt;0,'（別紙１）省力化計算シート'!$N$35&lt;&gt;"-")</xm:f>
            <x14:dxf>
              <fill>
                <patternFill>
                  <bgColor theme="6" tint="0.79998168889431442"/>
                </patternFill>
              </fill>
            </x14:dxf>
          </x14:cfRule>
          <x14:cfRule type="expression" priority="56" id="{0D9F30A9-264B-4FF6-A9C5-78D52F946083}">
            <xm:f>AND('（別紙１）省力化計算シート'!$N$35&gt;0,'（別紙１）省力化計算シート'!$N$35&lt;&gt;"-")</xm:f>
            <x14:dxf>
              <fill>
                <patternFill>
                  <bgColor theme="4" tint="0.79998168889431442"/>
                </patternFill>
              </fill>
            </x14:dxf>
          </x14:cfRule>
          <xm:sqref>S82</xm:sqref>
        </x14:conditionalFormatting>
        <x14:conditionalFormatting xmlns:xm="http://schemas.microsoft.com/office/excel/2006/main">
          <x14:cfRule type="expression" priority="18" id="{CB38EE89-91F6-4DAB-8D9D-01A8F331E1B4}">
            <xm:f>OR('（別紙１）省力化計算シート'!$K$40="新たに追加される作業",AND('（別紙１）省力化計算シート'!$I$40&lt;&gt;"",'（別紙１）省力化計算シート'!$J$40&lt;&gt;"",'（別紙１）省力化計算シート'!$N$40="-"))</xm:f>
            <x14:dxf>
              <fill>
                <patternFill>
                  <bgColor theme="4" tint="0.79998168889431442"/>
                </patternFill>
              </fill>
            </x14:dxf>
          </x14:cfRule>
          <xm:sqref>S88:S89</xm:sqref>
        </x14:conditionalFormatting>
        <x14:conditionalFormatting xmlns:xm="http://schemas.microsoft.com/office/excel/2006/main">
          <x14:cfRule type="expression" priority="20" id="{00F2ED2F-F8B9-495A-A79D-89E766F90E73}">
            <xm:f>AND('（別紙１）省力化計算シート'!$N$40&lt;0,'（別紙１）省力化計算シート'!$N$40&lt;&gt;"-")</xm:f>
            <x14:dxf>
              <fill>
                <patternFill>
                  <bgColor theme="6" tint="0.79998168889431442"/>
                </patternFill>
              </fill>
            </x14:dxf>
          </x14:cfRule>
          <x14:cfRule type="expression" priority="19" id="{2986C1FF-D924-4134-B234-01E2B172AE71}">
            <xm:f>AND('（別紙１）省力化計算シート'!$N$40&gt;0,'（別紙１）省力化計算シート'!$N$40&lt;&gt;"-")</xm:f>
            <x14:dxf>
              <fill>
                <patternFill>
                  <bgColor theme="4" tint="0.79998168889431442"/>
                </patternFill>
              </fill>
            </x14:dxf>
          </x14:cfRule>
          <xm:sqref>S89</xm:sqref>
        </x14:conditionalFormatting>
        <x14:conditionalFormatting xmlns:xm="http://schemas.microsoft.com/office/excel/2006/main">
          <x14:cfRule type="expression" priority="451" id="{B77DB768-8CBA-4041-A026-0200E9ADF2DB}">
            <xm:f>AND('（別紙１）省力化計算シート'!$C$15="",'（別紙１）省力化計算シート'!$C$16&lt;&gt;"")</xm:f>
            <x14:dxf>
              <font>
                <color theme="0"/>
              </font>
              <border>
                <left/>
                <right/>
                <top/>
                <bottom/>
                <vertical/>
                <horizontal/>
              </border>
            </x14:dxf>
          </x14:cfRule>
          <x14:cfRule type="expression" priority="449" id="{C5447362-C6B3-4DBC-BC71-8111F836F288}">
            <xm:f>'（別紙１）省力化計算シート'!$C$15=""</xm:f>
            <x14:dxf>
              <font>
                <color theme="0"/>
              </font>
              <border>
                <left/>
                <right/>
                <top/>
                <bottom/>
                <vertical/>
                <horizontal/>
              </border>
            </x14:dxf>
          </x14:cfRule>
          <x14:cfRule type="expression" priority="450" id="{182A10A2-0D44-4D2D-BB2F-0B0C8C0C33A1}">
            <xm:f>AND('（別紙１）省力化計算シート'!$C$15&lt;&gt;"",'（別紙１）省力化計算シート'!$C$16="")</xm:f>
            <x14:dxf>
              <font>
                <color theme="0"/>
              </font>
              <border>
                <left style="thin">
                  <color auto="1"/>
                </left>
                <right/>
                <top/>
                <bottom/>
                <vertical/>
                <horizontal/>
              </border>
            </x14:dxf>
          </x14:cfRule>
          <xm:sqref>U7:U12</xm:sqref>
        </x14:conditionalFormatting>
        <x14:conditionalFormatting xmlns:xm="http://schemas.microsoft.com/office/excel/2006/main">
          <x14:cfRule type="expression" priority="411" id="{E92276B4-D072-4262-A5E5-3D5F56141B4E}">
            <xm:f>'（別紙１）省力化計算シート'!$C$20=""</xm:f>
            <x14:dxf>
              <font>
                <color theme="0"/>
              </font>
              <border>
                <left/>
                <right/>
                <top/>
                <bottom/>
                <vertical/>
                <horizontal/>
              </border>
            </x14:dxf>
          </x14:cfRule>
          <x14:cfRule type="expression" priority="412" id="{F881C51A-594B-413F-95CF-6249415980E6}">
            <xm:f>AND('（別紙１）省力化計算シート'!$C$20&lt;&gt;"",'（別紙１）省力化計算シート'!$C$21="")</xm:f>
            <x14:dxf>
              <font>
                <color theme="0"/>
              </font>
              <border>
                <left style="thin">
                  <color auto="1"/>
                </left>
                <right/>
                <top/>
                <bottom/>
                <vertical/>
                <horizontal/>
              </border>
            </x14:dxf>
          </x14:cfRule>
          <x14:cfRule type="expression" priority="413" id="{3BE8C8A6-0505-43C7-B478-9DE2D64F20B2}">
            <xm:f>AND('（別紙１）省力化計算シート'!$C$20="",'（別紙１）省力化計算シート'!$C$21&lt;&gt;"")</xm:f>
            <x14:dxf>
              <font>
                <color theme="0"/>
              </font>
              <border>
                <left/>
                <right/>
                <top/>
                <bottom/>
                <vertical/>
                <horizontal/>
              </border>
            </x14:dxf>
          </x14:cfRule>
          <xm:sqref>U14:U19</xm:sqref>
        </x14:conditionalFormatting>
        <x14:conditionalFormatting xmlns:xm="http://schemas.microsoft.com/office/excel/2006/main">
          <x14:cfRule type="expression" priority="287" id="{A5C53A56-0E4D-49E8-B6DD-47A905E2FFC2}">
            <xm:f>'（別紙１）省力化計算シート'!$C$25=""</xm:f>
            <x14:dxf>
              <font>
                <color theme="0"/>
              </font>
              <border>
                <left/>
                <right/>
                <top/>
                <bottom/>
                <vertical/>
                <horizontal/>
              </border>
            </x14:dxf>
          </x14:cfRule>
          <x14:cfRule type="expression" priority="288" id="{7C83A44E-CFB4-464D-87A4-012189C0D15B}">
            <xm:f>AND('（別紙１）省力化計算シート'!$C$25&lt;&gt;"",'（別紙１）省力化計算シート'!$C$26="")</xm:f>
            <x14:dxf>
              <font>
                <color theme="0"/>
              </font>
              <border>
                <left style="thin">
                  <color auto="1"/>
                </left>
                <right/>
                <top/>
                <bottom/>
                <vertical/>
                <horizontal/>
              </border>
            </x14:dxf>
          </x14:cfRule>
          <x14:cfRule type="expression" priority="289" id="{A6418E9C-0EB3-42A6-944B-A83544D9D6F1}">
            <xm:f>AND('（別紙１）省力化計算シート'!$C$25="",'（別紙１）省力化計算シート'!$C$26&lt;&gt;"")</xm:f>
            <x14:dxf>
              <font>
                <color theme="0"/>
              </font>
              <border>
                <left/>
                <right/>
                <top/>
                <bottom/>
                <vertical/>
                <horizontal/>
              </border>
            </x14:dxf>
          </x14:cfRule>
          <xm:sqref>U21:U26</xm:sqref>
        </x14:conditionalFormatting>
        <x14:conditionalFormatting xmlns:xm="http://schemas.microsoft.com/office/excel/2006/main">
          <x14:cfRule type="expression" priority="215" id="{10CE1FC8-18AE-4BE0-B6DE-7936793FBB1A}">
            <xm:f>AND('（別紙１）省力化計算シート'!$C$30&lt;&gt;"",'（別紙１）省力化計算シート'!$C$31="")</xm:f>
            <x14:dxf>
              <font>
                <color theme="0"/>
              </font>
              <border>
                <left style="thin">
                  <color auto="1"/>
                </left>
                <right/>
                <top/>
                <bottom/>
                <vertical/>
                <horizontal/>
              </border>
            </x14:dxf>
          </x14:cfRule>
          <x14:cfRule type="expression" priority="214" id="{84F1B5A4-D714-4C92-BCB1-016CDB8B3C25}">
            <xm:f>'（別紙１）省力化計算シート'!$C$30=""</xm:f>
            <x14:dxf>
              <font>
                <color theme="0"/>
              </font>
              <border>
                <left/>
                <right/>
                <top/>
                <bottom/>
                <vertical/>
                <horizontal/>
              </border>
            </x14:dxf>
          </x14:cfRule>
          <x14:cfRule type="expression" priority="216" id="{47A8D3A7-1E23-4AC5-B7E4-5E299763FFBD}">
            <xm:f>AND('（別紙１）省力化計算シート'!$C$30="",'（別紙１）省力化計算シート'!$C$31&lt;&gt;"")</xm:f>
            <x14:dxf>
              <font>
                <color theme="0"/>
              </font>
              <border>
                <left/>
                <right/>
                <top/>
                <bottom/>
                <vertical/>
                <horizontal/>
              </border>
            </x14:dxf>
          </x14:cfRule>
          <xm:sqref>U28:U33</xm:sqref>
        </x14:conditionalFormatting>
        <x14:conditionalFormatting xmlns:xm="http://schemas.microsoft.com/office/excel/2006/main">
          <x14:cfRule type="expression" priority="178" id="{2A941801-B6E0-4E41-A6CB-B2259ED13FE6}">
            <xm:f>'（別紙１）省力化計算シート'!$C$35=""</xm:f>
            <x14:dxf>
              <font>
                <color theme="0"/>
              </font>
              <border>
                <left/>
                <right/>
                <top/>
                <bottom/>
                <vertical/>
                <horizontal/>
              </border>
            </x14:dxf>
          </x14:cfRule>
          <x14:cfRule type="expression" priority="179" id="{A03F265D-679A-4929-AC95-513EFF624FB8}">
            <xm:f>AND('（別紙１）省力化計算シート'!$C$35&lt;&gt;"",'（別紙１）省力化計算シート'!$C$36="")</xm:f>
            <x14:dxf>
              <font>
                <color theme="0"/>
              </font>
              <border>
                <left style="thin">
                  <color auto="1"/>
                </left>
                <right/>
                <top/>
                <bottom/>
                <vertical/>
                <horizontal/>
              </border>
            </x14:dxf>
          </x14:cfRule>
          <x14:cfRule type="expression" priority="180" id="{231E8E63-5650-40CA-BF73-16A33CA22883}">
            <xm:f>AND('（別紙１）省力化計算シート'!$C$35="",'（別紙１）省力化計算シート'!$C$36&lt;&gt;"")</xm:f>
            <x14:dxf>
              <font>
                <color theme="0"/>
              </font>
              <border>
                <left/>
                <right/>
                <top/>
                <bottom/>
                <vertical/>
                <horizontal/>
              </border>
            </x14:dxf>
          </x14:cfRule>
          <xm:sqref>U35:U40</xm:sqref>
        </x14:conditionalFormatting>
        <x14:conditionalFormatting xmlns:xm="http://schemas.microsoft.com/office/excel/2006/main">
          <x14:cfRule type="expression" priority="142" id="{B23A69BC-08B9-4DB0-8667-E709EA55A08C}">
            <xm:f>'（別紙１）省力化計算シート'!$C$40=""</xm:f>
            <x14:dxf>
              <font>
                <color theme="0"/>
              </font>
              <border>
                <left/>
                <right/>
                <top/>
                <bottom/>
                <vertical/>
                <horizontal/>
              </border>
            </x14:dxf>
          </x14:cfRule>
          <xm:sqref>U42:U47</xm:sqref>
        </x14:conditionalFormatting>
        <x14:conditionalFormatting xmlns:xm="http://schemas.microsoft.com/office/excel/2006/main">
          <x14:cfRule type="expression" priority="377" id="{B52298A0-EE7A-405A-B766-D8EAA146192A}">
            <xm:f>AND('（別紙１）省力化計算シート'!$I$15="",'（別紙１）省力化計算シート'!$I$16&lt;&gt;"")</xm:f>
            <x14:dxf>
              <font>
                <color theme="0"/>
              </font>
              <border>
                <left/>
                <right/>
                <top/>
                <bottom/>
                <vertical/>
                <horizontal/>
              </border>
            </x14:dxf>
          </x14:cfRule>
          <x14:cfRule type="expression" priority="375" id="{0E5D5E20-C1A7-462E-AC62-952E667464FC}">
            <xm:f>'（別紙１）省力化計算シート'!$I$15=""</xm:f>
            <x14:dxf>
              <font>
                <color theme="0"/>
              </font>
              <border>
                <left/>
                <right/>
                <top/>
                <bottom/>
                <vertical/>
                <horizontal/>
              </border>
            </x14:dxf>
          </x14:cfRule>
          <x14:cfRule type="expression" priority="376" id="{A4B41E02-AA36-441F-A96B-2C0AE9EA9615}">
            <xm:f>AND('（別紙１）省力化計算シート'!$I$15&lt;&gt;"",'（別紙１）省力化計算シート'!$I$16="")</xm:f>
            <x14:dxf>
              <font>
                <color theme="0"/>
              </font>
              <border>
                <left style="thin">
                  <color auto="1"/>
                </left>
                <right/>
                <top/>
                <bottom/>
                <vertical/>
                <horizontal/>
              </border>
            </x14:dxf>
          </x14:cfRule>
          <xm:sqref>U52:U57</xm:sqref>
        </x14:conditionalFormatting>
        <x14:conditionalFormatting xmlns:xm="http://schemas.microsoft.com/office/excel/2006/main">
          <x14:cfRule type="expression" priority="324" id="{7E954578-3286-4092-B945-3003AB1611B0}">
            <xm:f>'（別紙１）省力化計算シート'!$I$20=""</xm:f>
            <x14:dxf>
              <font>
                <color theme="0"/>
              </font>
              <border>
                <left/>
                <right/>
                <top/>
                <bottom/>
                <vertical/>
                <horizontal/>
              </border>
            </x14:dxf>
          </x14:cfRule>
          <x14:cfRule type="expression" priority="325" id="{F3C364B5-C2D8-41EB-85FA-EA97DDB60957}">
            <xm:f>AND('（別紙１）省力化計算シート'!$I$20&lt;&gt;"",'（別紙１）省力化計算シート'!$I$21="")</xm:f>
            <x14:dxf>
              <font>
                <color theme="0"/>
              </font>
              <border>
                <left style="thin">
                  <color auto="1"/>
                </left>
                <right/>
                <top/>
                <bottom/>
                <vertical/>
                <horizontal/>
              </border>
            </x14:dxf>
          </x14:cfRule>
          <x14:cfRule type="expression" priority="326" id="{BECC659B-E769-4116-9B2D-D719FC3C826A}">
            <xm:f>AND('（別紙１）省力化計算シート'!$I$20="",'（別紙１）省力化計算シート'!$I$21&lt;&gt;"")</xm:f>
            <x14:dxf>
              <font>
                <color theme="0"/>
              </font>
              <border>
                <left/>
                <right/>
                <top/>
                <bottom/>
                <vertical/>
                <horizontal/>
              </border>
            </x14:dxf>
          </x14:cfRule>
          <xm:sqref>U59:U64</xm:sqref>
        </x14:conditionalFormatting>
        <x14:conditionalFormatting xmlns:xm="http://schemas.microsoft.com/office/excel/2006/main">
          <x14:cfRule type="expression" priority="252" id="{B58172D3-C530-4406-8B69-5C103A609EE5}">
            <xm:f>AND('（別紙１）省力化計算シート'!$I$25&lt;&gt;"",'（別紙１）省力化計算シート'!$I$26="")</xm:f>
            <x14:dxf>
              <font>
                <color theme="0"/>
              </font>
              <border>
                <left style="thin">
                  <color auto="1"/>
                </left>
                <right/>
                <top/>
                <bottom/>
                <vertical/>
                <horizontal/>
              </border>
            </x14:dxf>
          </x14:cfRule>
          <x14:cfRule type="expression" priority="253" id="{BAB3D475-D223-4E47-B606-26483FC45CB1}">
            <xm:f>AND('（別紙１）省力化計算シート'!$I$25="",'（別紙１）省力化計算シート'!$I$26&lt;&gt;"")</xm:f>
            <x14:dxf>
              <font>
                <color theme="0"/>
              </font>
              <border>
                <left/>
                <right/>
                <top/>
                <bottom/>
                <vertical/>
                <horizontal/>
              </border>
            </x14:dxf>
          </x14:cfRule>
          <x14:cfRule type="expression" priority="251" id="{43CFD0E5-17A6-42E6-BF34-07F3A0651543}">
            <xm:f>'（別紙１）省力化計算シート'!$I$25=""</xm:f>
            <x14:dxf>
              <font>
                <color theme="0"/>
              </font>
              <border>
                <left/>
                <right/>
                <top/>
                <bottom/>
                <vertical/>
                <horizontal/>
              </border>
            </x14:dxf>
          </x14:cfRule>
          <xm:sqref>U66:U71</xm:sqref>
        </x14:conditionalFormatting>
        <x14:conditionalFormatting xmlns:xm="http://schemas.microsoft.com/office/excel/2006/main">
          <x14:cfRule type="expression" priority="106" id="{0440F71F-A4BC-49DC-A23D-C89D914C62DB}">
            <xm:f>'（別紙１）省力化計算シート'!$I$30=""</xm:f>
            <x14:dxf>
              <font>
                <color theme="0"/>
              </font>
              <border>
                <left/>
                <right/>
                <top/>
                <bottom/>
                <vertical/>
                <horizontal/>
              </border>
            </x14:dxf>
          </x14:cfRule>
          <x14:cfRule type="expression" priority="107" id="{12E1EBF4-799F-4D15-A72E-3BE87EFAF061}">
            <xm:f>AND('（別紙１）省力化計算シート'!$I$30&lt;&gt;"",'（別紙１）省力化計算シート'!$I$31="")</xm:f>
            <x14:dxf>
              <font>
                <color theme="0"/>
              </font>
              <border>
                <left style="thin">
                  <color auto="1"/>
                </left>
                <right/>
                <top/>
                <bottom/>
                <vertical/>
                <horizontal/>
              </border>
            </x14:dxf>
          </x14:cfRule>
          <x14:cfRule type="expression" priority="108" id="{EED07218-0910-4CD2-8A74-E51C93103F1F}">
            <xm:f>AND('（別紙１）省力化計算シート'!$I$30="",'（別紙１）省力化計算シート'!$I$31&lt;&gt;"")</xm:f>
            <x14:dxf>
              <font>
                <color theme="0"/>
              </font>
              <border>
                <left/>
                <right/>
                <top/>
                <bottom/>
                <vertical/>
                <horizontal/>
              </border>
            </x14:dxf>
          </x14:cfRule>
          <xm:sqref>U73:U78</xm:sqref>
        </x14:conditionalFormatting>
        <x14:conditionalFormatting xmlns:xm="http://schemas.microsoft.com/office/excel/2006/main">
          <x14:cfRule type="expression" priority="70" id="{7C9FB02C-4B3D-46DF-A397-553293D4960A}">
            <xm:f>'（別紙１）省力化計算シート'!$I$35=""</xm:f>
            <x14:dxf>
              <font>
                <color theme="0"/>
              </font>
              <border>
                <left/>
                <right/>
                <top/>
                <bottom/>
                <vertical/>
                <horizontal/>
              </border>
            </x14:dxf>
          </x14:cfRule>
          <x14:cfRule type="expression" priority="71" id="{B4C8DA47-369B-453C-A6B3-764B5488223B}">
            <xm:f>AND('（別紙１）省力化計算シート'!$I$35&lt;&gt;"",'（別紙１）省力化計算シート'!$I$36="")</xm:f>
            <x14:dxf>
              <font>
                <color theme="0"/>
              </font>
              <border>
                <left style="thin">
                  <color auto="1"/>
                </left>
                <right/>
                <top/>
                <bottom/>
                <vertical/>
                <horizontal/>
              </border>
            </x14:dxf>
          </x14:cfRule>
          <x14:cfRule type="expression" priority="72" id="{3FD7E729-8A5C-463A-933E-D8BDDA4BE16E}">
            <xm:f>AND('（別紙１）省力化計算シート'!$I$35="",'（別紙１）省力化計算シート'!$I$36&lt;&gt;"")</xm:f>
            <x14:dxf>
              <font>
                <color theme="0"/>
              </font>
              <border>
                <left/>
                <right/>
                <top/>
                <bottom/>
                <vertical/>
                <horizontal/>
              </border>
            </x14:dxf>
          </x14:cfRule>
          <xm:sqref>U80:U85</xm:sqref>
        </x14:conditionalFormatting>
        <x14:conditionalFormatting xmlns:xm="http://schemas.microsoft.com/office/excel/2006/main">
          <x14:cfRule type="expression" priority="34" id="{3CBF4FC6-386B-49B9-9375-3B84088B78E7}">
            <xm:f>'（別紙１）省力化計算シート'!$I$40=""</xm:f>
            <x14:dxf>
              <font>
                <color theme="0"/>
              </font>
              <border>
                <left/>
                <right/>
                <top/>
                <bottom/>
                <vertical/>
                <horizontal/>
              </border>
            </x14:dxf>
          </x14:cfRule>
          <xm:sqref>U87:U92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BAF4-C0CD-47D3-931D-294E3BB8BD06}">
  <sheetPr codeName="Sheet4">
    <tabColor rgb="FF92D050"/>
  </sheetPr>
  <dimension ref="A1:O19"/>
  <sheetViews>
    <sheetView showGridLines="0" zoomScale="110" zoomScaleNormal="110" zoomScaleSheetLayoutView="85" workbookViewId="0">
      <selection activeCell="A18" sqref="A18"/>
    </sheetView>
  </sheetViews>
  <sheetFormatPr defaultColWidth="8.58203125" defaultRowHeight="18" x14ac:dyDescent="0.55000000000000004"/>
  <cols>
    <col min="1" max="1" width="2.58203125" style="107" customWidth="1"/>
    <col min="2" max="2" width="15.08203125" style="107" customWidth="1"/>
    <col min="3" max="3" width="13.08203125" style="107" customWidth="1"/>
    <col min="4" max="4" width="3.58203125" style="107" customWidth="1"/>
    <col min="5" max="5" width="3.58203125" style="107" bestFit="1" customWidth="1"/>
    <col min="6" max="6" width="12.5" style="107" customWidth="1"/>
    <col min="7" max="7" width="5" style="107" customWidth="1"/>
    <col min="8" max="8" width="16.08203125" style="107" customWidth="1"/>
    <col min="9" max="9" width="3.58203125" style="107" bestFit="1" customWidth="1"/>
    <col min="10" max="10" width="16.08203125" style="107" customWidth="1"/>
    <col min="11" max="11" width="3.58203125" style="107" customWidth="1"/>
    <col min="12" max="12" width="16.08203125" style="107" customWidth="1"/>
    <col min="13" max="13" width="12.33203125" style="107" customWidth="1"/>
    <col min="14" max="14" width="11.83203125" style="107" customWidth="1"/>
    <col min="15" max="15" width="8.58203125" style="107" hidden="1" customWidth="1"/>
    <col min="16" max="16384" width="8.58203125" style="107"/>
  </cols>
  <sheetData>
    <row r="1" spans="1:15" x14ac:dyDescent="0.55000000000000004">
      <c r="A1" s="106"/>
      <c r="B1" s="1" t="s">
        <v>52</v>
      </c>
      <c r="C1" s="1"/>
      <c r="D1" s="1"/>
      <c r="E1" s="1"/>
      <c r="F1" s="1"/>
      <c r="G1" s="1"/>
      <c r="H1" s="1"/>
      <c r="I1" s="1"/>
      <c r="J1" s="1"/>
      <c r="K1" s="1"/>
      <c r="L1" s="1"/>
      <c r="M1" s="1"/>
    </row>
    <row r="2" spans="1:15" ht="7.5" customHeight="1" thickBot="1" x14ac:dyDescent="0.6">
      <c r="D2" s="108"/>
      <c r="H2" s="108"/>
    </row>
    <row r="3" spans="1:15" ht="20.5" thickBot="1" x14ac:dyDescent="0.6">
      <c r="B3" s="109" t="s">
        <v>53</v>
      </c>
      <c r="C3" s="110">
        <f>IF(AND(O4=FALSE,OR(C6="",H6="",J6="",L6="")),"",IF(AND(O4=TRUE,OR(C6="",L6="")),"",IF(C6/(F6*H6*J6+L6)&lt;=0,"",C6/(F6*H6*J6+L6))))</f>
        <v>0.47154696350819419</v>
      </c>
      <c r="D3" s="111" t="s">
        <v>54</v>
      </c>
      <c r="E3" s="112"/>
      <c r="F3" s="113"/>
      <c r="G3" s="111"/>
      <c r="H3" s="111"/>
      <c r="J3" s="114"/>
      <c r="K3" s="115"/>
      <c r="L3" s="115"/>
      <c r="M3" s="115"/>
      <c r="N3" s="112"/>
      <c r="O3" s="107" t="s">
        <v>55</v>
      </c>
    </row>
    <row r="4" spans="1:15" x14ac:dyDescent="0.55000000000000004">
      <c r="F4" s="163"/>
      <c r="G4" s="163"/>
      <c r="H4" s="163"/>
      <c r="I4" s="163"/>
      <c r="J4" s="163"/>
      <c r="O4" s="164" t="b">
        <v>0</v>
      </c>
    </row>
    <row r="5" spans="1:15" ht="18.5" thickBot="1" x14ac:dyDescent="0.6">
      <c r="C5" s="112" t="s">
        <v>56</v>
      </c>
      <c r="F5" s="112" t="s">
        <v>57</v>
      </c>
      <c r="G5" s="112"/>
      <c r="H5" s="112" t="s">
        <v>58</v>
      </c>
      <c r="J5" s="112" t="s">
        <v>59</v>
      </c>
      <c r="L5" s="112" t="s">
        <v>60</v>
      </c>
      <c r="O5" s="121" t="str">
        <f>IF($O$4=TRUE,"※新規事業の場合、削減工数（時間）は0と見なします。","※ 省力化計算シートより自動入力されます。")</f>
        <v>※ 省力化計算シートより自動入力されます。</v>
      </c>
    </row>
    <row r="6" spans="1:15" ht="18.5" thickBot="1" x14ac:dyDescent="0.6">
      <c r="B6" s="116"/>
      <c r="C6" s="117">
        <v>182120400</v>
      </c>
      <c r="D6" s="118" t="s">
        <v>61</v>
      </c>
      <c r="E6" s="112" t="s">
        <v>62</v>
      </c>
      <c r="F6" s="119">
        <f>IF($O$4=TRUE,0,'（別紙１）省力化計算シート'!D3-'（別紙１）省力化計算シート'!J3)</f>
        <v>139.375</v>
      </c>
      <c r="G6" s="112" t="s">
        <v>63</v>
      </c>
      <c r="H6" s="117">
        <v>240</v>
      </c>
      <c r="I6" s="112" t="s">
        <v>63</v>
      </c>
      <c r="J6" s="120">
        <v>3758.5</v>
      </c>
      <c r="K6" s="112" t="s">
        <v>64</v>
      </c>
      <c r="L6" s="120">
        <v>260497182</v>
      </c>
      <c r="M6" s="107" t="s">
        <v>65</v>
      </c>
    </row>
    <row r="7" spans="1:15" ht="35.15" customHeight="1" x14ac:dyDescent="0.55000000000000004">
      <c r="F7" s="121"/>
      <c r="J7" s="122"/>
    </row>
    <row r="8" spans="1:15" ht="35.15" customHeight="1" x14ac:dyDescent="0.55000000000000004">
      <c r="B8" s="123"/>
      <c r="K8" s="113"/>
      <c r="L8" s="113"/>
      <c r="M8" s="116"/>
    </row>
    <row r="9" spans="1:15" ht="35.15" customHeight="1" x14ac:dyDescent="0.55000000000000004"/>
    <row r="10" spans="1:15" ht="35.15" customHeight="1" x14ac:dyDescent="0.55000000000000004"/>
    <row r="11" spans="1:15" ht="35.15" customHeight="1" x14ac:dyDescent="0.55000000000000004"/>
    <row r="12" spans="1:15" x14ac:dyDescent="0.55000000000000004">
      <c r="C12" s="107" t="s">
        <v>66</v>
      </c>
    </row>
    <row r="13" spans="1:15" ht="18" customHeight="1" x14ac:dyDescent="0.55000000000000004">
      <c r="C13" s="334" t="s">
        <v>186</v>
      </c>
      <c r="D13" s="335"/>
      <c r="E13" s="335"/>
      <c r="F13" s="335"/>
      <c r="G13" s="335"/>
      <c r="H13" s="335"/>
      <c r="I13" s="335"/>
      <c r="J13" s="335"/>
      <c r="K13" s="335"/>
      <c r="L13" s="335"/>
      <c r="M13" s="336"/>
    </row>
    <row r="14" spans="1:15" ht="18" customHeight="1" x14ac:dyDescent="0.55000000000000004">
      <c r="C14" s="337"/>
      <c r="D14" s="338"/>
      <c r="E14" s="338"/>
      <c r="F14" s="338"/>
      <c r="G14" s="338"/>
      <c r="H14" s="338"/>
      <c r="I14" s="338"/>
      <c r="J14" s="338"/>
      <c r="K14" s="338"/>
      <c r="L14" s="338"/>
      <c r="M14" s="339"/>
    </row>
    <row r="15" spans="1:15" ht="18" customHeight="1" x14ac:dyDescent="0.55000000000000004">
      <c r="C15" s="337"/>
      <c r="D15" s="338"/>
      <c r="E15" s="338"/>
      <c r="F15" s="338"/>
      <c r="G15" s="338"/>
      <c r="H15" s="338"/>
      <c r="I15" s="338"/>
      <c r="J15" s="338"/>
      <c r="K15" s="338"/>
      <c r="L15" s="338"/>
      <c r="M15" s="339"/>
    </row>
    <row r="16" spans="1:15" ht="18" customHeight="1" x14ac:dyDescent="0.55000000000000004">
      <c r="C16" s="337"/>
      <c r="D16" s="338"/>
      <c r="E16" s="338"/>
      <c r="F16" s="338"/>
      <c r="G16" s="338"/>
      <c r="H16" s="338"/>
      <c r="I16" s="338"/>
      <c r="J16" s="338"/>
      <c r="K16" s="338"/>
      <c r="L16" s="338"/>
      <c r="M16" s="339"/>
    </row>
    <row r="17" spans="3:13" ht="18" customHeight="1" x14ac:dyDescent="0.55000000000000004">
      <c r="C17" s="337"/>
      <c r="D17" s="338"/>
      <c r="E17" s="338"/>
      <c r="F17" s="338"/>
      <c r="G17" s="338"/>
      <c r="H17" s="338"/>
      <c r="I17" s="338"/>
      <c r="J17" s="338"/>
      <c r="K17" s="338"/>
      <c r="L17" s="338"/>
      <c r="M17" s="339"/>
    </row>
    <row r="18" spans="3:13" ht="18" customHeight="1" x14ac:dyDescent="0.55000000000000004">
      <c r="C18" s="337"/>
      <c r="D18" s="338"/>
      <c r="E18" s="338"/>
      <c r="F18" s="338"/>
      <c r="G18" s="338"/>
      <c r="H18" s="338"/>
      <c r="I18" s="338"/>
      <c r="J18" s="338"/>
      <c r="K18" s="338"/>
      <c r="L18" s="338"/>
      <c r="M18" s="339"/>
    </row>
    <row r="19" spans="3:13" ht="18" customHeight="1" x14ac:dyDescent="0.55000000000000004">
      <c r="C19" s="340"/>
      <c r="D19" s="341"/>
      <c r="E19" s="341"/>
      <c r="F19" s="341"/>
      <c r="G19" s="341"/>
      <c r="H19" s="341"/>
      <c r="I19" s="341"/>
      <c r="J19" s="341"/>
      <c r="K19" s="341"/>
      <c r="L19" s="341"/>
      <c r="M19" s="342"/>
    </row>
  </sheetData>
  <sheetProtection algorithmName="SHA-512" hashValue="z5CztPGYkeqVdLzMk1HioMwS7aGIxx19fY2sc8zyOlz2eYNjVqapvcdfvQY6M4HhpeycZZJBW467JyRFvZHrUg==" saltValue="gst+4KEjLQ++V1D5xK9+WQ==" spinCount="100000" sheet="1" objects="1" scenarios="1"/>
  <mergeCells count="1">
    <mergeCell ref="C13:M19"/>
  </mergeCells>
  <phoneticPr fontId="1"/>
  <conditionalFormatting sqref="F6 H6 J6">
    <cfRule type="expression" dxfId="0" priority="1">
      <formula>$O$4=TRUE</formula>
    </cfRule>
  </conditionalFormatting>
  <dataValidations count="2">
    <dataValidation type="whole" operator="greaterThanOrEqual" allowBlank="1" showInputMessage="1" showErrorMessage="1" sqref="C6 J6 L6" xr:uid="{6A20118A-F4F3-42BF-8EF5-DC0D22128C0A}">
      <formula1>1</formula1>
    </dataValidation>
    <dataValidation type="whole" allowBlank="1" showInputMessage="1" showErrorMessage="1" sqref="H6" xr:uid="{78867248-5287-46D8-BF91-4D899A491DA8}">
      <formula1>1</formula1>
      <formula2>365</formula2>
    </dataValidation>
  </dataValidations>
  <pageMargins left="0.7" right="0.7" top="0.75" bottom="0.75" header="0.3" footer="0.3"/>
  <pageSetup paperSize="9" scale="5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ltText="新規事業の事業計画">
                <anchor moveWithCells="1">
                  <from>
                    <xdr:col>5</xdr:col>
                    <xdr:colOff>69850</xdr:colOff>
                    <xdr:row>2</xdr:row>
                    <xdr:rowOff>260350</xdr:rowOff>
                  </from>
                  <to>
                    <xdr:col>7</xdr:col>
                    <xdr:colOff>152400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31FC-3FC8-474B-9DAC-CCCC9354396C}">
  <sheetPr>
    <tabColor rgb="FF92D050"/>
  </sheetPr>
  <dimension ref="B1:S74"/>
  <sheetViews>
    <sheetView showGridLines="0" view="pageBreakPreview" topLeftCell="A17" zoomScale="90" zoomScaleNormal="70" zoomScaleSheetLayoutView="90" workbookViewId="0">
      <selection activeCell="P41" sqref="P41"/>
    </sheetView>
  </sheetViews>
  <sheetFormatPr defaultColWidth="8.58203125" defaultRowHeight="13" x14ac:dyDescent="0.55000000000000004"/>
  <cols>
    <col min="1" max="1" width="3.5" style="145" customWidth="1"/>
    <col min="2" max="2" width="18.08203125" style="145" customWidth="1"/>
    <col min="3" max="3" width="28.83203125" style="145" customWidth="1"/>
    <col min="4" max="4" width="4.83203125" style="145" customWidth="1"/>
    <col min="5" max="5" width="18.83203125" style="145" customWidth="1"/>
    <col min="6" max="6" width="9.08203125" style="145" customWidth="1"/>
    <col min="7" max="11" width="20.58203125" style="145" customWidth="1"/>
    <col min="12" max="12" width="3" style="145" customWidth="1"/>
    <col min="13" max="14" width="5.08203125" style="145" customWidth="1"/>
    <col min="15" max="16384" width="8.58203125" style="145"/>
  </cols>
  <sheetData>
    <row r="1" spans="2:14" ht="16" x14ac:dyDescent="0.55000000000000004">
      <c r="B1" s="184" t="s">
        <v>67</v>
      </c>
      <c r="C1" s="185"/>
      <c r="D1" s="185"/>
      <c r="E1" s="185"/>
      <c r="F1" s="185"/>
      <c r="G1" s="186"/>
      <c r="H1" s="185"/>
      <c r="I1" s="185"/>
      <c r="J1" s="185"/>
      <c r="K1" s="187"/>
    </row>
    <row r="2" spans="2:14" ht="14" x14ac:dyDescent="0.55000000000000004">
      <c r="B2" s="188" t="s">
        <v>68</v>
      </c>
      <c r="C2" s="189"/>
      <c r="D2" s="189"/>
      <c r="E2" s="189"/>
      <c r="F2" s="189"/>
      <c r="G2" s="190"/>
      <c r="H2" s="189"/>
      <c r="I2" s="189"/>
      <c r="J2" s="189"/>
      <c r="K2" s="191"/>
      <c r="N2" s="192" t="s">
        <v>69</v>
      </c>
    </row>
    <row r="3" spans="2:14" ht="14" x14ac:dyDescent="0.55000000000000004">
      <c r="B3" s="188" t="s">
        <v>70</v>
      </c>
      <c r="C3" s="189"/>
      <c r="D3" s="189"/>
      <c r="E3" s="189"/>
      <c r="F3" s="189"/>
      <c r="G3" s="189"/>
      <c r="H3" s="189"/>
      <c r="I3" s="189"/>
      <c r="J3" s="189"/>
      <c r="K3" s="191"/>
    </row>
    <row r="4" spans="2:14" ht="14" x14ac:dyDescent="0.55000000000000004">
      <c r="B4" s="188" t="s">
        <v>71</v>
      </c>
      <c r="C4" s="189"/>
      <c r="D4" s="189"/>
      <c r="E4" s="189"/>
      <c r="F4" s="189"/>
      <c r="G4" s="189"/>
      <c r="H4" s="189"/>
      <c r="I4" s="189"/>
      <c r="J4" s="189"/>
      <c r="K4" s="191"/>
    </row>
    <row r="5" spans="2:14" ht="14" x14ac:dyDescent="0.55000000000000004">
      <c r="B5" s="188" t="s">
        <v>72</v>
      </c>
      <c r="C5" s="189"/>
      <c r="D5" s="189"/>
      <c r="E5" s="189"/>
      <c r="F5" s="189"/>
      <c r="G5" s="189"/>
      <c r="H5" s="189"/>
      <c r="I5" s="189"/>
      <c r="J5" s="189"/>
      <c r="K5" s="191"/>
    </row>
    <row r="6" spans="2:14" ht="14" x14ac:dyDescent="0.55000000000000004">
      <c r="B6" s="193" t="s">
        <v>130</v>
      </c>
      <c r="C6" s="189"/>
      <c r="D6" s="189"/>
      <c r="E6" s="189"/>
      <c r="F6" s="189"/>
      <c r="G6" s="189"/>
      <c r="H6" s="189"/>
      <c r="I6" s="189"/>
      <c r="J6" s="189"/>
      <c r="K6" s="191"/>
    </row>
    <row r="7" spans="2:14" ht="14" x14ac:dyDescent="0.55000000000000004">
      <c r="B7" s="193" t="s">
        <v>73</v>
      </c>
      <c r="C7" s="189"/>
      <c r="D7" s="189"/>
      <c r="E7" s="189"/>
      <c r="F7" s="189"/>
      <c r="G7" s="189"/>
      <c r="H7" s="189"/>
      <c r="I7" s="189"/>
      <c r="J7" s="189"/>
      <c r="K7" s="191"/>
    </row>
    <row r="8" spans="2:14" ht="14" x14ac:dyDescent="0.55000000000000004">
      <c r="B8" s="188" t="s">
        <v>74</v>
      </c>
      <c r="C8" s="189"/>
      <c r="D8" s="189"/>
      <c r="E8" s="189"/>
      <c r="F8" s="189"/>
      <c r="G8" s="189"/>
      <c r="H8" s="189"/>
      <c r="I8" s="189"/>
      <c r="J8" s="189"/>
      <c r="K8" s="191"/>
    </row>
    <row r="9" spans="2:14" ht="18" customHeight="1" thickBot="1" x14ac:dyDescent="0.6">
      <c r="B9" s="210" t="s">
        <v>75</v>
      </c>
      <c r="C9" s="194"/>
      <c r="D9" s="194"/>
      <c r="E9" s="194"/>
      <c r="F9" s="194"/>
      <c r="G9" s="194"/>
      <c r="H9" s="194"/>
      <c r="I9" s="194"/>
      <c r="J9" s="194"/>
      <c r="K9" s="195"/>
    </row>
    <row r="10" spans="2:14" ht="8.15" customHeight="1" x14ac:dyDescent="0.55000000000000004">
      <c r="B10" s="146"/>
    </row>
    <row r="11" spans="2:14" ht="14" x14ac:dyDescent="0.55000000000000004">
      <c r="B11" s="146"/>
      <c r="E11" s="147" t="s">
        <v>121</v>
      </c>
      <c r="F11" s="145" t="s">
        <v>76</v>
      </c>
      <c r="H11" s="145" t="s">
        <v>77</v>
      </c>
    </row>
    <row r="12" spans="2:14" ht="6" customHeight="1" x14ac:dyDescent="0.55000000000000004">
      <c r="B12" s="146"/>
    </row>
    <row r="13" spans="2:14" ht="10" customHeight="1" x14ac:dyDescent="0.55000000000000004">
      <c r="B13" s="146"/>
    </row>
    <row r="14" spans="2:14" ht="14" x14ac:dyDescent="0.55000000000000004">
      <c r="B14" s="146"/>
      <c r="E14" s="148" t="s">
        <v>78</v>
      </c>
      <c r="F14" s="145" t="s">
        <v>118</v>
      </c>
    </row>
    <row r="15" spans="2:14" ht="7.5" customHeight="1" x14ac:dyDescent="0.55000000000000004">
      <c r="B15" s="146"/>
    </row>
    <row r="16" spans="2:14" x14ac:dyDescent="0.55000000000000004">
      <c r="E16" s="149" t="s">
        <v>119</v>
      </c>
      <c r="F16" s="145" t="s">
        <v>79</v>
      </c>
      <c r="I16" s="150"/>
    </row>
    <row r="19" spans="2:11" ht="14" x14ac:dyDescent="0.55000000000000004">
      <c r="B19" s="343" t="s">
        <v>80</v>
      </c>
      <c r="C19" s="343"/>
      <c r="D19" s="343"/>
    </row>
    <row r="20" spans="2:11" x14ac:dyDescent="0.55000000000000004">
      <c r="B20" s="151"/>
      <c r="C20" s="151"/>
      <c r="D20" s="151"/>
    </row>
    <row r="21" spans="2:11" ht="29.15" customHeight="1" thickBot="1" x14ac:dyDescent="0.6">
      <c r="B21" s="209" t="s">
        <v>113</v>
      </c>
      <c r="C21" s="151"/>
      <c r="D21" s="151"/>
    </row>
    <row r="22" spans="2:11" ht="21.65" customHeight="1" x14ac:dyDescent="0.55000000000000004">
      <c r="B22" s="344"/>
      <c r="C22" s="345"/>
      <c r="D22" s="346"/>
      <c r="E22" s="196" t="s">
        <v>81</v>
      </c>
      <c r="F22" s="353"/>
      <c r="G22" s="197">
        <v>1</v>
      </c>
      <c r="H22" s="198">
        <v>2</v>
      </c>
      <c r="I22" s="197">
        <v>3</v>
      </c>
      <c r="J22" s="197">
        <v>4</v>
      </c>
      <c r="K22" s="197">
        <v>5</v>
      </c>
    </row>
    <row r="23" spans="2:11" ht="18" customHeight="1" x14ac:dyDescent="0.55000000000000004">
      <c r="B23" s="347"/>
      <c r="C23" s="348"/>
      <c r="D23" s="349"/>
      <c r="E23" s="199" t="s">
        <v>82</v>
      </c>
      <c r="F23" s="354"/>
      <c r="G23" s="201" t="s">
        <v>83</v>
      </c>
      <c r="H23" s="202" t="s">
        <v>83</v>
      </c>
      <c r="I23" s="201" t="s">
        <v>83</v>
      </c>
      <c r="J23" s="201" t="s">
        <v>83</v>
      </c>
      <c r="K23" s="201" t="s">
        <v>83</v>
      </c>
    </row>
    <row r="24" spans="2:11" ht="18" customHeight="1" x14ac:dyDescent="0.55000000000000004">
      <c r="B24" s="347"/>
      <c r="C24" s="348"/>
      <c r="D24" s="349"/>
      <c r="E24" s="203" t="s">
        <v>178</v>
      </c>
      <c r="F24" s="354"/>
      <c r="G24" s="200" t="s">
        <v>179</v>
      </c>
      <c r="H24" s="200" t="s">
        <v>180</v>
      </c>
      <c r="I24" s="200" t="s">
        <v>181</v>
      </c>
      <c r="J24" s="200" t="s">
        <v>182</v>
      </c>
      <c r="K24" s="200" t="s">
        <v>183</v>
      </c>
    </row>
    <row r="25" spans="2:11" ht="18.649999999999999" customHeight="1" thickBot="1" x14ac:dyDescent="0.6">
      <c r="B25" s="350"/>
      <c r="C25" s="351"/>
      <c r="D25" s="352"/>
      <c r="E25" s="169"/>
      <c r="F25" s="355"/>
      <c r="G25" s="152"/>
      <c r="H25" s="153"/>
      <c r="I25" s="154"/>
      <c r="J25" s="154"/>
      <c r="K25" s="154"/>
    </row>
    <row r="26" spans="2:11" ht="20.149999999999999" customHeight="1" x14ac:dyDescent="0.55000000000000004">
      <c r="B26" s="356" t="s">
        <v>84</v>
      </c>
      <c r="C26" s="357"/>
      <c r="D26" s="155"/>
      <c r="E26" s="251">
        <v>1787102045</v>
      </c>
      <c r="F26" s="252"/>
      <c r="G26" s="253">
        <v>2040000000</v>
      </c>
      <c r="H26" s="251">
        <v>2145000000</v>
      </c>
      <c r="I26" s="251">
        <v>2258000000</v>
      </c>
      <c r="J26" s="251">
        <v>2395000000</v>
      </c>
      <c r="K26" s="253">
        <v>2532000000</v>
      </c>
    </row>
    <row r="27" spans="2:11" ht="20.149999999999999" customHeight="1" x14ac:dyDescent="0.55000000000000004">
      <c r="B27" s="358" t="s">
        <v>85</v>
      </c>
      <c r="C27" s="359"/>
      <c r="D27" s="156"/>
      <c r="E27" s="254">
        <v>1131714965</v>
      </c>
      <c r="F27" s="255"/>
      <c r="G27" s="254">
        <v>1345046964</v>
      </c>
      <c r="H27" s="254">
        <v>1406210853</v>
      </c>
      <c r="I27" s="254">
        <v>1473557430</v>
      </c>
      <c r="J27" s="254">
        <v>1553315664</v>
      </c>
      <c r="K27" s="254">
        <v>1635471280</v>
      </c>
    </row>
    <row r="28" spans="2:11" ht="20.149999999999999" customHeight="1" x14ac:dyDescent="0.55000000000000004">
      <c r="B28" s="364" t="s">
        <v>86</v>
      </c>
      <c r="C28" s="365"/>
      <c r="D28" s="156"/>
      <c r="E28" s="256">
        <f>E26-E27</f>
        <v>655387080</v>
      </c>
      <c r="F28" s="257"/>
      <c r="G28" s="258">
        <f>G26-G27</f>
        <v>694953036</v>
      </c>
      <c r="H28" s="258">
        <f>H26-H27</f>
        <v>738789147</v>
      </c>
      <c r="I28" s="258">
        <f>I26-I27</f>
        <v>784442570</v>
      </c>
      <c r="J28" s="258">
        <f>J26-J27</f>
        <v>841684336</v>
      </c>
      <c r="K28" s="258">
        <f>K26-K27</f>
        <v>896528720</v>
      </c>
    </row>
    <row r="29" spans="2:11" ht="20.149999999999999" customHeight="1" thickBot="1" x14ac:dyDescent="0.6">
      <c r="B29" s="364" t="s">
        <v>87</v>
      </c>
      <c r="C29" s="365"/>
      <c r="D29" s="162"/>
      <c r="E29" s="254">
        <v>623765991</v>
      </c>
      <c r="F29" s="255"/>
      <c r="G29" s="254">
        <v>664860019</v>
      </c>
      <c r="H29" s="254">
        <v>692598059</v>
      </c>
      <c r="I29" s="254">
        <v>722121464</v>
      </c>
      <c r="J29" s="254">
        <v>755722794</v>
      </c>
      <c r="K29" s="254">
        <v>789999653</v>
      </c>
    </row>
    <row r="30" spans="2:11" ht="24" customHeight="1" thickBot="1" x14ac:dyDescent="0.6">
      <c r="B30" s="366" t="s">
        <v>88</v>
      </c>
      <c r="C30" s="367"/>
      <c r="D30" s="212"/>
      <c r="E30" s="259">
        <f>E28-E29</f>
        <v>31621089</v>
      </c>
      <c r="F30" s="260"/>
      <c r="G30" s="261">
        <f>G28-G29</f>
        <v>30093017</v>
      </c>
      <c r="H30" s="261">
        <f>H28-H29</f>
        <v>46191088</v>
      </c>
      <c r="I30" s="261">
        <f>I28-I29</f>
        <v>62321106</v>
      </c>
      <c r="J30" s="261">
        <f>J28-J29</f>
        <v>85961542</v>
      </c>
      <c r="K30" s="261">
        <f>K28-K29</f>
        <v>106529067</v>
      </c>
    </row>
    <row r="31" spans="2:11" ht="24" customHeight="1" x14ac:dyDescent="0.55000000000000004">
      <c r="B31" s="364" t="s">
        <v>89</v>
      </c>
      <c r="C31" s="365"/>
      <c r="D31" s="159"/>
      <c r="E31" s="249">
        <v>825028990</v>
      </c>
      <c r="F31" s="262"/>
      <c r="G31" s="249">
        <v>929005593</v>
      </c>
      <c r="H31" s="249">
        <v>979528237</v>
      </c>
      <c r="I31" s="249">
        <v>1031543717</v>
      </c>
      <c r="J31" s="249">
        <v>1085113240</v>
      </c>
      <c r="K31" s="249">
        <v>1140300521</v>
      </c>
    </row>
    <row r="32" spans="2:11" ht="24" customHeight="1" x14ac:dyDescent="0.55000000000000004">
      <c r="B32" s="358" t="s">
        <v>90</v>
      </c>
      <c r="C32" s="359"/>
      <c r="D32" s="213"/>
      <c r="E32" s="263">
        <f>E33+E34</f>
        <v>59474279</v>
      </c>
      <c r="F32" s="257"/>
      <c r="G32" s="264">
        <f>G33+G34</f>
        <v>100865279</v>
      </c>
      <c r="H32" s="264">
        <f>H33+H34</f>
        <v>90517529</v>
      </c>
      <c r="I32" s="264">
        <f>I33+I34</f>
        <v>82756717</v>
      </c>
      <c r="J32" s="264">
        <f>J33+J34</f>
        <v>76936107</v>
      </c>
      <c r="K32" s="264">
        <f>K33+K34</f>
        <v>72570650</v>
      </c>
    </row>
    <row r="33" spans="2:19" ht="24" customHeight="1" x14ac:dyDescent="0.55000000000000004">
      <c r="B33" s="157" t="s">
        <v>91</v>
      </c>
      <c r="C33" s="158"/>
      <c r="D33" s="159"/>
      <c r="E33" s="249">
        <v>59474279</v>
      </c>
      <c r="F33" s="262"/>
      <c r="G33" s="249">
        <v>59474279</v>
      </c>
      <c r="H33" s="249">
        <v>59474279</v>
      </c>
      <c r="I33" s="249">
        <v>59474279</v>
      </c>
      <c r="J33" s="249">
        <v>59474279</v>
      </c>
      <c r="K33" s="249">
        <v>59474279</v>
      </c>
    </row>
    <row r="34" spans="2:19" ht="24" customHeight="1" x14ac:dyDescent="0.55000000000000004">
      <c r="B34" s="160" t="s">
        <v>92</v>
      </c>
      <c r="C34" s="158"/>
      <c r="D34" s="159"/>
      <c r="E34" s="234"/>
      <c r="F34" s="262"/>
      <c r="G34" s="249">
        <v>41391000</v>
      </c>
      <c r="H34" s="249">
        <v>31043250</v>
      </c>
      <c r="I34" s="249">
        <v>23282438</v>
      </c>
      <c r="J34" s="249">
        <v>17461828</v>
      </c>
      <c r="K34" s="249">
        <v>13096371</v>
      </c>
    </row>
    <row r="35" spans="2:19" ht="24" customHeight="1" x14ac:dyDescent="0.55000000000000004">
      <c r="B35" s="360" t="s">
        <v>93</v>
      </c>
      <c r="C35" s="361"/>
      <c r="D35" s="362"/>
      <c r="E35" s="250">
        <f>E30+E31+E32</f>
        <v>916124358</v>
      </c>
      <c r="F35" s="215"/>
      <c r="G35" s="206">
        <f>G30+G31+G32</f>
        <v>1059963889</v>
      </c>
      <c r="H35" s="207">
        <f>H30+H31+H32</f>
        <v>1116236854</v>
      </c>
      <c r="I35" s="206">
        <f>I30+I31+I32</f>
        <v>1176621540</v>
      </c>
      <c r="J35" s="206">
        <f>J30+J31+J32</f>
        <v>1248010889</v>
      </c>
      <c r="K35" s="206">
        <f>K30+K31+K32</f>
        <v>1319400238</v>
      </c>
    </row>
    <row r="36" spans="2:19" ht="24" customHeight="1" x14ac:dyDescent="0.55000000000000004">
      <c r="B36" s="219" t="s">
        <v>94</v>
      </c>
      <c r="C36" s="220"/>
      <c r="D36" s="221"/>
      <c r="E36" s="234"/>
      <c r="F36" s="216"/>
      <c r="G36" s="222">
        <f>ROUNDDOWN(((G35/$E$35)^(1/G22)-1)*100,2)</f>
        <v>15.7</v>
      </c>
      <c r="H36" s="222">
        <f>ROUNDDOWN(((H35/$E$35)^(1/H22)-1)*100,2)</f>
        <v>10.38</v>
      </c>
      <c r="I36" s="222">
        <f>ROUNDDOWN(((I35/$E$35)^(1/I22)-1)*100,2)</f>
        <v>8.69</v>
      </c>
      <c r="J36" s="222">
        <f>ROUNDDOWN(((J35/$E$35)^(1/J22)-1)*100,2)</f>
        <v>8.0299999999999994</v>
      </c>
      <c r="K36" s="222">
        <f>ROUNDDOWN(((K35/$E$35)^(1/K22)-1)*100,2)</f>
        <v>7.56</v>
      </c>
    </row>
    <row r="37" spans="2:19" ht="24" customHeight="1" x14ac:dyDescent="0.55000000000000004">
      <c r="B37" s="358" t="s">
        <v>123</v>
      </c>
      <c r="C37" s="359"/>
      <c r="D37" s="213"/>
      <c r="E37" s="223">
        <v>9</v>
      </c>
      <c r="F37" s="224"/>
      <c r="G37" s="225">
        <v>9</v>
      </c>
      <c r="H37" s="225">
        <v>9</v>
      </c>
      <c r="I37" s="225">
        <v>9</v>
      </c>
      <c r="J37" s="225">
        <v>9</v>
      </c>
      <c r="K37" s="223">
        <v>9</v>
      </c>
      <c r="P37" s="145" t="s">
        <v>111</v>
      </c>
    </row>
    <row r="38" spans="2:19" ht="24" customHeight="1" x14ac:dyDescent="0.55000000000000004">
      <c r="B38" s="358" t="s">
        <v>124</v>
      </c>
      <c r="C38" s="359"/>
      <c r="D38" s="213"/>
      <c r="E38" s="223">
        <v>130</v>
      </c>
      <c r="F38" s="226"/>
      <c r="G38" s="223">
        <v>145</v>
      </c>
      <c r="H38" s="223">
        <v>147</v>
      </c>
      <c r="I38" s="223">
        <v>149</v>
      </c>
      <c r="J38" s="223">
        <v>151</v>
      </c>
      <c r="K38" s="223">
        <v>153</v>
      </c>
    </row>
    <row r="39" spans="2:19" ht="28.5" customHeight="1" x14ac:dyDescent="0.55000000000000004">
      <c r="B39" s="375" t="s">
        <v>125</v>
      </c>
      <c r="C39" s="376"/>
      <c r="D39" s="377"/>
      <c r="E39" s="265">
        <f>IF(E35&lt;0,ROUNDUP((E35/(E37+E38)),2),ROUNDDOWN((E35/(E37+E38)),2))</f>
        <v>6590822.71</v>
      </c>
      <c r="F39" s="266"/>
      <c r="G39" s="265">
        <f t="shared" ref="G39:K39" si="0">IF(G35&lt;0,ROUNDUP((G35/(G37+G38)),2),ROUNDDOWN((G35/(G37+G38)),2))</f>
        <v>6882882.3899999997</v>
      </c>
      <c r="H39" s="267">
        <f t="shared" si="0"/>
        <v>7155364.4400000004</v>
      </c>
      <c r="I39" s="265">
        <f t="shared" si="0"/>
        <v>7446971.7699999996</v>
      </c>
      <c r="J39" s="265">
        <f t="shared" si="0"/>
        <v>7800068.0499999998</v>
      </c>
      <c r="K39" s="265">
        <f t="shared" si="0"/>
        <v>8144445.9100000001</v>
      </c>
    </row>
    <row r="40" spans="2:19" ht="24" customHeight="1" x14ac:dyDescent="0.55000000000000004">
      <c r="B40" s="368" t="s">
        <v>131</v>
      </c>
      <c r="C40" s="369"/>
      <c r="D40" s="370"/>
      <c r="E40" s="268"/>
      <c r="F40" s="266"/>
      <c r="G40" s="269">
        <f>IFERROR(IF($E$35&gt;=0,ROUNDUP(((ABS($E$35)*1.04^G22-(ABS($E$35)))+$E$35)/($E$37+$E$38),2),ROUNDDOWN(((ABS($E$35)*1.04^G22-(ABS($E$35)))+$E$35)/($E$37+$E$38),2)),0)</f>
        <v>6854455.6299999999</v>
      </c>
      <c r="H40" s="270">
        <f t="shared" ref="H40:K40" si="1">IFERROR(IF($E$35&gt;=0,ROUNDUP(((ABS($E$35)*1.04^H22-(ABS($E$35)))+$E$35)/($E$37+$E$38),2),ROUNDDOWN(((ABS($E$35)*1.04^H22-(ABS($E$35)))+$E$35)/($E$37+$E$38),2)),0)</f>
        <v>7128633.8599999994</v>
      </c>
      <c r="I40" s="270">
        <f t="shared" si="1"/>
        <v>7413779.21</v>
      </c>
      <c r="J40" s="270">
        <f t="shared" si="1"/>
        <v>7710330.3799999999</v>
      </c>
      <c r="K40" s="270">
        <f t="shared" si="1"/>
        <v>8018743.5999999996</v>
      </c>
    </row>
    <row r="41" spans="2:19" ht="28.5" customHeight="1" thickBot="1" x14ac:dyDescent="0.6">
      <c r="B41" s="235" t="s">
        <v>127</v>
      </c>
      <c r="C41" s="236"/>
      <c r="D41" s="237"/>
      <c r="E41" s="234"/>
      <c r="F41" s="238"/>
      <c r="G41" s="239">
        <f>ROUNDDOWN(((G39/$E$39)^(1/G22)-1)*100,2)</f>
        <v>4.43</v>
      </c>
      <c r="H41" s="239">
        <f>ROUNDDOWN(((H39/$E$39)^(1/H22)-1)*100,2)</f>
        <v>4.1900000000000004</v>
      </c>
      <c r="I41" s="239">
        <f>ROUNDDOWN(((I39/$E$39)^(1/I22)-1)*100,2)</f>
        <v>4.1500000000000004</v>
      </c>
      <c r="J41" s="239">
        <f>ROUNDDOWN(((J39/$E$39)^(1/J22)-1)*100,2)</f>
        <v>4.3</v>
      </c>
      <c r="K41" s="239">
        <f>ROUNDDOWN(((K39/$E$39)^(1/K22)-1)*100,2)</f>
        <v>4.32</v>
      </c>
    </row>
    <row r="42" spans="2:19" ht="24" customHeight="1" x14ac:dyDescent="0.55000000000000004"/>
    <row r="43" spans="2:19" ht="39.65" customHeight="1" thickBot="1" x14ac:dyDescent="0.6">
      <c r="B43" s="192" t="s">
        <v>112</v>
      </c>
    </row>
    <row r="44" spans="2:19" ht="28.5" customHeight="1" x14ac:dyDescent="0.55000000000000004">
      <c r="B44" s="372" t="s">
        <v>136</v>
      </c>
      <c r="C44" s="372"/>
      <c r="D44" s="227"/>
      <c r="E44" s="214">
        <v>576029692</v>
      </c>
      <c r="F44" s="217"/>
      <c r="G44" s="214">
        <v>662106909</v>
      </c>
      <c r="H44" s="214">
        <v>695253293</v>
      </c>
      <c r="I44" s="214">
        <v>735512678</v>
      </c>
      <c r="J44" s="214">
        <v>776930697</v>
      </c>
      <c r="K44" s="214">
        <v>819554856</v>
      </c>
    </row>
    <row r="45" spans="2:19" ht="28.5" customHeight="1" x14ac:dyDescent="0.55000000000000004">
      <c r="B45" s="371" t="s">
        <v>132</v>
      </c>
      <c r="C45" s="371"/>
      <c r="D45" s="228"/>
      <c r="E45" s="223">
        <v>123</v>
      </c>
      <c r="F45" s="226"/>
      <c r="G45" s="223">
        <v>138</v>
      </c>
      <c r="H45" s="223">
        <v>139</v>
      </c>
      <c r="I45" s="223">
        <v>141</v>
      </c>
      <c r="J45" s="223">
        <v>143</v>
      </c>
      <c r="K45" s="223">
        <v>145</v>
      </c>
      <c r="S45" s="211"/>
    </row>
    <row r="46" spans="2:19" ht="27.75" customHeight="1" x14ac:dyDescent="0.55000000000000004">
      <c r="B46" s="229" t="s">
        <v>95</v>
      </c>
      <c r="C46" s="229" t="s">
        <v>133</v>
      </c>
      <c r="D46" s="230"/>
      <c r="E46" s="231">
        <f>ROUNDDOWN(E44/E45,2)</f>
        <v>4683168.22</v>
      </c>
      <c r="F46" s="232"/>
      <c r="G46" s="231">
        <f>ROUNDDOWN(G44/G45,2)</f>
        <v>4797876.1500000004</v>
      </c>
      <c r="H46" s="231">
        <f>ROUNDDOWN(H44/H45,2)</f>
        <v>5001822.25</v>
      </c>
      <c r="I46" s="231">
        <f>ROUNDDOWN(I44/I45,2)</f>
        <v>5216401.97</v>
      </c>
      <c r="J46" s="231">
        <f>ROUNDDOWN(J44/J45,2)</f>
        <v>5433081.79</v>
      </c>
      <c r="K46" s="231">
        <f>ROUNDDOWN(K44/K45,2)</f>
        <v>5652102.4500000002</v>
      </c>
    </row>
    <row r="47" spans="2:19" ht="17.5" customHeight="1" thickBot="1" x14ac:dyDescent="0.6">
      <c r="B47" s="373" t="s">
        <v>137</v>
      </c>
      <c r="C47" s="247" t="s">
        <v>134</v>
      </c>
      <c r="D47" s="241"/>
      <c r="E47" s="242"/>
      <c r="F47" s="243"/>
      <c r="G47" s="244">
        <f>ROUNDUP(($E$44+(ABS($E$44)*1.035^G22-ABS($E$44)))/($E$45),0)</f>
        <v>4847080</v>
      </c>
      <c r="H47" s="244">
        <f t="shared" ref="H47:K47" si="2">ROUNDUP(($E$44+(ABS($E$44)*1.035^H22-ABS($E$44)))/($E$45),0)</f>
        <v>5016727</v>
      </c>
      <c r="I47" s="244">
        <f t="shared" si="2"/>
        <v>5192313</v>
      </c>
      <c r="J47" s="244">
        <f t="shared" si="2"/>
        <v>5374044</v>
      </c>
      <c r="K47" s="244">
        <f t="shared" si="2"/>
        <v>5562135</v>
      </c>
      <c r="L47" s="233"/>
    </row>
    <row r="48" spans="2:19" ht="17.5" customHeight="1" x14ac:dyDescent="0.55000000000000004">
      <c r="B48" s="374"/>
      <c r="C48" s="248" t="s">
        <v>135</v>
      </c>
      <c r="D48" s="240"/>
      <c r="E48" s="242"/>
      <c r="F48" s="243"/>
      <c r="G48" s="244">
        <f>ROUNDUP(($E$44+(ABS($E$44)*1.06^G22-ABS($E$44)))/($E$45),0)</f>
        <v>4964159</v>
      </c>
      <c r="H48" s="244">
        <f t="shared" ref="H48:K48" si="3">ROUNDUP(($E$44+(ABS($E$44)*1.06^H22-ABS($E$44)))/($E$45),0)</f>
        <v>5262008</v>
      </c>
      <c r="I48" s="244">
        <f t="shared" si="3"/>
        <v>5577729</v>
      </c>
      <c r="J48" s="244">
        <f t="shared" si="3"/>
        <v>5912392</v>
      </c>
      <c r="K48" s="244">
        <f t="shared" si="3"/>
        <v>6267136</v>
      </c>
      <c r="L48" s="233"/>
    </row>
    <row r="49" spans="2:11" ht="27.75" customHeight="1" thickBot="1" x14ac:dyDescent="0.6">
      <c r="B49" s="363" t="s">
        <v>129</v>
      </c>
      <c r="C49" s="363"/>
      <c r="D49" s="245"/>
      <c r="E49" s="246"/>
      <c r="F49" s="218"/>
      <c r="G49" s="239">
        <f>IFERROR(IF(G$46&gt;=$E$46,ROUNDDOWN(((G46/$E$46)^(1/G22)-1)*100,2),ROUNDUP(((G46/$E$46)^(1/G22)-1)*100,2)),0)</f>
        <v>2.44</v>
      </c>
      <c r="H49" s="239">
        <f t="shared" ref="H49:J49" si="4">IFERROR(IF(H$46&gt;=$E$46,ROUNDDOWN(((H46/$E$46)^(1/H22)-1)*100,2),ROUNDUP(((H46/$E$46)^(1/H22)-1)*100,2)),0)</f>
        <v>3.34</v>
      </c>
      <c r="I49" s="239">
        <f t="shared" si="4"/>
        <v>3.65</v>
      </c>
      <c r="J49" s="239">
        <f t="shared" si="4"/>
        <v>3.78</v>
      </c>
      <c r="K49" s="239">
        <f>IFERROR(IF(K$46&gt;=$E$46,ROUNDDOWN(((K46/$E$46)^(1/K22)-1)*100,2),ROUNDUP(((K46/$E$46)^(1/K22)-1)*100,2)),0)</f>
        <v>3.83</v>
      </c>
    </row>
    <row r="50" spans="2:11" x14ac:dyDescent="0.55000000000000004">
      <c r="G50" s="161"/>
    </row>
    <row r="51" spans="2:11" x14ac:dyDescent="0.55000000000000004">
      <c r="B51" s="145" t="s">
        <v>96</v>
      </c>
      <c r="G51" s="161"/>
    </row>
    <row r="52" spans="2:11" x14ac:dyDescent="0.55000000000000004">
      <c r="B52" s="145" t="s">
        <v>97</v>
      </c>
      <c r="G52" s="161"/>
    </row>
    <row r="53" spans="2:11" x14ac:dyDescent="0.55000000000000004">
      <c r="B53" s="145" t="s">
        <v>98</v>
      </c>
      <c r="G53" s="161"/>
    </row>
    <row r="54" spans="2:11" x14ac:dyDescent="0.55000000000000004">
      <c r="G54" s="161"/>
    </row>
    <row r="55" spans="2:11" x14ac:dyDescent="0.55000000000000004">
      <c r="B55" s="145" t="s">
        <v>122</v>
      </c>
      <c r="G55" s="161"/>
    </row>
    <row r="56" spans="2:11" x14ac:dyDescent="0.55000000000000004">
      <c r="B56" s="145" t="s">
        <v>99</v>
      </c>
      <c r="G56" s="161"/>
    </row>
    <row r="57" spans="2:11" x14ac:dyDescent="0.55000000000000004">
      <c r="B57" s="145" t="s">
        <v>100</v>
      </c>
      <c r="G57" s="161"/>
    </row>
    <row r="58" spans="2:11" x14ac:dyDescent="0.55000000000000004">
      <c r="B58" s="145" t="s">
        <v>143</v>
      </c>
      <c r="G58" s="161"/>
    </row>
    <row r="59" spans="2:11" x14ac:dyDescent="0.55000000000000004">
      <c r="G59" s="161"/>
    </row>
    <row r="60" spans="2:11" x14ac:dyDescent="0.55000000000000004">
      <c r="B60" s="208" t="s">
        <v>126</v>
      </c>
      <c r="C60" s="208"/>
      <c r="D60" s="208"/>
      <c r="E60" s="208"/>
    </row>
    <row r="61" spans="2:11" x14ac:dyDescent="0.55000000000000004">
      <c r="B61" s="208" t="s">
        <v>141</v>
      </c>
      <c r="C61" s="208"/>
      <c r="D61" s="208"/>
      <c r="E61" s="208"/>
    </row>
    <row r="62" spans="2:11" x14ac:dyDescent="0.55000000000000004">
      <c r="B62" s="208" t="s">
        <v>120</v>
      </c>
      <c r="C62" s="208"/>
      <c r="D62" s="208"/>
      <c r="E62" s="208"/>
    </row>
    <row r="63" spans="2:11" x14ac:dyDescent="0.55000000000000004">
      <c r="B63" s="208" t="s">
        <v>138</v>
      </c>
      <c r="C63" s="208"/>
      <c r="D63" s="208"/>
      <c r="E63" s="208"/>
    </row>
    <row r="64" spans="2:11" x14ac:dyDescent="0.55000000000000004">
      <c r="B64" s="208" t="s">
        <v>139</v>
      </c>
    </row>
    <row r="66" spans="2:5" x14ac:dyDescent="0.55000000000000004">
      <c r="B66" s="208" t="s">
        <v>128</v>
      </c>
      <c r="C66" s="208"/>
      <c r="D66" s="208"/>
      <c r="E66" s="208"/>
    </row>
    <row r="67" spans="2:5" x14ac:dyDescent="0.55000000000000004">
      <c r="B67" s="208" t="s">
        <v>114</v>
      </c>
      <c r="C67" s="208"/>
      <c r="D67" s="208"/>
      <c r="E67" s="208"/>
    </row>
    <row r="68" spans="2:5" x14ac:dyDescent="0.55000000000000004">
      <c r="B68" s="208" t="s">
        <v>115</v>
      </c>
      <c r="C68" s="208"/>
      <c r="D68" s="208"/>
      <c r="E68" s="208"/>
    </row>
    <row r="69" spans="2:5" x14ac:dyDescent="0.55000000000000004">
      <c r="B69" s="208" t="s">
        <v>116</v>
      </c>
      <c r="C69" s="208"/>
      <c r="D69" s="208"/>
      <c r="E69" s="208"/>
    </row>
    <row r="70" spans="2:5" x14ac:dyDescent="0.55000000000000004">
      <c r="B70" s="208" t="s">
        <v>117</v>
      </c>
      <c r="C70" s="208"/>
      <c r="D70" s="208"/>
      <c r="E70" s="208"/>
    </row>
    <row r="71" spans="2:5" x14ac:dyDescent="0.55000000000000004">
      <c r="B71" s="208" t="s">
        <v>144</v>
      </c>
      <c r="C71" s="208"/>
      <c r="D71" s="208"/>
      <c r="E71" s="208"/>
    </row>
    <row r="72" spans="2:5" x14ac:dyDescent="0.55000000000000004">
      <c r="C72" s="208"/>
      <c r="D72" s="208"/>
      <c r="E72" s="208"/>
    </row>
    <row r="73" spans="2:5" x14ac:dyDescent="0.55000000000000004">
      <c r="B73" s="208"/>
      <c r="C73" s="208"/>
      <c r="D73" s="208"/>
      <c r="E73" s="208"/>
    </row>
    <row r="74" spans="2:5" x14ac:dyDescent="0.55000000000000004">
      <c r="B74" s="208"/>
      <c r="C74" s="208"/>
      <c r="D74" s="208"/>
      <c r="E74" s="208"/>
    </row>
  </sheetData>
  <sheetProtection algorithmName="SHA-512" hashValue="r4zpSTgrC7ro6Jvkk8IQK1wKglHreoeUYrvOBCN6kxQRIQEDmZ1s4a1EKxFReBp6mkNZZqIvDRRe3xX1qqLapQ==" saltValue="KXrDsPs3Zs0Q0fL/LZ2k0g==" spinCount="100000" sheet="1" objects="1" scenarios="1"/>
  <protectedRanges>
    <protectedRange sqref="E29:K29 E31:K31 E33:K33 E26:K27 E37:K38 E44:K45 F34:K34" name="範囲1"/>
  </protectedRanges>
  <mergeCells count="19">
    <mergeCell ref="B35:D35"/>
    <mergeCell ref="B37:C37"/>
    <mergeCell ref="B38:C38"/>
    <mergeCell ref="B49:C49"/>
    <mergeCell ref="B28:C28"/>
    <mergeCell ref="B29:C29"/>
    <mergeCell ref="B30:C30"/>
    <mergeCell ref="B31:C31"/>
    <mergeCell ref="B32:C32"/>
    <mergeCell ref="B40:D40"/>
    <mergeCell ref="B45:C45"/>
    <mergeCell ref="B44:C44"/>
    <mergeCell ref="B47:B48"/>
    <mergeCell ref="B39:D39"/>
    <mergeCell ref="B19:D19"/>
    <mergeCell ref="B22:D25"/>
    <mergeCell ref="F22:F25"/>
    <mergeCell ref="B26:C26"/>
    <mergeCell ref="B27:C27"/>
  </mergeCells>
  <phoneticPr fontId="1"/>
  <pageMargins left="0.25" right="0.25" top="0.75" bottom="0.75" header="0.3" footer="0.3"/>
  <pageSetup paperSize="9" scale="48" orientation="portrait" r:id="rId1"/>
  <colBreaks count="1" manualBreakCount="1">
    <brk id="11" max="125" man="1"/>
  </col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16B0-77C2-4DFB-8CD8-ACC5B791BBAA}">
  <sheetPr codeName="Sheet6">
    <tabColor theme="6" tint="0.79998168889431442"/>
  </sheetPr>
  <dimension ref="C1:I16"/>
  <sheetViews>
    <sheetView showGridLines="0" zoomScale="80" zoomScaleNormal="80" zoomScaleSheetLayoutView="85" workbookViewId="0">
      <selection activeCell="H25" sqref="H25"/>
    </sheetView>
  </sheetViews>
  <sheetFormatPr defaultColWidth="8.83203125" defaultRowHeight="18" x14ac:dyDescent="0.55000000000000004"/>
  <cols>
    <col min="1" max="2" width="3.83203125" customWidth="1"/>
    <col min="3" max="3" width="13.08203125" customWidth="1"/>
    <col min="4" max="4" width="14.08203125" customWidth="1"/>
    <col min="5" max="9" width="12.83203125" bestFit="1" customWidth="1"/>
  </cols>
  <sheetData>
    <row r="1" spans="3:9" x14ac:dyDescent="0.55000000000000004">
      <c r="C1" t="s">
        <v>101</v>
      </c>
    </row>
    <row r="2" spans="3:9" ht="18.5" thickBot="1" x14ac:dyDescent="0.6"/>
    <row r="3" spans="3:9" ht="33.65" customHeight="1" thickBot="1" x14ac:dyDescent="0.6">
      <c r="C3" s="124"/>
      <c r="D3" s="125" t="s">
        <v>102</v>
      </c>
      <c r="E3" s="125">
        <v>1</v>
      </c>
      <c r="F3" s="125">
        <v>2</v>
      </c>
      <c r="G3" s="125">
        <v>3</v>
      </c>
      <c r="H3" s="125">
        <v>4</v>
      </c>
      <c r="I3" s="126">
        <v>5</v>
      </c>
    </row>
    <row r="4" spans="3:9" hidden="1" x14ac:dyDescent="0.55000000000000004">
      <c r="C4" t="s">
        <v>103</v>
      </c>
      <c r="E4" s="127">
        <v>0.02</v>
      </c>
      <c r="F4" s="127">
        <f>(1+$E4)^$F3-1</f>
        <v>4.0399999999999991E-2</v>
      </c>
      <c r="G4" s="127">
        <f>(1+$E4)^G3-1</f>
        <v>6.1207999999999929E-2</v>
      </c>
      <c r="H4" s="127">
        <f>(1+$E4)^H3-1</f>
        <v>8.2432159999999977E-2</v>
      </c>
      <c r="I4" s="127">
        <f>(1+$E4)^I3-1</f>
        <v>0.10408080320000002</v>
      </c>
    </row>
    <row r="5" spans="3:9" hidden="1" x14ac:dyDescent="0.55000000000000004">
      <c r="D5" s="128">
        <v>1000</v>
      </c>
      <c r="E5" s="128">
        <f>$D5*((1+$E4)^E3)</f>
        <v>1020</v>
      </c>
      <c r="F5" s="128">
        <f>$D5*((1+$E4)^F3)</f>
        <v>1040.4000000000001</v>
      </c>
      <c r="G5" s="128">
        <f>$D5*((1+$E4)^G3)</f>
        <v>1061.2079999999999</v>
      </c>
      <c r="H5" s="128">
        <f>$D5*((1+$E4)^H3)</f>
        <v>1082.4321600000001</v>
      </c>
      <c r="I5" s="128">
        <f>$D5*((1+$E4)^I3)</f>
        <v>1104.0808032</v>
      </c>
    </row>
    <row r="6" spans="3:9" hidden="1" x14ac:dyDescent="0.55000000000000004">
      <c r="E6" s="127">
        <v>0.04</v>
      </c>
      <c r="F6" s="127">
        <f>(1+$E6)^F3-1</f>
        <v>8.1600000000000117E-2</v>
      </c>
      <c r="G6" s="127">
        <f>(1+$E6)^G3-1</f>
        <v>0.12486400000000009</v>
      </c>
      <c r="H6" s="127">
        <f>(1+$E6)^H3-1</f>
        <v>0.16985856000000021</v>
      </c>
      <c r="I6" s="127">
        <f>(1+$E6)^I3-1</f>
        <v>0.21665290240000035</v>
      </c>
    </row>
    <row r="7" spans="3:9" hidden="1" x14ac:dyDescent="0.55000000000000004">
      <c r="E7" s="127">
        <v>0.05</v>
      </c>
      <c r="F7" s="127">
        <f>(1+$E7)^F3-1</f>
        <v>0.10250000000000004</v>
      </c>
      <c r="G7" s="127">
        <f>(1+$E7)^G3-1</f>
        <v>0.15762500000000013</v>
      </c>
      <c r="H7" s="127">
        <f>(1+$E7)^H3-1</f>
        <v>0.21550625000000001</v>
      </c>
      <c r="I7" s="127">
        <f>(1+$E7)^I3-1</f>
        <v>0.27628156250000013</v>
      </c>
    </row>
    <row r="8" spans="3:9" hidden="1" x14ac:dyDescent="0.55000000000000004">
      <c r="E8" s="127">
        <v>0.06</v>
      </c>
      <c r="F8" s="127">
        <f>(1+$E8)^F3-1</f>
        <v>0.12360000000000015</v>
      </c>
      <c r="G8" s="127">
        <f>(1+$E8)^G3-1</f>
        <v>0.1910160000000003</v>
      </c>
      <c r="H8" s="127">
        <f>(1+$E8)^H3-1</f>
        <v>0.26247696000000031</v>
      </c>
      <c r="I8" s="127">
        <f>(1+$E8)^I3-1</f>
        <v>0.33822557760000049</v>
      </c>
    </row>
    <row r="9" spans="3:9" hidden="1" x14ac:dyDescent="0.55000000000000004">
      <c r="E9" s="127">
        <v>7.0000000000000007E-2</v>
      </c>
      <c r="F9" s="127">
        <f>(1+$E9)^F3-1</f>
        <v>0.14490000000000003</v>
      </c>
      <c r="G9" s="127">
        <f>(1+$E9)^G3-1</f>
        <v>0.2250430000000001</v>
      </c>
      <c r="H9" s="127">
        <f>(1+$E9)^H3-1</f>
        <v>0.31079601000000001</v>
      </c>
      <c r="I9" s="127">
        <f>(1+$E9)^I3-1</f>
        <v>0.40255173070000017</v>
      </c>
    </row>
    <row r="10" spans="3:9" hidden="1" x14ac:dyDescent="0.55000000000000004">
      <c r="E10" s="127">
        <v>0.08</v>
      </c>
      <c r="F10" s="127">
        <f>(1+$E10)^F3-1</f>
        <v>0.1664000000000001</v>
      </c>
      <c r="G10" s="127">
        <f>(1+$E10)^G3-1</f>
        <v>0.25971200000000016</v>
      </c>
      <c r="H10" s="127">
        <f>(1+$E10)^H3-1</f>
        <v>0.3604889600000003</v>
      </c>
      <c r="I10" s="127">
        <f>(1+$E10)^I3-1</f>
        <v>0.46932807680000033</v>
      </c>
    </row>
    <row r="11" spans="3:9" hidden="1" x14ac:dyDescent="0.55000000000000004">
      <c r="E11" s="127">
        <v>0.09</v>
      </c>
      <c r="F11" s="127">
        <f>(1+$E11)^F3-1</f>
        <v>0.18810000000000016</v>
      </c>
      <c r="G11" s="127">
        <f>(1+$E11)^G3-1</f>
        <v>0.29502900000000021</v>
      </c>
      <c r="H11" s="127">
        <f>(1+$E11)^H3-1</f>
        <v>0.41158161000000026</v>
      </c>
      <c r="I11" s="127">
        <f>(1+$E11)^I3-1</f>
        <v>0.53862395490000048</v>
      </c>
    </row>
    <row r="12" spans="3:9" x14ac:dyDescent="0.55000000000000004">
      <c r="E12" s="127"/>
      <c r="F12" s="127"/>
      <c r="G12" s="127"/>
      <c r="H12" s="127"/>
      <c r="I12" s="127"/>
    </row>
    <row r="13" spans="3:9" ht="18.5" thickBot="1" x14ac:dyDescent="0.6">
      <c r="D13" s="129" t="s">
        <v>102</v>
      </c>
      <c r="E13" s="130" t="s">
        <v>104</v>
      </c>
      <c r="F13" s="130" t="s">
        <v>105</v>
      </c>
      <c r="G13" s="130" t="s">
        <v>106</v>
      </c>
      <c r="H13" s="130" t="s">
        <v>107</v>
      </c>
      <c r="I13" s="130" t="s">
        <v>108</v>
      </c>
    </row>
    <row r="14" spans="3:9" ht="24.65" customHeight="1" thickBot="1" x14ac:dyDescent="0.6">
      <c r="C14" s="131" t="s">
        <v>103</v>
      </c>
      <c r="D14" s="132"/>
      <c r="E14" s="143">
        <v>3.5000000000000003E-2</v>
      </c>
      <c r="F14" s="136">
        <f>(1+$E14)^F3-1</f>
        <v>7.1224999999999872E-2</v>
      </c>
      <c r="G14" s="137">
        <f>(1+$E14)^G3-1</f>
        <v>0.10871787499999974</v>
      </c>
      <c r="H14" s="137">
        <f>(1+$E14)^H3-1</f>
        <v>0.14752300062499968</v>
      </c>
      <c r="I14" s="138">
        <f>(1+$E14)^I3-1</f>
        <v>0.1876863056468745</v>
      </c>
    </row>
    <row r="15" spans="3:9" ht="24.65" customHeight="1" thickBot="1" x14ac:dyDescent="0.6">
      <c r="C15" s="133" t="s">
        <v>109</v>
      </c>
      <c r="D15" s="144">
        <v>4683168.22</v>
      </c>
      <c r="E15" s="142">
        <f>ROUNDUP($D$15*((1+$E14)^E3),3)</f>
        <v>4847079.108</v>
      </c>
      <c r="F15" s="139">
        <f>$D$15*((1+$E14)^F3)</f>
        <v>5016726.8764694994</v>
      </c>
      <c r="G15" s="139">
        <f>$D15*((1+$E14)^G3)</f>
        <v>5192312.3171459306</v>
      </c>
      <c r="H15" s="139">
        <f>$D15*((1+$E14)^H3)</f>
        <v>5374043.2482460383</v>
      </c>
      <c r="I15" s="140">
        <f>$D15*((1+$E14)^I3)</f>
        <v>5562134.7619346492</v>
      </c>
    </row>
    <row r="16" spans="3:9" ht="24.65" customHeight="1" thickBot="1" x14ac:dyDescent="0.6">
      <c r="C16" s="134" t="s">
        <v>110</v>
      </c>
      <c r="D16" s="135"/>
      <c r="E16" s="141">
        <f>ROUNDDOWN(((E15/$D$15)^(1/E3)-1),5)</f>
        <v>3.5000000000000003E-2</v>
      </c>
      <c r="F16" s="141">
        <f t="shared" ref="F16:I16" si="0">ROUNDDOWN(((F15/$D$15)^(1/F3)-1),5)</f>
        <v>3.499E-2</v>
      </c>
      <c r="G16" s="141">
        <f t="shared" si="0"/>
        <v>3.499E-2</v>
      </c>
      <c r="H16" s="141">
        <f t="shared" si="0"/>
        <v>3.499E-2</v>
      </c>
      <c r="I16" s="141">
        <f t="shared" si="0"/>
        <v>3.499E-2</v>
      </c>
    </row>
  </sheetData>
  <phoneticPr fontId="1"/>
  <pageMargins left="0.7" right="0.7" top="0.75" bottom="0.75" header="0.3" footer="0.3"/>
  <pageSetup paperSize="9" scale="88"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9" ma:contentTypeDescription="新しいドキュメントを作成します。" ma:contentTypeScope="" ma:versionID="51d5b1d927d9d747f549d9d950a2f66e">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05db9a4aea3fbcb433f1a11589425d9a"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Props1.xml><?xml version="1.0" encoding="utf-8"?>
<ds:datastoreItem xmlns:ds="http://schemas.openxmlformats.org/officeDocument/2006/customXml" ds:itemID="{DB63577C-E226-44E1-B9A7-392D018765F4}">
  <ds:schemaRefs>
    <ds:schemaRef ds:uri="http://schemas.microsoft.com/sharepoint/v3/contenttype/forms"/>
  </ds:schemaRefs>
</ds:datastoreItem>
</file>

<file path=customXml/itemProps2.xml><?xml version="1.0" encoding="utf-8"?>
<ds:datastoreItem xmlns:ds="http://schemas.openxmlformats.org/officeDocument/2006/customXml" ds:itemID="{412FD52D-4D17-4519-B84F-A50D84345A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1058a-a26e-4bfb-9ed8-f6199fac1b55"/>
    <ds:schemaRef ds:uri="657d6e16-9cd1-4b89-89c3-c194a188f2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1499D5-8F47-490A-8D72-9E1A71808AE0}">
  <ds:schemaRefs>
    <ds:schemaRef ds:uri="http://purl.org/dc/terms/"/>
    <ds:schemaRef ds:uri="2fd1058a-a26e-4bfb-9ed8-f6199fac1b55"/>
    <ds:schemaRef ds:uri="http://schemas.microsoft.com/office/2006/documentManagement/types"/>
    <ds:schemaRef ds:uri="http://schemas.microsoft.com/office/2006/metadata/properties"/>
    <ds:schemaRef ds:uri="http://purl.org/dc/elements/1.1/"/>
    <ds:schemaRef ds:uri="657d6e16-9cd1-4b89-89c3-c194a188f29e"/>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【指定様式】事業計画書（その3）</vt:lpstr>
      <vt:lpstr>（別紙１）省力化計算シート</vt:lpstr>
      <vt:lpstr>（別紙２）省力化業務プロセス図</vt:lpstr>
      <vt:lpstr>（別紙３）投資回収期間計算シート</vt:lpstr>
      <vt:lpstr>【参考書式】事業計画目標値算出シート（参考）</vt:lpstr>
      <vt:lpstr>【参考書式】達成すべき目標値の算出ツール（参考）</vt:lpstr>
      <vt:lpstr>'（別紙１）省力化計算シート'!Print_Area</vt:lpstr>
      <vt:lpstr>'（別紙２）省力化業務プロセス図'!Print_Area</vt:lpstr>
      <vt:lpstr>'（別紙３）投資回収期間計算シート'!Print_Area</vt:lpstr>
      <vt:lpstr>'【参考書式】事業計画目標値算出シート（参考）'!Print_Area</vt:lpstr>
      <vt:lpstr>'【参考書式】達成すべき目標値の算出ツール（参考）'!Print_Area</vt:lpstr>
      <vt:lpstr>'【指定様式】事業計画書（その3）'!Print_Area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2025-03-13T09:45:49Z</dcterms:created>
  <dcterms:modified xsi:type="dcterms:W3CDTF">2026-07-23T05:40:40Z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