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gradest-1\DADOS\atividades\"/>
    </mc:Choice>
  </mc:AlternateContent>
  <xr:revisionPtr revIDLastSave="0" documentId="13_ncr:1_{219BAD7E-4F3F-422B-B542-31BA109453D3}" xr6:coauthVersionLast="47" xr6:coauthVersionMax="47" xr10:uidLastSave="{00000000-0000-0000-0000-000000000000}"/>
  <bookViews>
    <workbookView xWindow="-120" yWindow="-120" windowWidth="20730" windowHeight="11760" xr2:uid="{1CBFD18E-C24B-7945-8D7D-12139533E8EC}"/>
  </bookViews>
  <sheets>
    <sheet name="Análise" sheetId="2" r:id="rId1"/>
    <sheet name="Tabelas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2" i="1" l="1"/>
  <c r="I100" i="1"/>
  <c r="B20" i="1"/>
  <c r="B21" i="1"/>
  <c r="B22" i="1"/>
  <c r="B23" i="1"/>
  <c r="B24" i="1"/>
  <c r="C33" i="2"/>
  <c r="D33" i="2" s="1"/>
  <c r="E33" i="2" s="1"/>
  <c r="G105" i="1"/>
  <c r="F105" i="1"/>
  <c r="F106" i="1" s="1"/>
  <c r="E105" i="1"/>
  <c r="E106" i="1" s="1"/>
  <c r="I102" i="1"/>
  <c r="L101" i="1"/>
  <c r="K101" i="1"/>
  <c r="I101" i="1"/>
  <c r="H101" i="1"/>
  <c r="K100" i="1"/>
  <c r="G93" i="1"/>
  <c r="F93" i="1"/>
  <c r="F95" i="1" s="1"/>
  <c r="E93" i="1"/>
  <c r="E95" i="1" s="1"/>
  <c r="G95" i="1" s="1"/>
  <c r="L92" i="1"/>
  <c r="K92" i="1"/>
  <c r="I92" i="1"/>
  <c r="H92" i="1"/>
  <c r="L91" i="1"/>
  <c r="K91" i="1"/>
  <c r="I91" i="1"/>
  <c r="H91" i="1"/>
  <c r="L90" i="1"/>
  <c r="K90" i="1"/>
  <c r="I90" i="1"/>
  <c r="H90" i="1"/>
  <c r="L89" i="1"/>
  <c r="K89" i="1"/>
  <c r="I89" i="1"/>
  <c r="H89" i="1"/>
  <c r="L88" i="1"/>
  <c r="K88" i="1"/>
  <c r="I88" i="1"/>
  <c r="H88" i="1"/>
  <c r="G80" i="1"/>
  <c r="F80" i="1"/>
  <c r="F82" i="1" s="1"/>
  <c r="E80" i="1"/>
  <c r="E82" i="1" s="1"/>
  <c r="L79" i="1"/>
  <c r="K79" i="1"/>
  <c r="I79" i="1"/>
  <c r="H79" i="1"/>
  <c r="L78" i="1"/>
  <c r="K78" i="1"/>
  <c r="I78" i="1"/>
  <c r="H78" i="1"/>
  <c r="L77" i="1"/>
  <c r="K77" i="1"/>
  <c r="I77" i="1"/>
  <c r="H77" i="1"/>
  <c r="L76" i="1"/>
  <c r="K76" i="1"/>
  <c r="I76" i="1"/>
  <c r="H76" i="1"/>
  <c r="L75" i="1"/>
  <c r="K75" i="1"/>
  <c r="I75" i="1"/>
  <c r="H75" i="1"/>
  <c r="G66" i="1"/>
  <c r="F66" i="1"/>
  <c r="F67" i="1" s="1"/>
  <c r="E66" i="1"/>
  <c r="E67" i="1" s="1"/>
  <c r="L65" i="1"/>
  <c r="K65" i="1"/>
  <c r="I65" i="1"/>
  <c r="H65" i="1"/>
  <c r="L64" i="1"/>
  <c r="K64" i="1"/>
  <c r="I64" i="1"/>
  <c r="H64" i="1"/>
  <c r="L63" i="1"/>
  <c r="K63" i="1"/>
  <c r="I63" i="1"/>
  <c r="H63" i="1"/>
  <c r="L62" i="1"/>
  <c r="K62" i="1"/>
  <c r="I62" i="1"/>
  <c r="H62" i="1"/>
  <c r="L61" i="1"/>
  <c r="K61" i="1"/>
  <c r="I61" i="1"/>
  <c r="H61" i="1"/>
  <c r="G51" i="1"/>
  <c r="F51" i="1"/>
  <c r="F53" i="1" s="1"/>
  <c r="E51" i="1"/>
  <c r="E53" i="1" s="1"/>
  <c r="L50" i="1"/>
  <c r="K50" i="1"/>
  <c r="I50" i="1"/>
  <c r="H50" i="1"/>
  <c r="L49" i="1"/>
  <c r="K49" i="1"/>
  <c r="I49" i="1"/>
  <c r="H49" i="1"/>
  <c r="L48" i="1"/>
  <c r="K48" i="1"/>
  <c r="I48" i="1"/>
  <c r="H48" i="1"/>
  <c r="L47" i="1"/>
  <c r="K47" i="1"/>
  <c r="I47" i="1"/>
  <c r="H47" i="1"/>
  <c r="L46" i="1"/>
  <c r="K46" i="1"/>
  <c r="I46" i="1"/>
  <c r="H46" i="1"/>
  <c r="L34" i="1"/>
  <c r="L33" i="1"/>
  <c r="K33" i="1"/>
  <c r="K34" i="1"/>
  <c r="K35" i="1"/>
  <c r="K36" i="1"/>
  <c r="K37" i="1"/>
  <c r="L35" i="1"/>
  <c r="L36" i="1"/>
  <c r="L37" i="1"/>
  <c r="F38" i="1"/>
  <c r="F39" i="1" s="1"/>
  <c r="G38" i="1"/>
  <c r="E38" i="1"/>
  <c r="E40" i="1" s="1"/>
  <c r="I34" i="1"/>
  <c r="I35" i="1"/>
  <c r="I36" i="1"/>
  <c r="I37" i="1"/>
  <c r="I33" i="1"/>
  <c r="H34" i="1"/>
  <c r="H35" i="1"/>
  <c r="H36" i="1"/>
  <c r="H37" i="1"/>
  <c r="H33" i="1"/>
  <c r="K25" i="1"/>
  <c r="K103" i="1" l="1"/>
  <c r="H104" i="1"/>
  <c r="K104" i="1"/>
  <c r="I103" i="1"/>
  <c r="L103" i="1"/>
  <c r="K102" i="1"/>
  <c r="K105" i="1" s="1"/>
  <c r="L102" i="1"/>
  <c r="L100" i="1"/>
  <c r="H103" i="1"/>
  <c r="H100" i="1"/>
  <c r="E107" i="1"/>
  <c r="F107" i="1"/>
  <c r="G106" i="1"/>
  <c r="L38" i="1"/>
  <c r="G82" i="1"/>
  <c r="K38" i="1"/>
  <c r="F52" i="1"/>
  <c r="H38" i="1"/>
  <c r="E68" i="1"/>
  <c r="F68" i="1"/>
  <c r="E81" i="1"/>
  <c r="K51" i="1"/>
  <c r="F81" i="1"/>
  <c r="I38" i="1"/>
  <c r="F40" i="1"/>
  <c r="G40" i="1" s="1"/>
  <c r="G53" i="1"/>
  <c r="E94" i="1"/>
  <c r="G67" i="1"/>
  <c r="H93" i="1"/>
  <c r="E39" i="1"/>
  <c r="G39" i="1" s="1"/>
  <c r="I93" i="1"/>
  <c r="K93" i="1"/>
  <c r="L93" i="1"/>
  <c r="F94" i="1"/>
  <c r="H80" i="1"/>
  <c r="I80" i="1"/>
  <c r="K80" i="1"/>
  <c r="L80" i="1"/>
  <c r="I66" i="1"/>
  <c r="H66" i="1"/>
  <c r="K66" i="1"/>
  <c r="L66" i="1"/>
  <c r="L51" i="1"/>
  <c r="I51" i="1"/>
  <c r="H51" i="1"/>
  <c r="E52" i="1"/>
  <c r="H105" i="1" l="1"/>
  <c r="L104" i="1"/>
  <c r="L105" i="1" s="1"/>
  <c r="L106" i="1" s="1"/>
  <c r="C39" i="2" s="1"/>
  <c r="D39" i="2" s="1"/>
  <c r="E39" i="2" s="1"/>
  <c r="I104" i="1"/>
  <c r="I105" i="1" s="1"/>
  <c r="L39" i="1"/>
  <c r="C34" i="2" s="1"/>
  <c r="D34" i="2" s="1"/>
  <c r="E34" i="2" s="1"/>
  <c r="G107" i="1"/>
  <c r="G52" i="1"/>
  <c r="G81" i="1"/>
  <c r="L67" i="1"/>
  <c r="C36" i="2" s="1"/>
  <c r="D36" i="2" s="1"/>
  <c r="E36" i="2" s="1"/>
  <c r="G94" i="1"/>
  <c r="L94" i="1"/>
  <c r="C38" i="2" s="1"/>
  <c r="D38" i="2" s="1"/>
  <c r="E38" i="2" s="1"/>
  <c r="G68" i="1"/>
  <c r="L52" i="1"/>
  <c r="L81" i="1"/>
  <c r="C37" i="2" l="1"/>
  <c r="D37" i="2" s="1"/>
  <c r="E37" i="2" s="1"/>
  <c r="C35" i="2"/>
  <c r="D35" i="2" s="1"/>
  <c r="E35" i="2" s="1"/>
</calcChain>
</file>

<file path=xl/sharedStrings.xml><?xml version="1.0" encoding="utf-8"?>
<sst xmlns="http://schemas.openxmlformats.org/spreadsheetml/2006/main" count="166" uniqueCount="60">
  <si>
    <t xml:space="preserve">Consumo </t>
  </si>
  <si>
    <t>Mal formação congênita</t>
  </si>
  <si>
    <t>de Álcool</t>
  </si>
  <si>
    <t>Ausente</t>
  </si>
  <si>
    <t>Presente</t>
  </si>
  <si>
    <t>Total</t>
  </si>
  <si>
    <t>&lt; 1</t>
  </si>
  <si>
    <t>1-2</t>
  </si>
  <si>
    <t>3-5</t>
  </si>
  <si>
    <t>&gt;=6</t>
  </si>
  <si>
    <t>vj</t>
  </si>
  <si>
    <t>ui</t>
  </si>
  <si>
    <t>Cons. de Álcool</t>
  </si>
  <si>
    <t>ni+</t>
  </si>
  <si>
    <t>ui*ni+</t>
  </si>
  <si>
    <t>ui^2*ni+</t>
  </si>
  <si>
    <t>ui*vj*nij</t>
  </si>
  <si>
    <t>n+j</t>
  </si>
  <si>
    <t>vj*n+j</t>
  </si>
  <si>
    <t>vj^2*n+j</t>
  </si>
  <si>
    <t>Escores</t>
  </si>
  <si>
    <t>r</t>
  </si>
  <si>
    <t>M2</t>
  </si>
  <si>
    <t>p-valor</t>
  </si>
  <si>
    <t>ponto médio</t>
  </si>
  <si>
    <t>1,2,3,4,5</t>
  </si>
  <si>
    <t>2,4.6.8.10</t>
  </si>
  <si>
    <t>10,20,30,40, 50</t>
  </si>
  <si>
    <t>1, 2, 4, 7,12</t>
  </si>
  <si>
    <t>5, 4, 3, 2, 1</t>
  </si>
  <si>
    <t>Nome:</t>
  </si>
  <si>
    <t>Tailine Juliana dos Santos Nonato</t>
  </si>
  <si>
    <t>Matrícula:</t>
  </si>
  <si>
    <t>Consumo de Álcool e Mal Formação Congênita</t>
  </si>
  <si>
    <t>As hipóteses a serem testadas são:</t>
  </si>
  <si>
    <t>H0) Independência entre X e Y (rho = 0)</t>
  </si>
  <si>
    <t>H1) Dependência entre X e Y (rho &lt;&gt; 0)</t>
  </si>
  <si>
    <t>H0) A presença de mal formação congênita independe do consumo de álcool</t>
  </si>
  <si>
    <t>H1) Existe dependência entre presença de mal formação congênita e consumo de álcool</t>
  </si>
  <si>
    <t>Ou seja,</t>
  </si>
  <si>
    <t>ID</t>
  </si>
  <si>
    <t>I</t>
  </si>
  <si>
    <t>II</t>
  </si>
  <si>
    <t>III</t>
  </si>
  <si>
    <t>IV</t>
  </si>
  <si>
    <t>V</t>
  </si>
  <si>
    <t>VI</t>
  </si>
  <si>
    <t>VII</t>
  </si>
  <si>
    <t>5, 7, 21, 56, 98</t>
  </si>
  <si>
    <t>O coeficiente de correlação de momento-produto é dado por:</t>
  </si>
  <si>
    <t>E a estatística do teste é dada por:</t>
  </si>
  <si>
    <t>Que tem distribuição aproximadamente qui quadrado com 1 graus de liberdade.</t>
  </si>
  <si>
    <t>Com essas informações, é posssível calcular de tal forma que:</t>
  </si>
  <si>
    <t>Conclusão</t>
  </si>
  <si>
    <t>Com um nível de significância de 5%, é possível identificar que H0 não é rejeitada quando os escores eleitos são equidistantes,</t>
  </si>
  <si>
    <t>em outras palavras, nesses casos o consumo de álcool e a mal formação congênita são independentes.</t>
  </si>
  <si>
    <t xml:space="preserve">Já para o ponto médio e para os escores que seguem distâncias parecidas, H0 é rejeitada, </t>
  </si>
  <si>
    <t xml:space="preserve">mostrando que existe dependência entre consumo de álcool e mal formação congênita. </t>
  </si>
  <si>
    <t>Assim, fica mais que evidente que a escolha dos escores tem grande impacto na decisão final.</t>
  </si>
  <si>
    <t>É importante dar o devido peso a cada categoria e nesse caso o ponto médio foi uma das melhores formas de defirnir quais são esses "pesos".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</si>
</sst>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5" x14ac:knownFonts="1">
    <font>
      <sz val="12"/>
      <color theme="1"/>
      <name val="Calibri"/>
      <family val="2"/>
      <scheme val="minor"/>
    </font>
    <font>
      <b/>
      <sz val="14"/>
      <color rgb="FFDD0806"/>
      <name val="Comic Sans MS"/>
      <family val="4"/>
    </font>
    <font>
      <sz val="14"/>
      <name val="Arial"/>
      <family val="2"/>
    </font>
    <font>
      <sz val="10"/>
      <name val="Arial"/>
      <family val="2"/>
    </font>
    <font>
      <b/>
      <sz val="10"/>
      <color rgb="FF0000D4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color rgb="FFFFFFFF"/>
      <name val="Arial"/>
      <family val="2"/>
    </font>
    <font>
      <b/>
      <i/>
      <sz val="10"/>
      <color rgb="FF006411"/>
      <name val="Arial"/>
      <family val="2"/>
    </font>
    <font>
      <b/>
      <i/>
      <sz val="10"/>
      <color rgb="FFDD0806"/>
      <name val="Arial"/>
      <family val="2"/>
    </font>
    <font>
      <b/>
      <i/>
      <sz val="10"/>
      <color rgb="FFFF66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C00000"/>
      <name val="Arial"/>
      <family val="2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0" borderId="0" xfId="0" applyFont="1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4" fillId="0" borderId="1" xfId="0" applyFont="1" applyBorder="1"/>
    <xf numFmtId="0" fontId="4" fillId="0" borderId="0" xfId="0" applyFont="1"/>
    <xf numFmtId="0" fontId="5" fillId="0" borderId="2" xfId="0" applyFont="1" applyBorder="1"/>
    <xf numFmtId="0" fontId="5" fillId="0" borderId="3" xfId="0" applyFont="1" applyBorder="1" applyAlignment="1">
      <alignment horizontal="left"/>
    </xf>
    <xf numFmtId="0" fontId="3" fillId="0" borderId="4" xfId="0" applyFont="1" applyBorder="1"/>
    <xf numFmtId="0" fontId="6" fillId="0" borderId="0" xfId="0" applyFont="1" applyAlignment="1">
      <alignment horizontal="center"/>
    </xf>
    <xf numFmtId="0" fontId="5" fillId="0" borderId="5" xfId="0" applyFont="1" applyBorder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6" xfId="0" applyFont="1" applyBorder="1" applyAlignment="1">
      <alignment horizontal="left"/>
    </xf>
    <xf numFmtId="2" fontId="7" fillId="0" borderId="0" xfId="0" applyNumberFormat="1" applyFont="1"/>
    <xf numFmtId="0" fontId="3" fillId="0" borderId="0" xfId="0" applyFont="1" applyAlignment="1">
      <alignment horizontal="left"/>
    </xf>
    <xf numFmtId="2" fontId="3" fillId="0" borderId="0" xfId="0" applyNumberFormat="1" applyFont="1"/>
    <xf numFmtId="0" fontId="5" fillId="0" borderId="6" xfId="0" applyFont="1" applyBorder="1"/>
    <xf numFmtId="49" fontId="5" fillId="0" borderId="6" xfId="0" applyNumberFormat="1" applyFont="1" applyBorder="1"/>
    <xf numFmtId="49" fontId="3" fillId="0" borderId="0" xfId="0" applyNumberFormat="1" applyFont="1"/>
    <xf numFmtId="0" fontId="3" fillId="0" borderId="7" xfId="0" applyFont="1" applyBorder="1"/>
    <xf numFmtId="0" fontId="3" fillId="0" borderId="5" xfId="0" applyFont="1" applyBorder="1"/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11" fillId="0" borderId="0" xfId="0" applyFont="1"/>
    <xf numFmtId="0" fontId="7" fillId="0" borderId="0" xfId="0" applyFont="1"/>
    <xf numFmtId="0" fontId="12" fillId="0" borderId="0" xfId="0" applyFont="1"/>
    <xf numFmtId="0" fontId="3" fillId="0" borderId="0" xfId="0" applyFont="1" applyAlignment="1">
      <alignment horizontal="right"/>
    </xf>
    <xf numFmtId="0" fontId="10" fillId="0" borderId="0" xfId="0" applyFont="1"/>
    <xf numFmtId="164" fontId="3" fillId="0" borderId="0" xfId="0" applyNumberFormat="1" applyFont="1"/>
    <xf numFmtId="165" fontId="3" fillId="0" borderId="0" xfId="0" applyNumberFormat="1" applyFont="1"/>
    <xf numFmtId="0" fontId="8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6" fillId="0" borderId="8" xfId="0" applyFont="1" applyBorder="1"/>
    <xf numFmtId="0" fontId="9" fillId="0" borderId="8" xfId="0" applyFont="1" applyBorder="1" applyAlignment="1">
      <alignment horizontal="center"/>
    </xf>
    <xf numFmtId="0" fontId="3" fillId="0" borderId="8" xfId="0" applyFont="1" applyBorder="1" applyAlignment="1">
      <alignment horizontal="left"/>
    </xf>
    <xf numFmtId="49" fontId="3" fillId="0" borderId="8" xfId="0" applyNumberFormat="1" applyFont="1" applyBorder="1"/>
    <xf numFmtId="0" fontId="13" fillId="0" borderId="8" xfId="0" applyFont="1" applyBorder="1"/>
    <xf numFmtId="0" fontId="9" fillId="0" borderId="8" xfId="0" applyFont="1" applyBorder="1"/>
    <xf numFmtId="0" fontId="5" fillId="0" borderId="10" xfId="0" applyFont="1" applyBorder="1"/>
    <xf numFmtId="0" fontId="3" fillId="0" borderId="10" xfId="0" applyFont="1" applyBorder="1"/>
    <xf numFmtId="0" fontId="13" fillId="0" borderId="10" xfId="0" applyFont="1" applyBorder="1"/>
    <xf numFmtId="0" fontId="9" fillId="0" borderId="9" xfId="0" applyFont="1" applyBorder="1" applyAlignment="1">
      <alignment horizontal="center"/>
    </xf>
    <xf numFmtId="0" fontId="3" fillId="0" borderId="9" xfId="0" applyFont="1" applyBorder="1"/>
    <xf numFmtId="0" fontId="6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0" fontId="5" fillId="0" borderId="7" xfId="0" applyFont="1" applyBorder="1"/>
    <xf numFmtId="0" fontId="3" fillId="2" borderId="0" xfId="0" applyFont="1" applyFill="1"/>
    <xf numFmtId="0" fontId="6" fillId="2" borderId="0" xfId="0" applyFont="1" applyFill="1"/>
    <xf numFmtId="0" fontId="3" fillId="2" borderId="0" xfId="0" applyFont="1" applyFill="1" applyAlignment="1">
      <alignment horizontal="right"/>
    </xf>
    <xf numFmtId="164" fontId="3" fillId="0" borderId="8" xfId="0" applyNumberFormat="1" applyFont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164" fontId="3" fillId="0" borderId="16" xfId="0" applyNumberFormat="1" applyFont="1" applyBorder="1" applyAlignment="1">
      <alignment horizontal="center" vertical="center"/>
    </xf>
    <xf numFmtId="164" fontId="3" fillId="0" borderId="17" xfId="0" applyNumberFormat="1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164" fontId="3" fillId="0" borderId="18" xfId="0" applyNumberFormat="1" applyFont="1" applyBorder="1" applyAlignment="1">
      <alignment horizontal="center" vertical="center"/>
    </xf>
    <xf numFmtId="0" fontId="14" fillId="0" borderId="0" xfId="0" applyFont="1" applyAlignment="1">
      <alignment horizontal="left"/>
    </xf>
    <xf numFmtId="164" fontId="3" fillId="0" borderId="8" xfId="0" applyNumberFormat="1" applyFont="1" applyBorder="1" applyAlignment="1">
      <alignment horizontal="center"/>
    </xf>
    <xf numFmtId="0" fontId="3" fillId="0" borderId="19" xfId="0" applyFont="1" applyBorder="1"/>
    <xf numFmtId="0" fontId="3" fillId="0" borderId="20" xfId="0" applyFont="1" applyBorder="1"/>
    <xf numFmtId="164" fontId="3" fillId="0" borderId="9" xfId="0" applyNumberFormat="1" applyFont="1" applyBorder="1" applyAlignment="1">
      <alignment horizontal="center"/>
    </xf>
    <xf numFmtId="0" fontId="3" fillId="0" borderId="21" xfId="0" applyFont="1" applyBorder="1"/>
    <xf numFmtId="164" fontId="3" fillId="0" borderId="10" xfId="0" applyNumberFormat="1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13</xdr:row>
      <xdr:rowOff>142875</xdr:rowOff>
    </xdr:from>
    <xdr:to>
      <xdr:col>4</xdr:col>
      <xdr:colOff>419100</xdr:colOff>
      <xdr:row>20</xdr:row>
      <xdr:rowOff>42262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33523D2-9B87-0971-D2F3-D4D73CE4C0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2743200"/>
          <a:ext cx="3514725" cy="1299562"/>
        </a:xfrm>
        <a:prstGeom prst="rect">
          <a:avLst/>
        </a:prstGeom>
      </xdr:spPr>
    </xdr:pic>
    <xdr:clientData/>
  </xdr:twoCellAnchor>
  <xdr:twoCellAnchor editAs="oneCell">
    <xdr:from>
      <xdr:col>0</xdr:col>
      <xdr:colOff>161925</xdr:colOff>
      <xdr:row>23</xdr:row>
      <xdr:rowOff>104775</xdr:rowOff>
    </xdr:from>
    <xdr:to>
      <xdr:col>1</xdr:col>
      <xdr:colOff>990802</xdr:colOff>
      <xdr:row>25</xdr:row>
      <xdr:rowOff>57199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EB9AE18-FF03-681D-C4FE-C233FF3158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925" y="4705350"/>
          <a:ext cx="1448002" cy="3524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FCC75-8243-43E2-ADDA-258623DD560E}">
  <dimension ref="A1:E48"/>
  <sheetViews>
    <sheetView tabSelected="1" workbookViewId="0"/>
  </sheetViews>
  <sheetFormatPr defaultRowHeight="15.75" x14ac:dyDescent="0.25"/>
  <cols>
    <col min="1" max="1" width="8.125" customWidth="1"/>
    <col min="2" max="2" width="15" customWidth="1"/>
    <col min="3" max="5" width="9" customWidth="1"/>
    <col min="7" max="7" width="9.125" customWidth="1"/>
  </cols>
  <sheetData>
    <row r="1" spans="1:2" ht="15.75" customHeight="1" x14ac:dyDescent="0.25">
      <c r="A1" s="63" t="s">
        <v>30</v>
      </c>
      <c r="B1" s="63" t="s">
        <v>31</v>
      </c>
    </row>
    <row r="2" spans="1:2" x14ac:dyDescent="0.25">
      <c r="A2" s="63" t="s">
        <v>32</v>
      </c>
      <c r="B2" s="63">
        <v>190038144</v>
      </c>
    </row>
    <row r="5" spans="1:2" x14ac:dyDescent="0.25">
      <c r="A5" t="s">
        <v>34</v>
      </c>
    </row>
    <row r="6" spans="1:2" x14ac:dyDescent="0.25">
      <c r="A6" t="s">
        <v>35</v>
      </c>
    </row>
    <row r="7" spans="1:2" x14ac:dyDescent="0.25">
      <c r="A7" t="s">
        <v>36</v>
      </c>
    </row>
    <row r="9" spans="1:2" x14ac:dyDescent="0.25">
      <c r="A9" t="s">
        <v>39</v>
      </c>
    </row>
    <row r="10" spans="1:2" x14ac:dyDescent="0.25">
      <c r="A10" t="s">
        <v>37</v>
      </c>
    </row>
    <row r="11" spans="1:2" x14ac:dyDescent="0.25">
      <c r="A11" t="s">
        <v>38</v>
      </c>
    </row>
    <row r="13" spans="1:2" x14ac:dyDescent="0.25">
      <c r="A13" t="s">
        <v>49</v>
      </c>
    </row>
    <row r="23" spans="1:5" x14ac:dyDescent="0.25">
      <c r="A23" t="s">
        <v>50</v>
      </c>
    </row>
    <row r="28" spans="1:5" x14ac:dyDescent="0.25">
      <c r="A28" t="s">
        <v>51</v>
      </c>
    </row>
    <row r="30" spans="1:5" x14ac:dyDescent="0.25">
      <c r="A30" t="s">
        <v>52</v>
      </c>
    </row>
    <row r="31" spans="1:5" ht="16.5" thickBot="1" x14ac:dyDescent="0.3"/>
    <row r="32" spans="1:5" ht="16.5" thickBot="1" x14ac:dyDescent="0.3">
      <c r="A32" s="70" t="s">
        <v>40</v>
      </c>
      <c r="B32" s="71" t="s">
        <v>20</v>
      </c>
      <c r="C32" s="57" t="s">
        <v>21</v>
      </c>
      <c r="D32" s="57" t="s">
        <v>22</v>
      </c>
      <c r="E32" s="58" t="s">
        <v>23</v>
      </c>
    </row>
    <row r="33" spans="1:5" x14ac:dyDescent="0.25">
      <c r="A33" s="68" t="s">
        <v>41</v>
      </c>
      <c r="B33" s="44" t="s">
        <v>24</v>
      </c>
      <c r="C33" s="69">
        <f>(Tabelas!L26-(Tabelas!H25*Tabelas!G26/Tabelas!G25))/SQRT((Tabelas!I25-((Tabelas!H25^2)/Tabelas!G25))*(Tabelas!G27-((Tabelas!G26^2)/Tabelas!G25)))</f>
        <v>1.4202067281578133E-2</v>
      </c>
      <c r="D33" s="56">
        <f>(Tabelas!$G$25-1)*(C33^2)</f>
        <v>6.5699322459904872</v>
      </c>
      <c r="E33" s="59">
        <f t="shared" ref="E33:E39" si="0">1-_xlfn.CHISQ.DIST(D33,1,TRUE)</f>
        <v>1.0371589916631341E-2</v>
      </c>
    </row>
    <row r="34" spans="1:5" x14ac:dyDescent="0.25">
      <c r="A34" s="65" t="s">
        <v>42</v>
      </c>
      <c r="B34" s="34" t="s">
        <v>25</v>
      </c>
      <c r="C34" s="64">
        <f>(Tabelas!L39-(Tabelas!H38*Tabelas!G39/Tabelas!G38))/SQRT((Tabelas!I38-((Tabelas!H38^2)/Tabelas!G38))*(Tabelas!G40-((Tabelas!G39^2)/Tabelas!G38)))</f>
        <v>7.4908424293436649E-3</v>
      </c>
      <c r="D34" s="55">
        <f>(Tabelas!$G$25-1)*(C34^2)</f>
        <v>1.827759638372789</v>
      </c>
      <c r="E34" s="60">
        <f t="shared" si="0"/>
        <v>0.17639239517377403</v>
      </c>
    </row>
    <row r="35" spans="1:5" x14ac:dyDescent="0.25">
      <c r="A35" s="65" t="s">
        <v>43</v>
      </c>
      <c r="B35" s="34" t="s">
        <v>26</v>
      </c>
      <c r="C35" s="64">
        <f>(Tabelas!L52-(Tabelas!H51*Tabelas!G52/Tabelas!G51))/SQRT((Tabelas!I51-((Tabelas!H51^2)/Tabelas!G51))*(Tabelas!G53-((Tabelas!G52^2)/Tabelas!G51)))</f>
        <v>7.4908424293436649E-3</v>
      </c>
      <c r="D35" s="55">
        <f>(Tabelas!$G$25-1)*(C35^2)</f>
        <v>1.827759638372789</v>
      </c>
      <c r="E35" s="60">
        <f t="shared" si="0"/>
        <v>0.17639239517377403</v>
      </c>
    </row>
    <row r="36" spans="1:5" x14ac:dyDescent="0.25">
      <c r="A36" s="65" t="s">
        <v>44</v>
      </c>
      <c r="B36" s="34" t="s">
        <v>27</v>
      </c>
      <c r="C36" s="64">
        <f>(Tabelas!L67-(Tabelas!H66*Tabelas!G67/Tabelas!G66))/SQRT((Tabelas!I66-((Tabelas!H66^2)/Tabelas!G66))*(Tabelas!G68-((Tabelas!G67^2)/Tabelas!G66)))</f>
        <v>7.4908424293436719E-3</v>
      </c>
      <c r="D36" s="55">
        <f>(Tabelas!$G$25-1)*(C36^2)</f>
        <v>1.8277596383727923</v>
      </c>
      <c r="E36" s="60">
        <f t="shared" si="0"/>
        <v>0.17639239517377359</v>
      </c>
    </row>
    <row r="37" spans="1:5" x14ac:dyDescent="0.25">
      <c r="A37" s="65" t="s">
        <v>45</v>
      </c>
      <c r="B37" s="34" t="s">
        <v>28</v>
      </c>
      <c r="C37" s="64">
        <f>(Tabelas!L81-(Tabelas!H80*Tabelas!G81/Tabelas!G80))/SQRT((Tabelas!I80-((Tabelas!H80^2)/Tabelas!G80))*(Tabelas!G82-((Tabelas!G81^2)/Tabelas!G80)))</f>
        <v>1.3275414107879132E-2</v>
      </c>
      <c r="D37" s="55">
        <f>(Tabelas!$G$25-1)*(C37^2)</f>
        <v>5.740555414650184</v>
      </c>
      <c r="E37" s="60">
        <f t="shared" si="0"/>
        <v>1.6577549576891171E-2</v>
      </c>
    </row>
    <row r="38" spans="1:5" x14ac:dyDescent="0.25">
      <c r="A38" s="65" t="s">
        <v>46</v>
      </c>
      <c r="B38" s="34" t="s">
        <v>29</v>
      </c>
      <c r="C38" s="64">
        <f>(Tabelas!L94-(Tabelas!H93*Tabelas!G94/Tabelas!G93))/SQRT((Tabelas!I93-((Tabelas!H93^2)/Tabelas!G93))*(Tabelas!G95-((Tabelas!G94^2)/Tabelas!G93)))</f>
        <v>-7.490842429343678E-3</v>
      </c>
      <c r="D38" s="55">
        <f>(Tabelas!$G$25-1)*(C38^2)</f>
        <v>1.8277596383727954</v>
      </c>
      <c r="E38" s="60">
        <f t="shared" si="0"/>
        <v>0.17639239517377325</v>
      </c>
    </row>
    <row r="39" spans="1:5" ht="16.5" thickBot="1" x14ac:dyDescent="0.3">
      <c r="A39" s="66" t="s">
        <v>47</v>
      </c>
      <c r="B39" s="47" t="s">
        <v>48</v>
      </c>
      <c r="C39" s="67">
        <f>(Tabelas!L106-(Tabelas!H105*Tabelas!G106/Tabelas!G105))/SQRT((Tabelas!I105-((Tabelas!H105^2)/Tabelas!G105))*(Tabelas!G107-((Tabelas!G106^2)/Tabelas!G105)))</f>
        <v>1.7286937160709517E-2</v>
      </c>
      <c r="D39" s="61">
        <f>(Tabelas!$G$25-1)*(C39^2)</f>
        <v>9.7340565712824656</v>
      </c>
      <c r="E39" s="62">
        <f t="shared" si="0"/>
        <v>1.8088483361401453E-3</v>
      </c>
    </row>
    <row r="40" spans="1:5" x14ac:dyDescent="0.25">
      <c r="A40" s="1"/>
      <c r="B40" s="1"/>
      <c r="C40" s="72"/>
      <c r="D40" s="73"/>
      <c r="E40" s="73"/>
    </row>
    <row r="41" spans="1:5" x14ac:dyDescent="0.25">
      <c r="A41" s="24" t="s">
        <v>53</v>
      </c>
      <c r="B41" s="1"/>
      <c r="C41" s="72"/>
      <c r="D41" s="73"/>
      <c r="E41" s="73"/>
    </row>
    <row r="43" spans="1:5" x14ac:dyDescent="0.25">
      <c r="A43" t="s">
        <v>54</v>
      </c>
    </row>
    <row r="44" spans="1:5" x14ac:dyDescent="0.25">
      <c r="A44" t="s">
        <v>55</v>
      </c>
    </row>
    <row r="45" spans="1:5" x14ac:dyDescent="0.25">
      <c r="A45" t="s">
        <v>56</v>
      </c>
    </row>
    <row r="46" spans="1:5" x14ac:dyDescent="0.25">
      <c r="A46" t="s">
        <v>57</v>
      </c>
    </row>
    <row r="47" spans="1:5" x14ac:dyDescent="0.25">
      <c r="A47" t="s">
        <v>58</v>
      </c>
    </row>
    <row r="48" spans="1:5" x14ac:dyDescent="0.25">
      <c r="A48" t="s">
        <v>59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B53B1-CFF6-BE42-AB0C-1C7FCD2A2EA5}">
  <dimension ref="A1:N126"/>
  <sheetViews>
    <sheetView zoomScaleNormal="100" workbookViewId="0"/>
  </sheetViews>
  <sheetFormatPr defaultColWidth="8.875" defaultRowHeight="15.75" customHeight="1" x14ac:dyDescent="0.2"/>
  <cols>
    <col min="1" max="1" width="8.875" style="1"/>
    <col min="2" max="2" width="11.25" style="1" bestFit="1" customWidth="1"/>
    <col min="3" max="3" width="8.875" style="1"/>
    <col min="4" max="4" width="12.5" style="1" customWidth="1"/>
    <col min="5" max="5" width="10.625" style="1" customWidth="1"/>
    <col min="6" max="6" width="9.625" style="1" customWidth="1"/>
    <col min="7" max="9" width="8.875" style="1"/>
    <col min="10" max="10" width="1.625" style="1" customWidth="1"/>
    <col min="11" max="12" width="8.875" style="1"/>
    <col min="13" max="13" width="4.625" style="1" customWidth="1"/>
    <col min="14" max="14" width="19" style="1" customWidth="1"/>
    <col min="15" max="16" width="9.25" style="1" bestFit="1" customWidth="1"/>
    <col min="17" max="17" width="11.125" style="1" customWidth="1"/>
    <col min="18" max="18" width="11.5" style="1" bestFit="1" customWidth="1"/>
    <col min="19" max="258" width="8.875" style="1"/>
    <col min="259" max="259" width="12.5" style="1" customWidth="1"/>
    <col min="260" max="260" width="10.625" style="1" customWidth="1"/>
    <col min="261" max="261" width="9.625" style="1" customWidth="1"/>
    <col min="262" max="514" width="8.875" style="1"/>
    <col min="515" max="515" width="12.5" style="1" customWidth="1"/>
    <col min="516" max="516" width="10.625" style="1" customWidth="1"/>
    <col min="517" max="517" width="9.625" style="1" customWidth="1"/>
    <col min="518" max="770" width="8.875" style="1"/>
    <col min="771" max="771" width="12.5" style="1" customWidth="1"/>
    <col min="772" max="772" width="10.625" style="1" customWidth="1"/>
    <col min="773" max="773" width="9.625" style="1" customWidth="1"/>
    <col min="774" max="1026" width="8.875" style="1"/>
    <col min="1027" max="1027" width="12.5" style="1" customWidth="1"/>
    <col min="1028" max="1028" width="10.625" style="1" customWidth="1"/>
    <col min="1029" max="1029" width="9.625" style="1" customWidth="1"/>
    <col min="1030" max="1282" width="8.875" style="1"/>
    <col min="1283" max="1283" width="12.5" style="1" customWidth="1"/>
    <col min="1284" max="1284" width="10.625" style="1" customWidth="1"/>
    <col min="1285" max="1285" width="9.625" style="1" customWidth="1"/>
    <col min="1286" max="1538" width="8.875" style="1"/>
    <col min="1539" max="1539" width="12.5" style="1" customWidth="1"/>
    <col min="1540" max="1540" width="10.625" style="1" customWidth="1"/>
    <col min="1541" max="1541" width="9.625" style="1" customWidth="1"/>
    <col min="1542" max="1794" width="8.875" style="1"/>
    <col min="1795" max="1795" width="12.5" style="1" customWidth="1"/>
    <col min="1796" max="1796" width="10.625" style="1" customWidth="1"/>
    <col min="1797" max="1797" width="9.625" style="1" customWidth="1"/>
    <col min="1798" max="2050" width="8.875" style="1"/>
    <col min="2051" max="2051" width="12.5" style="1" customWidth="1"/>
    <col min="2052" max="2052" width="10.625" style="1" customWidth="1"/>
    <col min="2053" max="2053" width="9.625" style="1" customWidth="1"/>
    <col min="2054" max="2306" width="8.875" style="1"/>
    <col min="2307" max="2307" width="12.5" style="1" customWidth="1"/>
    <col min="2308" max="2308" width="10.625" style="1" customWidth="1"/>
    <col min="2309" max="2309" width="9.625" style="1" customWidth="1"/>
    <col min="2310" max="2562" width="8.875" style="1"/>
    <col min="2563" max="2563" width="12.5" style="1" customWidth="1"/>
    <col min="2564" max="2564" width="10.625" style="1" customWidth="1"/>
    <col min="2565" max="2565" width="9.625" style="1" customWidth="1"/>
    <col min="2566" max="2818" width="8.875" style="1"/>
    <col min="2819" max="2819" width="12.5" style="1" customWidth="1"/>
    <col min="2820" max="2820" width="10.625" style="1" customWidth="1"/>
    <col min="2821" max="2821" width="9.625" style="1" customWidth="1"/>
    <col min="2822" max="3074" width="8.875" style="1"/>
    <col min="3075" max="3075" width="12.5" style="1" customWidth="1"/>
    <col min="3076" max="3076" width="10.625" style="1" customWidth="1"/>
    <col min="3077" max="3077" width="9.625" style="1" customWidth="1"/>
    <col min="3078" max="3330" width="8.875" style="1"/>
    <col min="3331" max="3331" width="12.5" style="1" customWidth="1"/>
    <col min="3332" max="3332" width="10.625" style="1" customWidth="1"/>
    <col min="3333" max="3333" width="9.625" style="1" customWidth="1"/>
    <col min="3334" max="3586" width="8.875" style="1"/>
    <col min="3587" max="3587" width="12.5" style="1" customWidth="1"/>
    <col min="3588" max="3588" width="10.625" style="1" customWidth="1"/>
    <col min="3589" max="3589" width="9.625" style="1" customWidth="1"/>
    <col min="3590" max="3842" width="8.875" style="1"/>
    <col min="3843" max="3843" width="12.5" style="1" customWidth="1"/>
    <col min="3844" max="3844" width="10.625" style="1" customWidth="1"/>
    <col min="3845" max="3845" width="9.625" style="1" customWidth="1"/>
    <col min="3846" max="4098" width="8.875" style="1"/>
    <col min="4099" max="4099" width="12.5" style="1" customWidth="1"/>
    <col min="4100" max="4100" width="10.625" style="1" customWidth="1"/>
    <col min="4101" max="4101" width="9.625" style="1" customWidth="1"/>
    <col min="4102" max="4354" width="8.875" style="1"/>
    <col min="4355" max="4355" width="12.5" style="1" customWidth="1"/>
    <col min="4356" max="4356" width="10.625" style="1" customWidth="1"/>
    <col min="4357" max="4357" width="9.625" style="1" customWidth="1"/>
    <col min="4358" max="4610" width="8.875" style="1"/>
    <col min="4611" max="4611" width="12.5" style="1" customWidth="1"/>
    <col min="4612" max="4612" width="10.625" style="1" customWidth="1"/>
    <col min="4613" max="4613" width="9.625" style="1" customWidth="1"/>
    <col min="4614" max="4866" width="8.875" style="1"/>
    <col min="4867" max="4867" width="12.5" style="1" customWidth="1"/>
    <col min="4868" max="4868" width="10.625" style="1" customWidth="1"/>
    <col min="4869" max="4869" width="9.625" style="1" customWidth="1"/>
    <col min="4870" max="5122" width="8.875" style="1"/>
    <col min="5123" max="5123" width="12.5" style="1" customWidth="1"/>
    <col min="5124" max="5124" width="10.625" style="1" customWidth="1"/>
    <col min="5125" max="5125" width="9.625" style="1" customWidth="1"/>
    <col min="5126" max="5378" width="8.875" style="1"/>
    <col min="5379" max="5379" width="12.5" style="1" customWidth="1"/>
    <col min="5380" max="5380" width="10.625" style="1" customWidth="1"/>
    <col min="5381" max="5381" width="9.625" style="1" customWidth="1"/>
    <col min="5382" max="5634" width="8.875" style="1"/>
    <col min="5635" max="5635" width="12.5" style="1" customWidth="1"/>
    <col min="5636" max="5636" width="10.625" style="1" customWidth="1"/>
    <col min="5637" max="5637" width="9.625" style="1" customWidth="1"/>
    <col min="5638" max="5890" width="8.875" style="1"/>
    <col min="5891" max="5891" width="12.5" style="1" customWidth="1"/>
    <col min="5892" max="5892" width="10.625" style="1" customWidth="1"/>
    <col min="5893" max="5893" width="9.625" style="1" customWidth="1"/>
    <col min="5894" max="6146" width="8.875" style="1"/>
    <col min="6147" max="6147" width="12.5" style="1" customWidth="1"/>
    <col min="6148" max="6148" width="10.625" style="1" customWidth="1"/>
    <col min="6149" max="6149" width="9.625" style="1" customWidth="1"/>
    <col min="6150" max="6402" width="8.875" style="1"/>
    <col min="6403" max="6403" width="12.5" style="1" customWidth="1"/>
    <col min="6404" max="6404" width="10.625" style="1" customWidth="1"/>
    <col min="6405" max="6405" width="9.625" style="1" customWidth="1"/>
    <col min="6406" max="6658" width="8.875" style="1"/>
    <col min="6659" max="6659" width="12.5" style="1" customWidth="1"/>
    <col min="6660" max="6660" width="10.625" style="1" customWidth="1"/>
    <col min="6661" max="6661" width="9.625" style="1" customWidth="1"/>
    <col min="6662" max="6914" width="8.875" style="1"/>
    <col min="6915" max="6915" width="12.5" style="1" customWidth="1"/>
    <col min="6916" max="6916" width="10.625" style="1" customWidth="1"/>
    <col min="6917" max="6917" width="9.625" style="1" customWidth="1"/>
    <col min="6918" max="7170" width="8.875" style="1"/>
    <col min="7171" max="7171" width="12.5" style="1" customWidth="1"/>
    <col min="7172" max="7172" width="10.625" style="1" customWidth="1"/>
    <col min="7173" max="7173" width="9.625" style="1" customWidth="1"/>
    <col min="7174" max="7426" width="8.875" style="1"/>
    <col min="7427" max="7427" width="12.5" style="1" customWidth="1"/>
    <col min="7428" max="7428" width="10.625" style="1" customWidth="1"/>
    <col min="7429" max="7429" width="9.625" style="1" customWidth="1"/>
    <col min="7430" max="7682" width="8.875" style="1"/>
    <col min="7683" max="7683" width="12.5" style="1" customWidth="1"/>
    <col min="7684" max="7684" width="10.625" style="1" customWidth="1"/>
    <col min="7685" max="7685" width="9.625" style="1" customWidth="1"/>
    <col min="7686" max="7938" width="8.875" style="1"/>
    <col min="7939" max="7939" width="12.5" style="1" customWidth="1"/>
    <col min="7940" max="7940" width="10.625" style="1" customWidth="1"/>
    <col min="7941" max="7941" width="9.625" style="1" customWidth="1"/>
    <col min="7942" max="8194" width="8.875" style="1"/>
    <col min="8195" max="8195" width="12.5" style="1" customWidth="1"/>
    <col min="8196" max="8196" width="10.625" style="1" customWidth="1"/>
    <col min="8197" max="8197" width="9.625" style="1" customWidth="1"/>
    <col min="8198" max="8450" width="8.875" style="1"/>
    <col min="8451" max="8451" width="12.5" style="1" customWidth="1"/>
    <col min="8452" max="8452" width="10.625" style="1" customWidth="1"/>
    <col min="8453" max="8453" width="9.625" style="1" customWidth="1"/>
    <col min="8454" max="8706" width="8.875" style="1"/>
    <col min="8707" max="8707" width="12.5" style="1" customWidth="1"/>
    <col min="8708" max="8708" width="10.625" style="1" customWidth="1"/>
    <col min="8709" max="8709" width="9.625" style="1" customWidth="1"/>
    <col min="8710" max="8962" width="8.875" style="1"/>
    <col min="8963" max="8963" width="12.5" style="1" customWidth="1"/>
    <col min="8964" max="8964" width="10.625" style="1" customWidth="1"/>
    <col min="8965" max="8965" width="9.625" style="1" customWidth="1"/>
    <col min="8966" max="9218" width="8.875" style="1"/>
    <col min="9219" max="9219" width="12.5" style="1" customWidth="1"/>
    <col min="9220" max="9220" width="10.625" style="1" customWidth="1"/>
    <col min="9221" max="9221" width="9.625" style="1" customWidth="1"/>
    <col min="9222" max="9474" width="8.875" style="1"/>
    <col min="9475" max="9475" width="12.5" style="1" customWidth="1"/>
    <col min="9476" max="9476" width="10.625" style="1" customWidth="1"/>
    <col min="9477" max="9477" width="9.625" style="1" customWidth="1"/>
    <col min="9478" max="9730" width="8.875" style="1"/>
    <col min="9731" max="9731" width="12.5" style="1" customWidth="1"/>
    <col min="9732" max="9732" width="10.625" style="1" customWidth="1"/>
    <col min="9733" max="9733" width="9.625" style="1" customWidth="1"/>
    <col min="9734" max="9986" width="8.875" style="1"/>
    <col min="9987" max="9987" width="12.5" style="1" customWidth="1"/>
    <col min="9988" max="9988" width="10.625" style="1" customWidth="1"/>
    <col min="9989" max="9989" width="9.625" style="1" customWidth="1"/>
    <col min="9990" max="10242" width="8.875" style="1"/>
    <col min="10243" max="10243" width="12.5" style="1" customWidth="1"/>
    <col min="10244" max="10244" width="10.625" style="1" customWidth="1"/>
    <col min="10245" max="10245" width="9.625" style="1" customWidth="1"/>
    <col min="10246" max="10498" width="8.875" style="1"/>
    <col min="10499" max="10499" width="12.5" style="1" customWidth="1"/>
    <col min="10500" max="10500" width="10.625" style="1" customWidth="1"/>
    <col min="10501" max="10501" width="9.625" style="1" customWidth="1"/>
    <col min="10502" max="10754" width="8.875" style="1"/>
    <col min="10755" max="10755" width="12.5" style="1" customWidth="1"/>
    <col min="10756" max="10756" width="10.625" style="1" customWidth="1"/>
    <col min="10757" max="10757" width="9.625" style="1" customWidth="1"/>
    <col min="10758" max="11010" width="8.875" style="1"/>
    <col min="11011" max="11011" width="12.5" style="1" customWidth="1"/>
    <col min="11012" max="11012" width="10.625" style="1" customWidth="1"/>
    <col min="11013" max="11013" width="9.625" style="1" customWidth="1"/>
    <col min="11014" max="11266" width="8.875" style="1"/>
    <col min="11267" max="11267" width="12.5" style="1" customWidth="1"/>
    <col min="11268" max="11268" width="10.625" style="1" customWidth="1"/>
    <col min="11269" max="11269" width="9.625" style="1" customWidth="1"/>
    <col min="11270" max="11522" width="8.875" style="1"/>
    <col min="11523" max="11523" width="12.5" style="1" customWidth="1"/>
    <col min="11524" max="11524" width="10.625" style="1" customWidth="1"/>
    <col min="11525" max="11525" width="9.625" style="1" customWidth="1"/>
    <col min="11526" max="11778" width="8.875" style="1"/>
    <col min="11779" max="11779" width="12.5" style="1" customWidth="1"/>
    <col min="11780" max="11780" width="10.625" style="1" customWidth="1"/>
    <col min="11781" max="11781" width="9.625" style="1" customWidth="1"/>
    <col min="11782" max="12034" width="8.875" style="1"/>
    <col min="12035" max="12035" width="12.5" style="1" customWidth="1"/>
    <col min="12036" max="12036" width="10.625" style="1" customWidth="1"/>
    <col min="12037" max="12037" width="9.625" style="1" customWidth="1"/>
    <col min="12038" max="12290" width="8.875" style="1"/>
    <col min="12291" max="12291" width="12.5" style="1" customWidth="1"/>
    <col min="12292" max="12292" width="10.625" style="1" customWidth="1"/>
    <col min="12293" max="12293" width="9.625" style="1" customWidth="1"/>
    <col min="12294" max="12546" width="8.875" style="1"/>
    <col min="12547" max="12547" width="12.5" style="1" customWidth="1"/>
    <col min="12548" max="12548" width="10.625" style="1" customWidth="1"/>
    <col min="12549" max="12549" width="9.625" style="1" customWidth="1"/>
    <col min="12550" max="12802" width="8.875" style="1"/>
    <col min="12803" max="12803" width="12.5" style="1" customWidth="1"/>
    <col min="12804" max="12804" width="10.625" style="1" customWidth="1"/>
    <col min="12805" max="12805" width="9.625" style="1" customWidth="1"/>
    <col min="12806" max="13058" width="8.875" style="1"/>
    <col min="13059" max="13059" width="12.5" style="1" customWidth="1"/>
    <col min="13060" max="13060" width="10.625" style="1" customWidth="1"/>
    <col min="13061" max="13061" width="9.625" style="1" customWidth="1"/>
    <col min="13062" max="13314" width="8.875" style="1"/>
    <col min="13315" max="13315" width="12.5" style="1" customWidth="1"/>
    <col min="13316" max="13316" width="10.625" style="1" customWidth="1"/>
    <col min="13317" max="13317" width="9.625" style="1" customWidth="1"/>
    <col min="13318" max="13570" width="8.875" style="1"/>
    <col min="13571" max="13571" width="12.5" style="1" customWidth="1"/>
    <col min="13572" max="13572" width="10.625" style="1" customWidth="1"/>
    <col min="13573" max="13573" width="9.625" style="1" customWidth="1"/>
    <col min="13574" max="13826" width="8.875" style="1"/>
    <col min="13827" max="13827" width="12.5" style="1" customWidth="1"/>
    <col min="13828" max="13828" width="10.625" style="1" customWidth="1"/>
    <col min="13829" max="13829" width="9.625" style="1" customWidth="1"/>
    <col min="13830" max="14082" width="8.875" style="1"/>
    <col min="14083" max="14083" width="12.5" style="1" customWidth="1"/>
    <col min="14084" max="14084" width="10.625" style="1" customWidth="1"/>
    <col min="14085" max="14085" width="9.625" style="1" customWidth="1"/>
    <col min="14086" max="14338" width="8.875" style="1"/>
    <col min="14339" max="14339" width="12.5" style="1" customWidth="1"/>
    <col min="14340" max="14340" width="10.625" style="1" customWidth="1"/>
    <col min="14341" max="14341" width="9.625" style="1" customWidth="1"/>
    <col min="14342" max="14594" width="8.875" style="1"/>
    <col min="14595" max="14595" width="12.5" style="1" customWidth="1"/>
    <col min="14596" max="14596" width="10.625" style="1" customWidth="1"/>
    <col min="14597" max="14597" width="9.625" style="1" customWidth="1"/>
    <col min="14598" max="14850" width="8.875" style="1"/>
    <col min="14851" max="14851" width="12.5" style="1" customWidth="1"/>
    <col min="14852" max="14852" width="10.625" style="1" customWidth="1"/>
    <col min="14853" max="14853" width="9.625" style="1" customWidth="1"/>
    <col min="14854" max="15106" width="8.875" style="1"/>
    <col min="15107" max="15107" width="12.5" style="1" customWidth="1"/>
    <col min="15108" max="15108" width="10.625" style="1" customWidth="1"/>
    <col min="15109" max="15109" width="9.625" style="1" customWidth="1"/>
    <col min="15110" max="15362" width="8.875" style="1"/>
    <col min="15363" max="15363" width="12.5" style="1" customWidth="1"/>
    <col min="15364" max="15364" width="10.625" style="1" customWidth="1"/>
    <col min="15365" max="15365" width="9.625" style="1" customWidth="1"/>
    <col min="15366" max="15618" width="8.875" style="1"/>
    <col min="15619" max="15619" width="12.5" style="1" customWidth="1"/>
    <col min="15620" max="15620" width="10.625" style="1" customWidth="1"/>
    <col min="15621" max="15621" width="9.625" style="1" customWidth="1"/>
    <col min="15622" max="15874" width="8.875" style="1"/>
    <col min="15875" max="15875" width="12.5" style="1" customWidth="1"/>
    <col min="15876" max="15876" width="10.625" style="1" customWidth="1"/>
    <col min="15877" max="15877" width="9.625" style="1" customWidth="1"/>
    <col min="15878" max="16130" width="8.875" style="1"/>
    <col min="16131" max="16131" width="12.5" style="1" customWidth="1"/>
    <col min="16132" max="16132" width="10.625" style="1" customWidth="1"/>
    <col min="16133" max="16133" width="9.625" style="1" customWidth="1"/>
    <col min="16134" max="16384" width="8.875" style="1"/>
  </cols>
  <sheetData>
    <row r="1" spans="1:14" ht="15.75" customHeight="1" x14ac:dyDescent="0.2">
      <c r="A1" s="63" t="s">
        <v>30</v>
      </c>
      <c r="B1" s="63" t="s">
        <v>31</v>
      </c>
    </row>
    <row r="2" spans="1:14" ht="15.75" customHeight="1" x14ac:dyDescent="0.2">
      <c r="A2" s="63" t="s">
        <v>32</v>
      </c>
      <c r="B2" s="63">
        <v>190038144</v>
      </c>
    </row>
    <row r="4" spans="1:14" ht="32.25" customHeight="1" x14ac:dyDescent="0.45">
      <c r="C4" s="2" t="s">
        <v>33</v>
      </c>
      <c r="D4" s="3"/>
      <c r="E4" s="3"/>
      <c r="F4" s="3"/>
      <c r="G4" s="3"/>
      <c r="H4" s="3"/>
    </row>
    <row r="6" spans="1:14" ht="15.75" customHeight="1" x14ac:dyDescent="0.2">
      <c r="C6" s="4"/>
      <c r="D6" s="5"/>
      <c r="E6" s="4"/>
      <c r="F6" s="4"/>
      <c r="H6" s="6"/>
      <c r="I6" s="6"/>
      <c r="J6" s="6"/>
    </row>
    <row r="7" spans="1:14" ht="15.75" customHeight="1" x14ac:dyDescent="0.2">
      <c r="C7" s="7" t="s">
        <v>0</v>
      </c>
      <c r="D7" s="8" t="s">
        <v>1</v>
      </c>
      <c r="E7" s="9"/>
      <c r="G7" s="10"/>
    </row>
    <row r="8" spans="1:14" ht="15.75" customHeight="1" x14ac:dyDescent="0.2">
      <c r="C8" s="11" t="s">
        <v>2</v>
      </c>
      <c r="D8" s="12" t="s">
        <v>3</v>
      </c>
      <c r="E8" s="11" t="s">
        <v>4</v>
      </c>
      <c r="F8" s="13" t="s">
        <v>5</v>
      </c>
      <c r="G8" s="10"/>
    </row>
    <row r="9" spans="1:14" ht="15.75" customHeight="1" x14ac:dyDescent="0.2">
      <c r="C9" s="14">
        <v>0</v>
      </c>
      <c r="D9" s="1">
        <v>17066</v>
      </c>
      <c r="E9" s="1">
        <v>48</v>
      </c>
      <c r="F9" s="1">
        <v>17114</v>
      </c>
      <c r="G9" s="15"/>
      <c r="H9" s="16"/>
      <c r="I9" s="17"/>
      <c r="J9" s="17"/>
    </row>
    <row r="10" spans="1:14" ht="15.75" customHeight="1" x14ac:dyDescent="0.2">
      <c r="C10" s="18" t="s">
        <v>6</v>
      </c>
      <c r="D10" s="1">
        <v>14464</v>
      </c>
      <c r="E10" s="1">
        <v>38</v>
      </c>
      <c r="F10" s="1">
        <v>14502</v>
      </c>
      <c r="G10" s="15"/>
      <c r="I10" s="17"/>
      <c r="J10" s="17"/>
      <c r="K10" s="17"/>
    </row>
    <row r="11" spans="1:14" ht="15.75" customHeight="1" x14ac:dyDescent="0.2">
      <c r="C11" s="19" t="s">
        <v>7</v>
      </c>
      <c r="D11" s="1">
        <v>788</v>
      </c>
      <c r="E11" s="1">
        <v>5</v>
      </c>
      <c r="F11" s="1">
        <v>793</v>
      </c>
      <c r="G11" s="15"/>
      <c r="H11" s="20"/>
      <c r="I11" s="17"/>
      <c r="J11" s="17"/>
      <c r="K11" s="17"/>
    </row>
    <row r="12" spans="1:14" ht="15.75" customHeight="1" x14ac:dyDescent="0.2">
      <c r="C12" s="19" t="s">
        <v>8</v>
      </c>
      <c r="D12" s="1">
        <v>126</v>
      </c>
      <c r="E12" s="1">
        <v>1</v>
      </c>
      <c r="F12" s="1">
        <v>127</v>
      </c>
      <c r="G12" s="15"/>
      <c r="H12" s="20"/>
      <c r="I12" s="17"/>
      <c r="J12" s="17"/>
      <c r="K12" s="17"/>
    </row>
    <row r="13" spans="1:14" ht="15.75" customHeight="1" x14ac:dyDescent="0.25">
      <c r="C13" s="11" t="s">
        <v>9</v>
      </c>
      <c r="D13" s="21">
        <v>37</v>
      </c>
      <c r="E13" s="4">
        <v>1</v>
      </c>
      <c r="F13" s="4">
        <v>38</v>
      </c>
      <c r="G13" s="15"/>
      <c r="I13" s="17"/>
      <c r="J13" s="17"/>
      <c r="K13" s="17"/>
      <c r="N13"/>
    </row>
    <row r="14" spans="1:14" ht="15.75" customHeight="1" x14ac:dyDescent="0.2">
      <c r="C14" s="11" t="s">
        <v>5</v>
      </c>
      <c r="D14" s="4">
        <v>32481</v>
      </c>
      <c r="E14" s="22">
        <v>93</v>
      </c>
      <c r="F14" s="4">
        <v>32574</v>
      </c>
    </row>
    <row r="15" spans="1:14" ht="15.75" customHeight="1" x14ac:dyDescent="0.2">
      <c r="C15" s="23"/>
    </row>
    <row r="16" spans="1:14" ht="15.75" customHeight="1" x14ac:dyDescent="0.2">
      <c r="C16" s="24"/>
    </row>
    <row r="18" spans="2:12" ht="15.75" customHeight="1" x14ac:dyDescent="0.2">
      <c r="D18" s="33" t="s">
        <v>10</v>
      </c>
      <c r="E18" s="42">
        <v>0</v>
      </c>
      <c r="F18" s="42">
        <v>1</v>
      </c>
      <c r="G18" s="4"/>
      <c r="H18" s="4"/>
      <c r="I18" s="4"/>
    </row>
    <row r="19" spans="2:12" ht="15.75" customHeight="1" x14ac:dyDescent="0.2">
      <c r="C19" s="33" t="s">
        <v>11</v>
      </c>
      <c r="D19" s="34" t="s">
        <v>12</v>
      </c>
      <c r="E19" s="35" t="s">
        <v>3</v>
      </c>
      <c r="F19" s="35" t="s">
        <v>4</v>
      </c>
      <c r="G19" s="36" t="s">
        <v>13</v>
      </c>
      <c r="H19" s="37" t="s">
        <v>14</v>
      </c>
      <c r="I19" s="37" t="s">
        <v>15</v>
      </c>
      <c r="J19" s="25"/>
      <c r="K19" s="48" t="s">
        <v>16</v>
      </c>
    </row>
    <row r="20" spans="2:12" ht="15.75" customHeight="1" x14ac:dyDescent="0.2">
      <c r="B20" s="1">
        <f t="shared" ref="B20:B22" si="0">C20-$C$20</f>
        <v>0</v>
      </c>
      <c r="C20" s="38">
        <v>0</v>
      </c>
      <c r="D20" s="39">
        <v>0</v>
      </c>
      <c r="E20" s="34">
        <v>17066</v>
      </c>
      <c r="F20" s="34">
        <v>48</v>
      </c>
      <c r="G20" s="34">
        <v>17114</v>
      </c>
      <c r="H20" s="34">
        <v>0</v>
      </c>
      <c r="I20" s="34">
        <v>0</v>
      </c>
      <c r="K20" s="49">
        <v>0</v>
      </c>
      <c r="L20" s="7">
        <v>0</v>
      </c>
    </row>
    <row r="21" spans="2:12" ht="15.75" customHeight="1" x14ac:dyDescent="0.2">
      <c r="B21" s="1">
        <f t="shared" si="0"/>
        <v>0.5</v>
      </c>
      <c r="C21" s="38">
        <v>0.5</v>
      </c>
      <c r="D21" s="34" t="s">
        <v>6</v>
      </c>
      <c r="E21" s="34">
        <v>14464</v>
      </c>
      <c r="F21" s="34">
        <v>38</v>
      </c>
      <c r="G21" s="34">
        <v>14502</v>
      </c>
      <c r="H21" s="34">
        <v>7251</v>
      </c>
      <c r="I21" s="34">
        <v>3625.5</v>
      </c>
      <c r="K21" s="50">
        <v>0</v>
      </c>
      <c r="L21" s="18">
        <v>19</v>
      </c>
    </row>
    <row r="22" spans="2:12" ht="15.75" customHeight="1" x14ac:dyDescent="0.2">
      <c r="B22" s="1">
        <f t="shared" si="0"/>
        <v>1.5</v>
      </c>
      <c r="C22" s="38">
        <v>1.5</v>
      </c>
      <c r="D22" s="40" t="s">
        <v>7</v>
      </c>
      <c r="E22" s="34">
        <v>788</v>
      </c>
      <c r="F22" s="34">
        <v>5</v>
      </c>
      <c r="G22" s="34">
        <v>793</v>
      </c>
      <c r="H22" s="34">
        <v>1189.5</v>
      </c>
      <c r="I22" s="34">
        <v>1784.25</v>
      </c>
      <c r="K22" s="50">
        <v>0</v>
      </c>
      <c r="L22" s="18">
        <v>7.5</v>
      </c>
    </row>
    <row r="23" spans="2:12" ht="15.75" customHeight="1" x14ac:dyDescent="0.2">
      <c r="B23" s="1">
        <f>C23-$C$20</f>
        <v>4</v>
      </c>
      <c r="C23" s="38">
        <v>4</v>
      </c>
      <c r="D23" s="40" t="s">
        <v>8</v>
      </c>
      <c r="E23" s="34">
        <v>126</v>
      </c>
      <c r="F23" s="34">
        <v>1</v>
      </c>
      <c r="G23" s="34">
        <v>127</v>
      </c>
      <c r="H23" s="34">
        <v>508</v>
      </c>
      <c r="I23" s="34">
        <v>2032</v>
      </c>
      <c r="K23" s="50">
        <v>0</v>
      </c>
      <c r="L23" s="18">
        <v>4</v>
      </c>
    </row>
    <row r="24" spans="2:12" ht="15.75" customHeight="1" thickBot="1" x14ac:dyDescent="0.25">
      <c r="B24" s="1">
        <f>C24-C20</f>
        <v>7</v>
      </c>
      <c r="C24" s="46">
        <v>7</v>
      </c>
      <c r="D24" s="47" t="s">
        <v>9</v>
      </c>
      <c r="E24" s="47">
        <v>37</v>
      </c>
      <c r="F24" s="47">
        <v>1</v>
      </c>
      <c r="G24" s="47">
        <v>38</v>
      </c>
      <c r="H24" s="47">
        <v>266</v>
      </c>
      <c r="I24" s="47">
        <v>1862</v>
      </c>
      <c r="K24" s="51">
        <v>0</v>
      </c>
      <c r="L24" s="11">
        <v>7</v>
      </c>
    </row>
    <row r="25" spans="2:12" ht="15.75" customHeight="1" x14ac:dyDescent="0.2">
      <c r="D25" s="43" t="s">
        <v>17</v>
      </c>
      <c r="E25" s="44">
        <v>32481</v>
      </c>
      <c r="F25" s="44">
        <v>93</v>
      </c>
      <c r="G25" s="44">
        <v>32574</v>
      </c>
      <c r="H25" s="45">
        <v>9214.5</v>
      </c>
      <c r="I25" s="45">
        <v>9303.75</v>
      </c>
      <c r="J25" s="24"/>
      <c r="K25" s="26">
        <f>SUM(K20:K24)</f>
        <v>0</v>
      </c>
      <c r="L25" s="26">
        <v>37.5</v>
      </c>
    </row>
    <row r="26" spans="2:12" ht="15.75" customHeight="1" x14ac:dyDescent="0.2">
      <c r="D26" s="37" t="s">
        <v>18</v>
      </c>
      <c r="E26" s="34">
        <v>0</v>
      </c>
      <c r="F26" s="34">
        <v>93</v>
      </c>
      <c r="G26" s="41">
        <v>93</v>
      </c>
      <c r="K26" s="27"/>
      <c r="L26" s="28">
        <v>37.5</v>
      </c>
    </row>
    <row r="27" spans="2:12" ht="15.75" customHeight="1" x14ac:dyDescent="0.2">
      <c r="D27" s="37" t="s">
        <v>19</v>
      </c>
      <c r="E27" s="34">
        <v>0</v>
      </c>
      <c r="F27" s="34">
        <v>93</v>
      </c>
      <c r="G27" s="41">
        <v>93</v>
      </c>
    </row>
    <row r="28" spans="2:12" ht="15.75" customHeight="1" x14ac:dyDescent="0.2">
      <c r="D28" s="25"/>
      <c r="G28" s="24"/>
    </row>
    <row r="29" spans="2:12" s="52" customFormat="1" ht="15.75" customHeight="1" x14ac:dyDescent="0.2">
      <c r="D29" s="53"/>
      <c r="E29" s="54"/>
      <c r="G29" s="54"/>
      <c r="I29" s="54"/>
      <c r="K29" s="54"/>
    </row>
    <row r="30" spans="2:12" ht="15.75" customHeight="1" x14ac:dyDescent="0.2">
      <c r="K30" s="29"/>
    </row>
    <row r="31" spans="2:12" ht="15.75" customHeight="1" x14ac:dyDescent="0.2">
      <c r="D31" s="33" t="s">
        <v>10</v>
      </c>
      <c r="E31" s="42">
        <v>0</v>
      </c>
      <c r="F31" s="42">
        <v>1</v>
      </c>
      <c r="G31" s="4"/>
      <c r="H31" s="4"/>
      <c r="I31" s="4"/>
    </row>
    <row r="32" spans="2:12" ht="15.75" customHeight="1" x14ac:dyDescent="0.2">
      <c r="C32" s="33" t="s">
        <v>11</v>
      </c>
      <c r="D32" s="34" t="s">
        <v>12</v>
      </c>
      <c r="E32" s="35" t="s">
        <v>3</v>
      </c>
      <c r="F32" s="35" t="s">
        <v>4</v>
      </c>
      <c r="G32" s="36" t="s">
        <v>13</v>
      </c>
      <c r="H32" s="37" t="s">
        <v>14</v>
      </c>
      <c r="I32" s="37" t="s">
        <v>15</v>
      </c>
      <c r="J32" s="25"/>
      <c r="K32" s="48" t="s">
        <v>16</v>
      </c>
    </row>
    <row r="33" spans="3:12" ht="15.75" customHeight="1" x14ac:dyDescent="0.2">
      <c r="C33" s="38">
        <v>1</v>
      </c>
      <c r="D33" s="39">
        <v>0</v>
      </c>
      <c r="E33" s="34">
        <v>17066</v>
      </c>
      <c r="F33" s="34">
        <v>48</v>
      </c>
      <c r="G33" s="34">
        <v>17114</v>
      </c>
      <c r="H33" s="34">
        <f>C33*G33</f>
        <v>17114</v>
      </c>
      <c r="I33" s="34">
        <f>(C33^2)*G33</f>
        <v>17114</v>
      </c>
      <c r="K33" s="49">
        <f>C33*$E$31*E33</f>
        <v>0</v>
      </c>
      <c r="L33" s="7">
        <f>C33*$F$31*F33</f>
        <v>48</v>
      </c>
    </row>
    <row r="34" spans="3:12" ht="15.75" customHeight="1" x14ac:dyDescent="0.2">
      <c r="C34" s="38">
        <v>2</v>
      </c>
      <c r="D34" s="34" t="s">
        <v>6</v>
      </c>
      <c r="E34" s="34">
        <v>14464</v>
      </c>
      <c r="F34" s="34">
        <v>38</v>
      </c>
      <c r="G34" s="34">
        <v>14502</v>
      </c>
      <c r="H34" s="34">
        <f t="shared" ref="H34:H37" si="1">C34*G34</f>
        <v>29004</v>
      </c>
      <c r="I34" s="34">
        <f t="shared" ref="I34:I37" si="2">(C34^2)*G34</f>
        <v>58008</v>
      </c>
      <c r="K34" s="50">
        <f t="shared" ref="K34:K37" si="3">C34*$E$31*E34</f>
        <v>0</v>
      </c>
      <c r="L34" s="18">
        <f>C34*$F$31*F34</f>
        <v>76</v>
      </c>
    </row>
    <row r="35" spans="3:12" ht="15.75" customHeight="1" x14ac:dyDescent="0.2">
      <c r="C35" s="38">
        <v>3</v>
      </c>
      <c r="D35" s="40" t="s">
        <v>7</v>
      </c>
      <c r="E35" s="34">
        <v>788</v>
      </c>
      <c r="F35" s="34">
        <v>5</v>
      </c>
      <c r="G35" s="34">
        <v>793</v>
      </c>
      <c r="H35" s="34">
        <f t="shared" si="1"/>
        <v>2379</v>
      </c>
      <c r="I35" s="34">
        <f t="shared" si="2"/>
        <v>7137</v>
      </c>
      <c r="K35" s="50">
        <f t="shared" si="3"/>
        <v>0</v>
      </c>
      <c r="L35" s="18">
        <f>C35*$F$31*F35</f>
        <v>15</v>
      </c>
    </row>
    <row r="36" spans="3:12" ht="15.75" customHeight="1" x14ac:dyDescent="0.2">
      <c r="C36" s="38">
        <v>4</v>
      </c>
      <c r="D36" s="40" t="s">
        <v>8</v>
      </c>
      <c r="E36" s="34">
        <v>126</v>
      </c>
      <c r="F36" s="34">
        <v>1</v>
      </c>
      <c r="G36" s="34">
        <v>127</v>
      </c>
      <c r="H36" s="34">
        <f t="shared" si="1"/>
        <v>508</v>
      </c>
      <c r="I36" s="34">
        <f t="shared" si="2"/>
        <v>2032</v>
      </c>
      <c r="K36" s="50">
        <f t="shared" si="3"/>
        <v>0</v>
      </c>
      <c r="L36" s="18">
        <f>C36*$F$31*F36</f>
        <v>4</v>
      </c>
    </row>
    <row r="37" spans="3:12" ht="15.75" customHeight="1" thickBot="1" x14ac:dyDescent="0.25">
      <c r="C37" s="46">
        <v>5</v>
      </c>
      <c r="D37" s="47" t="s">
        <v>9</v>
      </c>
      <c r="E37" s="47">
        <v>37</v>
      </c>
      <c r="F37" s="47">
        <v>1</v>
      </c>
      <c r="G37" s="47">
        <v>38</v>
      </c>
      <c r="H37" s="47">
        <f t="shared" si="1"/>
        <v>190</v>
      </c>
      <c r="I37" s="47">
        <f t="shared" si="2"/>
        <v>950</v>
      </c>
      <c r="K37" s="51">
        <f t="shared" si="3"/>
        <v>0</v>
      </c>
      <c r="L37" s="11">
        <f>C37*$F$31*F37</f>
        <v>5</v>
      </c>
    </row>
    <row r="38" spans="3:12" ht="15.75" customHeight="1" x14ac:dyDescent="0.2">
      <c r="D38" s="43" t="s">
        <v>17</v>
      </c>
      <c r="E38" s="44">
        <f>SUM(E33:E37)</f>
        <v>32481</v>
      </c>
      <c r="F38" s="44">
        <f>SUM(F33:F37)</f>
        <v>93</v>
      </c>
      <c r="G38" s="44">
        <f t="shared" ref="G38" si="4">SUM(G33:G37)</f>
        <v>32574</v>
      </c>
      <c r="H38" s="45">
        <f>SUM(H33:H37)</f>
        <v>49195</v>
      </c>
      <c r="I38" s="45">
        <f>SUM(I33:I37)</f>
        <v>85241</v>
      </c>
      <c r="J38" s="24"/>
      <c r="K38" s="26">
        <f>SUM(K33:K37)</f>
        <v>0</v>
      </c>
      <c r="L38" s="26">
        <f>SUM(L33:L37)</f>
        <v>148</v>
      </c>
    </row>
    <row r="39" spans="3:12" ht="15.75" customHeight="1" x14ac:dyDescent="0.2">
      <c r="D39" s="37" t="s">
        <v>18</v>
      </c>
      <c r="E39" s="34">
        <f>E31*E38</f>
        <v>0</v>
      </c>
      <c r="F39" s="34">
        <f>F31*F38</f>
        <v>93</v>
      </c>
      <c r="G39" s="41">
        <f>SUM(E39:F39)</f>
        <v>93</v>
      </c>
      <c r="K39" s="27"/>
      <c r="L39" s="28">
        <f>SUM(K38:L38)</f>
        <v>148</v>
      </c>
    </row>
    <row r="40" spans="3:12" ht="15.75" customHeight="1" x14ac:dyDescent="0.2">
      <c r="D40" s="37" t="s">
        <v>19</v>
      </c>
      <c r="E40" s="34">
        <f>(E31^2)*E38</f>
        <v>0</v>
      </c>
      <c r="F40" s="34">
        <f>(F31^2)*F38</f>
        <v>93</v>
      </c>
      <c r="G40" s="41">
        <f>SUM(E40:F40)</f>
        <v>93</v>
      </c>
    </row>
    <row r="41" spans="3:12" ht="15.75" customHeight="1" x14ac:dyDescent="0.2">
      <c r="C41" s="30"/>
      <c r="D41" s="16"/>
    </row>
    <row r="42" spans="3:12" ht="15.75" customHeight="1" x14ac:dyDescent="0.2">
      <c r="C42" s="30"/>
    </row>
    <row r="43" spans="3:12" ht="15.75" customHeight="1" x14ac:dyDescent="0.2">
      <c r="K43" s="29"/>
    </row>
    <row r="44" spans="3:12" ht="15.75" customHeight="1" x14ac:dyDescent="0.2">
      <c r="D44" s="33" t="s">
        <v>10</v>
      </c>
      <c r="E44" s="42">
        <v>0</v>
      </c>
      <c r="F44" s="42">
        <v>1</v>
      </c>
      <c r="G44" s="4"/>
      <c r="H44" s="4"/>
      <c r="I44" s="4"/>
    </row>
    <row r="45" spans="3:12" ht="15.75" customHeight="1" x14ac:dyDescent="0.2">
      <c r="C45" s="33" t="s">
        <v>11</v>
      </c>
      <c r="D45" s="34" t="s">
        <v>12</v>
      </c>
      <c r="E45" s="35" t="s">
        <v>3</v>
      </c>
      <c r="F45" s="35" t="s">
        <v>4</v>
      </c>
      <c r="G45" s="36" t="s">
        <v>13</v>
      </c>
      <c r="H45" s="37" t="s">
        <v>14</v>
      </c>
      <c r="I45" s="37" t="s">
        <v>15</v>
      </c>
      <c r="J45" s="25"/>
      <c r="K45" s="48" t="s">
        <v>16</v>
      </c>
    </row>
    <row r="46" spans="3:12" ht="15.75" customHeight="1" x14ac:dyDescent="0.2">
      <c r="C46" s="38">
        <v>2</v>
      </c>
      <c r="D46" s="39">
        <v>0</v>
      </c>
      <c r="E46" s="34">
        <v>17066</v>
      </c>
      <c r="F46" s="34">
        <v>48</v>
      </c>
      <c r="G46" s="34">
        <v>17114</v>
      </c>
      <c r="H46" s="34">
        <f>C46*G46</f>
        <v>34228</v>
      </c>
      <c r="I46" s="34">
        <f>(C46^2)*G46</f>
        <v>68456</v>
      </c>
      <c r="K46" s="49">
        <f>C46*$E$31*E46</f>
        <v>0</v>
      </c>
      <c r="L46" s="7">
        <f>C46*$F$31*F46</f>
        <v>96</v>
      </c>
    </row>
    <row r="47" spans="3:12" ht="15.75" customHeight="1" x14ac:dyDescent="0.2">
      <c r="C47" s="38">
        <v>4</v>
      </c>
      <c r="D47" s="34" t="s">
        <v>6</v>
      </c>
      <c r="E47" s="34">
        <v>14464</v>
      </c>
      <c r="F47" s="34">
        <v>38</v>
      </c>
      <c r="G47" s="34">
        <v>14502</v>
      </c>
      <c r="H47" s="34">
        <f t="shared" ref="H47:H50" si="5">C47*G47</f>
        <v>58008</v>
      </c>
      <c r="I47" s="34">
        <f t="shared" ref="I47:I50" si="6">(C47^2)*G47</f>
        <v>232032</v>
      </c>
      <c r="K47" s="50">
        <f t="shared" ref="K47:K50" si="7">C47*$E$31*E47</f>
        <v>0</v>
      </c>
      <c r="L47" s="18">
        <f>C47*$F$31*F47</f>
        <v>152</v>
      </c>
    </row>
    <row r="48" spans="3:12" ht="15.75" customHeight="1" x14ac:dyDescent="0.2">
      <c r="C48" s="38">
        <v>6</v>
      </c>
      <c r="D48" s="40" t="s">
        <v>7</v>
      </c>
      <c r="E48" s="34">
        <v>788</v>
      </c>
      <c r="F48" s="34">
        <v>5</v>
      </c>
      <c r="G48" s="34">
        <v>793</v>
      </c>
      <c r="H48" s="34">
        <f t="shared" si="5"/>
        <v>4758</v>
      </c>
      <c r="I48" s="34">
        <f t="shared" si="6"/>
        <v>28548</v>
      </c>
      <c r="K48" s="50">
        <f t="shared" si="7"/>
        <v>0</v>
      </c>
      <c r="L48" s="18">
        <f t="shared" ref="L48:L50" si="8">C48*$F$31*F48</f>
        <v>30</v>
      </c>
    </row>
    <row r="49" spans="3:12" ht="15.75" customHeight="1" x14ac:dyDescent="0.2">
      <c r="C49" s="38">
        <v>8</v>
      </c>
      <c r="D49" s="40" t="s">
        <v>8</v>
      </c>
      <c r="E49" s="34">
        <v>126</v>
      </c>
      <c r="F49" s="34">
        <v>1</v>
      </c>
      <c r="G49" s="34">
        <v>127</v>
      </c>
      <c r="H49" s="34">
        <f t="shared" si="5"/>
        <v>1016</v>
      </c>
      <c r="I49" s="34">
        <f t="shared" si="6"/>
        <v>8128</v>
      </c>
      <c r="K49" s="50">
        <f t="shared" si="7"/>
        <v>0</v>
      </c>
      <c r="L49" s="18">
        <f t="shared" si="8"/>
        <v>8</v>
      </c>
    </row>
    <row r="50" spans="3:12" ht="15.75" customHeight="1" thickBot="1" x14ac:dyDescent="0.25">
      <c r="C50" s="46">
        <v>10</v>
      </c>
      <c r="D50" s="47" t="s">
        <v>9</v>
      </c>
      <c r="E50" s="47">
        <v>37</v>
      </c>
      <c r="F50" s="47">
        <v>1</v>
      </c>
      <c r="G50" s="47">
        <v>38</v>
      </c>
      <c r="H50" s="47">
        <f t="shared" si="5"/>
        <v>380</v>
      </c>
      <c r="I50" s="47">
        <f t="shared" si="6"/>
        <v>3800</v>
      </c>
      <c r="K50" s="51">
        <f t="shared" si="7"/>
        <v>0</v>
      </c>
      <c r="L50" s="11">
        <f t="shared" si="8"/>
        <v>10</v>
      </c>
    </row>
    <row r="51" spans="3:12" ht="15.75" customHeight="1" x14ac:dyDescent="0.2">
      <c r="D51" s="43" t="s">
        <v>17</v>
      </c>
      <c r="E51" s="44">
        <f>SUM(E46:E50)</f>
        <v>32481</v>
      </c>
      <c r="F51" s="44">
        <f>SUM(F46:F50)</f>
        <v>93</v>
      </c>
      <c r="G51" s="44">
        <f t="shared" ref="G51" si="9">SUM(G46:G50)</f>
        <v>32574</v>
      </c>
      <c r="H51" s="45">
        <f>SUM(H46:H50)</f>
        <v>98390</v>
      </c>
      <c r="I51" s="45">
        <f>SUM(I46:I50)</f>
        <v>340964</v>
      </c>
      <c r="J51" s="24"/>
      <c r="K51" s="26">
        <f>SUM(K46:K50)</f>
        <v>0</v>
      </c>
      <c r="L51" s="26">
        <f>SUM(L46:L50)</f>
        <v>296</v>
      </c>
    </row>
    <row r="52" spans="3:12" ht="15.75" customHeight="1" x14ac:dyDescent="0.2">
      <c r="D52" s="37" t="s">
        <v>18</v>
      </c>
      <c r="E52" s="34">
        <f>E44*E51</f>
        <v>0</v>
      </c>
      <c r="F52" s="34">
        <f>F44*F51</f>
        <v>93</v>
      </c>
      <c r="G52" s="41">
        <f>SUM(E52:F52)</f>
        <v>93</v>
      </c>
      <c r="K52" s="27"/>
      <c r="L52" s="28">
        <f>SUM(K51:L51)</f>
        <v>296</v>
      </c>
    </row>
    <row r="53" spans="3:12" ht="15.75" customHeight="1" x14ac:dyDescent="0.2">
      <c r="D53" s="37" t="s">
        <v>19</v>
      </c>
      <c r="E53" s="34">
        <f>(E44^2)*E51</f>
        <v>0</v>
      </c>
      <c r="F53" s="34">
        <f>(F44^2)*F51</f>
        <v>93</v>
      </c>
      <c r="G53" s="41">
        <f>SUM(E53:F53)</f>
        <v>93</v>
      </c>
    </row>
    <row r="54" spans="3:12" ht="15.75" customHeight="1" x14ac:dyDescent="0.2">
      <c r="I54" s="31"/>
      <c r="J54" s="31"/>
    </row>
    <row r="57" spans="3:12" ht="15.75" customHeight="1" x14ac:dyDescent="0.2">
      <c r="C57" s="30"/>
    </row>
    <row r="58" spans="3:12" ht="15.75" customHeight="1" x14ac:dyDescent="0.2">
      <c r="K58" s="29"/>
    </row>
    <row r="59" spans="3:12" ht="15.75" customHeight="1" x14ac:dyDescent="0.2">
      <c r="D59" s="33" t="s">
        <v>10</v>
      </c>
      <c r="E59" s="42">
        <v>0</v>
      </c>
      <c r="F59" s="42">
        <v>1</v>
      </c>
      <c r="G59" s="4"/>
      <c r="H59" s="4"/>
      <c r="I59" s="4"/>
    </row>
    <row r="60" spans="3:12" ht="15.75" customHeight="1" x14ac:dyDescent="0.2">
      <c r="C60" s="33" t="s">
        <v>11</v>
      </c>
      <c r="D60" s="34" t="s">
        <v>12</v>
      </c>
      <c r="E60" s="35" t="s">
        <v>3</v>
      </c>
      <c r="F60" s="35" t="s">
        <v>4</v>
      </c>
      <c r="G60" s="36" t="s">
        <v>13</v>
      </c>
      <c r="H60" s="37" t="s">
        <v>14</v>
      </c>
      <c r="I60" s="37" t="s">
        <v>15</v>
      </c>
      <c r="J60" s="25"/>
      <c r="K60" s="48" t="s">
        <v>16</v>
      </c>
    </row>
    <row r="61" spans="3:12" ht="15.75" customHeight="1" x14ac:dyDescent="0.2">
      <c r="C61" s="38">
        <v>10</v>
      </c>
      <c r="D61" s="39">
        <v>0</v>
      </c>
      <c r="E61" s="34">
        <v>17066</v>
      </c>
      <c r="F61" s="34">
        <v>48</v>
      </c>
      <c r="G61" s="34">
        <v>17114</v>
      </c>
      <c r="H61" s="34">
        <f>C61*G61</f>
        <v>171140</v>
      </c>
      <c r="I61" s="34">
        <f>(C61^2)*G61</f>
        <v>1711400</v>
      </c>
      <c r="K61" s="49">
        <f>C61*$E$31*E61</f>
        <v>0</v>
      </c>
      <c r="L61" s="7">
        <f>C61*$F$31*F61</f>
        <v>480</v>
      </c>
    </row>
    <row r="62" spans="3:12" ht="15.75" customHeight="1" x14ac:dyDescent="0.2">
      <c r="C62" s="38">
        <v>20</v>
      </c>
      <c r="D62" s="34" t="s">
        <v>6</v>
      </c>
      <c r="E62" s="34">
        <v>14464</v>
      </c>
      <c r="F62" s="34">
        <v>38</v>
      </c>
      <c r="G62" s="34">
        <v>14502</v>
      </c>
      <c r="H62" s="34">
        <f t="shared" ref="H62:H65" si="10">C62*G62</f>
        <v>290040</v>
      </c>
      <c r="I62" s="34">
        <f t="shared" ref="I62:I65" si="11">(C62^2)*G62</f>
        <v>5800800</v>
      </c>
      <c r="K62" s="50">
        <f t="shared" ref="K62:K65" si="12">C62*$E$31*E62</f>
        <v>0</v>
      </c>
      <c r="L62" s="18">
        <f>C62*$F$31*F62</f>
        <v>760</v>
      </c>
    </row>
    <row r="63" spans="3:12" ht="15.75" customHeight="1" x14ac:dyDescent="0.2">
      <c r="C63" s="38">
        <v>30</v>
      </c>
      <c r="D63" s="40" t="s">
        <v>7</v>
      </c>
      <c r="E63" s="34">
        <v>788</v>
      </c>
      <c r="F63" s="34">
        <v>5</v>
      </c>
      <c r="G63" s="34">
        <v>793</v>
      </c>
      <c r="H63" s="34">
        <f t="shared" si="10"/>
        <v>23790</v>
      </c>
      <c r="I63" s="34">
        <f t="shared" si="11"/>
        <v>713700</v>
      </c>
      <c r="K63" s="50">
        <f t="shared" si="12"/>
        <v>0</v>
      </c>
      <c r="L63" s="18">
        <f t="shared" ref="L63:L65" si="13">C63*$F$31*F63</f>
        <v>150</v>
      </c>
    </row>
    <row r="64" spans="3:12" ht="15.75" customHeight="1" x14ac:dyDescent="0.2">
      <c r="C64" s="38">
        <v>40</v>
      </c>
      <c r="D64" s="40" t="s">
        <v>8</v>
      </c>
      <c r="E64" s="34">
        <v>126</v>
      </c>
      <c r="F64" s="34">
        <v>1</v>
      </c>
      <c r="G64" s="34">
        <v>127</v>
      </c>
      <c r="H64" s="34">
        <f t="shared" si="10"/>
        <v>5080</v>
      </c>
      <c r="I64" s="34">
        <f t="shared" si="11"/>
        <v>203200</v>
      </c>
      <c r="K64" s="50">
        <f t="shared" si="12"/>
        <v>0</v>
      </c>
      <c r="L64" s="18">
        <f t="shared" si="13"/>
        <v>40</v>
      </c>
    </row>
    <row r="65" spans="3:12" ht="15.75" customHeight="1" thickBot="1" x14ac:dyDescent="0.25">
      <c r="C65" s="46">
        <v>50</v>
      </c>
      <c r="D65" s="47" t="s">
        <v>9</v>
      </c>
      <c r="E65" s="47">
        <v>37</v>
      </c>
      <c r="F65" s="47">
        <v>1</v>
      </c>
      <c r="G65" s="47">
        <v>38</v>
      </c>
      <c r="H65" s="47">
        <f t="shared" si="10"/>
        <v>1900</v>
      </c>
      <c r="I65" s="47">
        <f t="shared" si="11"/>
        <v>95000</v>
      </c>
      <c r="K65" s="51">
        <f t="shared" si="12"/>
        <v>0</v>
      </c>
      <c r="L65" s="11">
        <f t="shared" si="13"/>
        <v>50</v>
      </c>
    </row>
    <row r="66" spans="3:12" ht="15.75" customHeight="1" x14ac:dyDescent="0.2">
      <c r="D66" s="43" t="s">
        <v>17</v>
      </c>
      <c r="E66" s="44">
        <f>SUM(E61:E65)</f>
        <v>32481</v>
      </c>
      <c r="F66" s="44">
        <f>SUM(F61:F65)</f>
        <v>93</v>
      </c>
      <c r="G66" s="44">
        <f t="shared" ref="G66" si="14">SUM(G61:G65)</f>
        <v>32574</v>
      </c>
      <c r="H66" s="45">
        <f>SUM(H61:H65)</f>
        <v>491950</v>
      </c>
      <c r="I66" s="45">
        <f>SUM(I61:I65)</f>
        <v>8524100</v>
      </c>
      <c r="J66" s="24"/>
      <c r="K66" s="26">
        <f>SUM(K61:K65)</f>
        <v>0</v>
      </c>
      <c r="L66" s="26">
        <f>SUM(L61:L65)</f>
        <v>1480</v>
      </c>
    </row>
    <row r="67" spans="3:12" ht="15.75" customHeight="1" x14ac:dyDescent="0.2">
      <c r="D67" s="37" t="s">
        <v>18</v>
      </c>
      <c r="E67" s="34">
        <f>E59*E66</f>
        <v>0</v>
      </c>
      <c r="F67" s="34">
        <f>F59*F66</f>
        <v>93</v>
      </c>
      <c r="G67" s="41">
        <f>SUM(E67:F67)</f>
        <v>93</v>
      </c>
      <c r="K67" s="27"/>
      <c r="L67" s="28">
        <f>SUM(K66:L66)</f>
        <v>1480</v>
      </c>
    </row>
    <row r="68" spans="3:12" ht="15.75" customHeight="1" x14ac:dyDescent="0.2">
      <c r="D68" s="37" t="s">
        <v>19</v>
      </c>
      <c r="E68" s="34">
        <f>(E59^2)*E66</f>
        <v>0</v>
      </c>
      <c r="F68" s="34">
        <f>(F59^2)*F66</f>
        <v>93</v>
      </c>
      <c r="G68" s="41">
        <f>SUM(E68:F68)</f>
        <v>93</v>
      </c>
    </row>
    <row r="69" spans="3:12" ht="15.75" customHeight="1" x14ac:dyDescent="0.2">
      <c r="I69" s="31"/>
      <c r="J69" s="31"/>
    </row>
    <row r="70" spans="3:12" ht="15.75" customHeight="1" x14ac:dyDescent="0.2">
      <c r="F70" s="17"/>
    </row>
    <row r="72" spans="3:12" ht="15.75" customHeight="1" x14ac:dyDescent="0.2">
      <c r="K72" s="29"/>
    </row>
    <row r="73" spans="3:12" ht="15.75" customHeight="1" x14ac:dyDescent="0.2">
      <c r="D73" s="33" t="s">
        <v>10</v>
      </c>
      <c r="E73" s="42">
        <v>0</v>
      </c>
      <c r="F73" s="42">
        <v>1</v>
      </c>
      <c r="G73" s="4"/>
      <c r="H73" s="4"/>
      <c r="I73" s="4"/>
    </row>
    <row r="74" spans="3:12" ht="15.75" customHeight="1" x14ac:dyDescent="0.2">
      <c r="C74" s="33" t="s">
        <v>11</v>
      </c>
      <c r="D74" s="34" t="s">
        <v>12</v>
      </c>
      <c r="E74" s="35" t="s">
        <v>3</v>
      </c>
      <c r="F74" s="35" t="s">
        <v>4</v>
      </c>
      <c r="G74" s="36" t="s">
        <v>13</v>
      </c>
      <c r="H74" s="37" t="s">
        <v>14</v>
      </c>
      <c r="I74" s="37" t="s">
        <v>15</v>
      </c>
      <c r="J74" s="25"/>
      <c r="K74" s="48" t="s">
        <v>16</v>
      </c>
    </row>
    <row r="75" spans="3:12" ht="15.75" customHeight="1" x14ac:dyDescent="0.2">
      <c r="C75" s="38">
        <v>1</v>
      </c>
      <c r="D75" s="39">
        <v>0</v>
      </c>
      <c r="E75" s="34">
        <v>17066</v>
      </c>
      <c r="F75" s="34">
        <v>48</v>
      </c>
      <c r="G75" s="34">
        <v>17114</v>
      </c>
      <c r="H75" s="34">
        <f>C75*G75</f>
        <v>17114</v>
      </c>
      <c r="I75" s="34">
        <f>(C75^2)*G75</f>
        <v>17114</v>
      </c>
      <c r="K75" s="49">
        <f>C75*$E$31*E75</f>
        <v>0</v>
      </c>
      <c r="L75" s="7">
        <f>C75*$F$31*F75</f>
        <v>48</v>
      </c>
    </row>
    <row r="76" spans="3:12" ht="15.75" customHeight="1" x14ac:dyDescent="0.2">
      <c r="C76" s="38">
        <v>2</v>
      </c>
      <c r="D76" s="34" t="s">
        <v>6</v>
      </c>
      <c r="E76" s="34">
        <v>14464</v>
      </c>
      <c r="F76" s="34">
        <v>38</v>
      </c>
      <c r="G76" s="34">
        <v>14502</v>
      </c>
      <c r="H76" s="34">
        <f t="shared" ref="H76:H79" si="15">C76*G76</f>
        <v>29004</v>
      </c>
      <c r="I76" s="34">
        <f t="shared" ref="I76:I79" si="16">(C76^2)*G76</f>
        <v>58008</v>
      </c>
      <c r="K76" s="50">
        <f t="shared" ref="K76:K79" si="17">C76*$E$31*E76</f>
        <v>0</v>
      </c>
      <c r="L76" s="18">
        <f>C76*$F$31*F76</f>
        <v>76</v>
      </c>
    </row>
    <row r="77" spans="3:12" ht="15.75" customHeight="1" x14ac:dyDescent="0.2">
      <c r="C77" s="38">
        <v>4</v>
      </c>
      <c r="D77" s="40" t="s">
        <v>7</v>
      </c>
      <c r="E77" s="34">
        <v>788</v>
      </c>
      <c r="F77" s="34">
        <v>5</v>
      </c>
      <c r="G77" s="34">
        <v>793</v>
      </c>
      <c r="H77" s="34">
        <f t="shared" si="15"/>
        <v>3172</v>
      </c>
      <c r="I77" s="34">
        <f t="shared" si="16"/>
        <v>12688</v>
      </c>
      <c r="K77" s="50">
        <f t="shared" si="17"/>
        <v>0</v>
      </c>
      <c r="L77" s="18">
        <f t="shared" ref="L77:L79" si="18">C77*$F$31*F77</f>
        <v>20</v>
      </c>
    </row>
    <row r="78" spans="3:12" ht="15.75" customHeight="1" x14ac:dyDescent="0.2">
      <c r="C78" s="38">
        <v>7</v>
      </c>
      <c r="D78" s="40" t="s">
        <v>8</v>
      </c>
      <c r="E78" s="34">
        <v>126</v>
      </c>
      <c r="F78" s="34">
        <v>1</v>
      </c>
      <c r="G78" s="34">
        <v>127</v>
      </c>
      <c r="H78" s="34">
        <f t="shared" si="15"/>
        <v>889</v>
      </c>
      <c r="I78" s="34">
        <f t="shared" si="16"/>
        <v>6223</v>
      </c>
      <c r="K78" s="50">
        <f t="shared" si="17"/>
        <v>0</v>
      </c>
      <c r="L78" s="18">
        <f t="shared" si="18"/>
        <v>7</v>
      </c>
    </row>
    <row r="79" spans="3:12" ht="15.75" customHeight="1" thickBot="1" x14ac:dyDescent="0.25">
      <c r="C79" s="46">
        <v>12</v>
      </c>
      <c r="D79" s="47" t="s">
        <v>9</v>
      </c>
      <c r="E79" s="47">
        <v>37</v>
      </c>
      <c r="F79" s="47">
        <v>1</v>
      </c>
      <c r="G79" s="47">
        <v>38</v>
      </c>
      <c r="H79" s="47">
        <f t="shared" si="15"/>
        <v>456</v>
      </c>
      <c r="I79" s="47">
        <f t="shared" si="16"/>
        <v>5472</v>
      </c>
      <c r="K79" s="51">
        <f t="shared" si="17"/>
        <v>0</v>
      </c>
      <c r="L79" s="11">
        <f t="shared" si="18"/>
        <v>12</v>
      </c>
    </row>
    <row r="80" spans="3:12" ht="15.75" customHeight="1" x14ac:dyDescent="0.2">
      <c r="D80" s="43" t="s">
        <v>17</v>
      </c>
      <c r="E80" s="44">
        <f>SUM(E75:E79)</f>
        <v>32481</v>
      </c>
      <c r="F80" s="44">
        <f>SUM(F75:F79)</f>
        <v>93</v>
      </c>
      <c r="G80" s="44">
        <f t="shared" ref="G80" si="19">SUM(G75:G79)</f>
        <v>32574</v>
      </c>
      <c r="H80" s="45">
        <f>SUM(H75:H79)</f>
        <v>50635</v>
      </c>
      <c r="I80" s="45">
        <f>SUM(I75:I79)</f>
        <v>99505</v>
      </c>
      <c r="J80" s="24"/>
      <c r="K80" s="26">
        <f>SUM(K75:K79)</f>
        <v>0</v>
      </c>
      <c r="L80" s="26">
        <f>SUM(L75:L79)</f>
        <v>163</v>
      </c>
    </row>
    <row r="81" spans="3:12" ht="15.75" customHeight="1" x14ac:dyDescent="0.2">
      <c r="D81" s="37" t="s">
        <v>18</v>
      </c>
      <c r="E81" s="34">
        <f>E73*E80</f>
        <v>0</v>
      </c>
      <c r="F81" s="34">
        <f>F73*F80</f>
        <v>93</v>
      </c>
      <c r="G81" s="41">
        <f>SUM(E81:F81)</f>
        <v>93</v>
      </c>
      <c r="K81" s="27"/>
      <c r="L81" s="28">
        <f>SUM(K80:L80)</f>
        <v>163</v>
      </c>
    </row>
    <row r="82" spans="3:12" ht="15.75" customHeight="1" x14ac:dyDescent="0.2">
      <c r="D82" s="37" t="s">
        <v>19</v>
      </c>
      <c r="E82" s="34">
        <f>(E73^2)*E80</f>
        <v>0</v>
      </c>
      <c r="F82" s="34">
        <f>(F73^2)*F80</f>
        <v>93</v>
      </c>
      <c r="G82" s="41">
        <f>SUM(E82:F82)</f>
        <v>93</v>
      </c>
    </row>
    <row r="83" spans="3:12" ht="15.75" customHeight="1" x14ac:dyDescent="0.2">
      <c r="I83" s="31"/>
      <c r="J83" s="31"/>
    </row>
    <row r="85" spans="3:12" ht="15.75" customHeight="1" x14ac:dyDescent="0.2">
      <c r="K85" s="29"/>
    </row>
    <row r="86" spans="3:12" ht="15.75" customHeight="1" x14ac:dyDescent="0.2">
      <c r="D86" s="33" t="s">
        <v>10</v>
      </c>
      <c r="E86" s="42">
        <v>0</v>
      </c>
      <c r="F86" s="42">
        <v>1</v>
      </c>
      <c r="G86" s="4"/>
      <c r="H86" s="4"/>
      <c r="I86" s="4"/>
    </row>
    <row r="87" spans="3:12" ht="15.75" customHeight="1" x14ac:dyDescent="0.2">
      <c r="C87" s="33" t="s">
        <v>11</v>
      </c>
      <c r="D87" s="34" t="s">
        <v>12</v>
      </c>
      <c r="E87" s="35" t="s">
        <v>3</v>
      </c>
      <c r="F87" s="35" t="s">
        <v>4</v>
      </c>
      <c r="G87" s="36" t="s">
        <v>13</v>
      </c>
      <c r="H87" s="37" t="s">
        <v>14</v>
      </c>
      <c r="I87" s="37" t="s">
        <v>15</v>
      </c>
      <c r="J87" s="25"/>
      <c r="K87" s="48" t="s">
        <v>16</v>
      </c>
    </row>
    <row r="88" spans="3:12" ht="15.75" customHeight="1" x14ac:dyDescent="0.2">
      <c r="C88" s="38">
        <v>5</v>
      </c>
      <c r="D88" s="39">
        <v>0</v>
      </c>
      <c r="E88" s="34">
        <v>17066</v>
      </c>
      <c r="F88" s="34">
        <v>48</v>
      </c>
      <c r="G88" s="34">
        <v>17114</v>
      </c>
      <c r="H88" s="34">
        <f>C88*G88</f>
        <v>85570</v>
      </c>
      <c r="I88" s="34">
        <f>(C88^2)*G88</f>
        <v>427850</v>
      </c>
      <c r="K88" s="49">
        <f>C88*$E$31*E88</f>
        <v>0</v>
      </c>
      <c r="L88" s="7">
        <f>C88*$F$31*F88</f>
        <v>240</v>
      </c>
    </row>
    <row r="89" spans="3:12" ht="15.75" customHeight="1" x14ac:dyDescent="0.2">
      <c r="C89" s="38">
        <v>4</v>
      </c>
      <c r="D89" s="34" t="s">
        <v>6</v>
      </c>
      <c r="E89" s="34">
        <v>14464</v>
      </c>
      <c r="F89" s="34">
        <v>38</v>
      </c>
      <c r="G89" s="34">
        <v>14502</v>
      </c>
      <c r="H89" s="34">
        <f t="shared" ref="H89:H92" si="20">C89*G89</f>
        <v>58008</v>
      </c>
      <c r="I89" s="34">
        <f t="shared" ref="I89:I92" si="21">(C89^2)*G89</f>
        <v>232032</v>
      </c>
      <c r="K89" s="50">
        <f t="shared" ref="K89:K92" si="22">C89*$E$31*E89</f>
        <v>0</v>
      </c>
      <c r="L89" s="18">
        <f>C89*$F$31*F89</f>
        <v>152</v>
      </c>
    </row>
    <row r="90" spans="3:12" ht="15.75" customHeight="1" x14ac:dyDescent="0.2">
      <c r="C90" s="38">
        <v>3</v>
      </c>
      <c r="D90" s="40" t="s">
        <v>7</v>
      </c>
      <c r="E90" s="34">
        <v>788</v>
      </c>
      <c r="F90" s="34">
        <v>5</v>
      </c>
      <c r="G90" s="34">
        <v>793</v>
      </c>
      <c r="H90" s="34">
        <f t="shared" si="20"/>
        <v>2379</v>
      </c>
      <c r="I90" s="34">
        <f t="shared" si="21"/>
        <v>7137</v>
      </c>
      <c r="K90" s="50">
        <f t="shared" si="22"/>
        <v>0</v>
      </c>
      <c r="L90" s="18">
        <f t="shared" ref="L90:L92" si="23">C90*$F$31*F90</f>
        <v>15</v>
      </c>
    </row>
    <row r="91" spans="3:12" ht="15.75" customHeight="1" x14ac:dyDescent="0.2">
      <c r="C91" s="38">
        <v>2</v>
      </c>
      <c r="D91" s="40" t="s">
        <v>8</v>
      </c>
      <c r="E91" s="34">
        <v>126</v>
      </c>
      <c r="F91" s="34">
        <v>1</v>
      </c>
      <c r="G91" s="34">
        <v>127</v>
      </c>
      <c r="H91" s="34">
        <f t="shared" si="20"/>
        <v>254</v>
      </c>
      <c r="I91" s="34">
        <f t="shared" si="21"/>
        <v>508</v>
      </c>
      <c r="K91" s="50">
        <f t="shared" si="22"/>
        <v>0</v>
      </c>
      <c r="L91" s="18">
        <f t="shared" si="23"/>
        <v>2</v>
      </c>
    </row>
    <row r="92" spans="3:12" ht="15.75" customHeight="1" thickBot="1" x14ac:dyDescent="0.25">
      <c r="C92" s="46">
        <v>1</v>
      </c>
      <c r="D92" s="47" t="s">
        <v>9</v>
      </c>
      <c r="E92" s="47">
        <v>37</v>
      </c>
      <c r="F92" s="47">
        <v>1</v>
      </c>
      <c r="G92" s="47">
        <v>38</v>
      </c>
      <c r="H92" s="47">
        <f t="shared" si="20"/>
        <v>38</v>
      </c>
      <c r="I92" s="47">
        <f t="shared" si="21"/>
        <v>38</v>
      </c>
      <c r="K92" s="51">
        <f t="shared" si="22"/>
        <v>0</v>
      </c>
      <c r="L92" s="11">
        <f t="shared" si="23"/>
        <v>1</v>
      </c>
    </row>
    <row r="93" spans="3:12" ht="15.75" customHeight="1" x14ac:dyDescent="0.2">
      <c r="D93" s="43" t="s">
        <v>17</v>
      </c>
      <c r="E93" s="44">
        <f>SUM(E88:E92)</f>
        <v>32481</v>
      </c>
      <c r="F93" s="44">
        <f>SUM(F88:F92)</f>
        <v>93</v>
      </c>
      <c r="G93" s="44">
        <f t="shared" ref="G93" si="24">SUM(G88:G92)</f>
        <v>32574</v>
      </c>
      <c r="H93" s="45">
        <f>SUM(H88:H92)</f>
        <v>146249</v>
      </c>
      <c r="I93" s="45">
        <f>SUM(I88:I92)</f>
        <v>667565</v>
      </c>
      <c r="J93" s="24"/>
      <c r="K93" s="26">
        <f>SUM(K88:K92)</f>
        <v>0</v>
      </c>
      <c r="L93" s="26">
        <f>SUM(L88:L92)</f>
        <v>410</v>
      </c>
    </row>
    <row r="94" spans="3:12" ht="15.75" customHeight="1" x14ac:dyDescent="0.2">
      <c r="D94" s="37" t="s">
        <v>18</v>
      </c>
      <c r="E94" s="34">
        <f>E86*E93</f>
        <v>0</v>
      </c>
      <c r="F94" s="34">
        <f>F86*F93</f>
        <v>93</v>
      </c>
      <c r="G94" s="41">
        <f>SUM(E94:F94)</f>
        <v>93</v>
      </c>
      <c r="K94" s="27"/>
      <c r="L94" s="28">
        <f>SUM(K93:L93)</f>
        <v>410</v>
      </c>
    </row>
    <row r="95" spans="3:12" ht="15.75" customHeight="1" x14ac:dyDescent="0.2">
      <c r="D95" s="37" t="s">
        <v>19</v>
      </c>
      <c r="E95" s="34">
        <f>(E86^2)*E93</f>
        <v>0</v>
      </c>
      <c r="F95" s="34">
        <f>(F86^2)*F93</f>
        <v>93</v>
      </c>
      <c r="G95" s="41">
        <f>SUM(E95:F95)</f>
        <v>93</v>
      </c>
    </row>
    <row r="96" spans="3:12" ht="15.75" customHeight="1" x14ac:dyDescent="0.2">
      <c r="I96" s="31"/>
      <c r="J96" s="31"/>
    </row>
    <row r="97" spans="3:12" ht="15.75" customHeight="1" x14ac:dyDescent="0.2">
      <c r="D97" s="25"/>
      <c r="G97" s="24"/>
      <c r="L97" s="24"/>
    </row>
    <row r="98" spans="3:12" ht="15.75" customHeight="1" x14ac:dyDescent="0.2">
      <c r="D98" s="33" t="s">
        <v>10</v>
      </c>
      <c r="E98" s="42">
        <v>0</v>
      </c>
      <c r="F98" s="42">
        <v>1</v>
      </c>
      <c r="G98" s="4"/>
      <c r="H98" s="4"/>
      <c r="I98" s="4"/>
    </row>
    <row r="99" spans="3:12" ht="15.75" customHeight="1" x14ac:dyDescent="0.2">
      <c r="C99" s="33" t="s">
        <v>11</v>
      </c>
      <c r="D99" s="34" t="s">
        <v>12</v>
      </c>
      <c r="E99" s="35" t="s">
        <v>3</v>
      </c>
      <c r="F99" s="35" t="s">
        <v>4</v>
      </c>
      <c r="G99" s="36" t="s">
        <v>13</v>
      </c>
      <c r="H99" s="37" t="s">
        <v>14</v>
      </c>
      <c r="I99" s="37" t="s">
        <v>15</v>
      </c>
      <c r="J99" s="25"/>
      <c r="K99" s="48" t="s">
        <v>16</v>
      </c>
    </row>
    <row r="100" spans="3:12" ht="15.75" customHeight="1" x14ac:dyDescent="0.2">
      <c r="C100" s="38">
        <v>5</v>
      </c>
      <c r="D100" s="39">
        <v>0</v>
      </c>
      <c r="E100" s="34">
        <v>17066</v>
      </c>
      <c r="F100" s="34">
        <v>48</v>
      </c>
      <c r="G100" s="34">
        <v>17114</v>
      </c>
      <c r="H100" s="34">
        <f>C100*G100</f>
        <v>85570</v>
      </c>
      <c r="I100" s="34">
        <f>(C100^2)*G100</f>
        <v>427850</v>
      </c>
      <c r="K100" s="49">
        <f>C100*$E$31*E100</f>
        <v>0</v>
      </c>
      <c r="L100" s="7">
        <f>C100*$F$31*F100</f>
        <v>240</v>
      </c>
    </row>
    <row r="101" spans="3:12" ht="15.75" customHeight="1" x14ac:dyDescent="0.2">
      <c r="C101" s="38">
        <v>7</v>
      </c>
      <c r="D101" s="34" t="s">
        <v>6</v>
      </c>
      <c r="E101" s="34">
        <v>14464</v>
      </c>
      <c r="F101" s="34">
        <v>38</v>
      </c>
      <c r="G101" s="34">
        <v>14502</v>
      </c>
      <c r="H101" s="34">
        <f t="shared" ref="H101:H104" si="25">C101*G101</f>
        <v>101514</v>
      </c>
      <c r="I101" s="34">
        <f t="shared" ref="I101:I104" si="26">(C101^2)*G101</f>
        <v>710598</v>
      </c>
      <c r="K101" s="50">
        <f t="shared" ref="K101:K104" si="27">C101*$E$31*E101</f>
        <v>0</v>
      </c>
      <c r="L101" s="18">
        <f>C101*$F$31*F101</f>
        <v>266</v>
      </c>
    </row>
    <row r="102" spans="3:12" ht="15.75" customHeight="1" x14ac:dyDescent="0.2">
      <c r="C102" s="38">
        <v>21</v>
      </c>
      <c r="D102" s="40" t="s">
        <v>7</v>
      </c>
      <c r="E102" s="34">
        <v>788</v>
      </c>
      <c r="F102" s="34">
        <v>5</v>
      </c>
      <c r="G102" s="34">
        <v>793</v>
      </c>
      <c r="H102" s="34">
        <f t="shared" si="25"/>
        <v>16653</v>
      </c>
      <c r="I102" s="34">
        <f t="shared" si="26"/>
        <v>349713</v>
      </c>
      <c r="K102" s="50">
        <f t="shared" si="27"/>
        <v>0</v>
      </c>
      <c r="L102" s="18">
        <f t="shared" ref="L102:L104" si="28">C102*$F$31*F102</f>
        <v>105</v>
      </c>
    </row>
    <row r="103" spans="3:12" ht="15.75" customHeight="1" x14ac:dyDescent="0.2">
      <c r="C103" s="38">
        <v>56</v>
      </c>
      <c r="D103" s="40" t="s">
        <v>8</v>
      </c>
      <c r="E103" s="34">
        <v>126</v>
      </c>
      <c r="F103" s="34">
        <v>1</v>
      </c>
      <c r="G103" s="34">
        <v>127</v>
      </c>
      <c r="H103" s="34">
        <f t="shared" si="25"/>
        <v>7112</v>
      </c>
      <c r="I103" s="34">
        <f t="shared" si="26"/>
        <v>398272</v>
      </c>
      <c r="K103" s="50">
        <f t="shared" si="27"/>
        <v>0</v>
      </c>
      <c r="L103" s="18">
        <f t="shared" si="28"/>
        <v>56</v>
      </c>
    </row>
    <row r="104" spans="3:12" ht="15.75" customHeight="1" thickBot="1" x14ac:dyDescent="0.25">
      <c r="C104" s="46">
        <v>98</v>
      </c>
      <c r="D104" s="47" t="s">
        <v>9</v>
      </c>
      <c r="E104" s="47">
        <v>37</v>
      </c>
      <c r="F104" s="47">
        <v>1</v>
      </c>
      <c r="G104" s="47">
        <v>38</v>
      </c>
      <c r="H104" s="47">
        <f t="shared" si="25"/>
        <v>3724</v>
      </c>
      <c r="I104" s="47">
        <f t="shared" si="26"/>
        <v>364952</v>
      </c>
      <c r="K104" s="51">
        <f t="shared" si="27"/>
        <v>0</v>
      </c>
      <c r="L104" s="11">
        <f t="shared" si="28"/>
        <v>98</v>
      </c>
    </row>
    <row r="105" spans="3:12" ht="15.75" customHeight="1" x14ac:dyDescent="0.2">
      <c r="D105" s="43" t="s">
        <v>17</v>
      </c>
      <c r="E105" s="44">
        <f>SUM(E100:E104)</f>
        <v>32481</v>
      </c>
      <c r="F105" s="44">
        <f>SUM(F100:F104)</f>
        <v>93</v>
      </c>
      <c r="G105" s="44">
        <f t="shared" ref="G105" si="29">SUM(G100:G104)</f>
        <v>32574</v>
      </c>
      <c r="H105" s="45">
        <f>SUM(H100:H104)</f>
        <v>214573</v>
      </c>
      <c r="I105" s="45">
        <f>SUM(I100:I104)</f>
        <v>2251385</v>
      </c>
      <c r="J105" s="24"/>
      <c r="K105" s="26">
        <f>SUM(K100:K104)</f>
        <v>0</v>
      </c>
      <c r="L105" s="26">
        <f>SUM(L100:L104)</f>
        <v>765</v>
      </c>
    </row>
    <row r="106" spans="3:12" ht="15.75" customHeight="1" x14ac:dyDescent="0.2">
      <c r="D106" s="37" t="s">
        <v>18</v>
      </c>
      <c r="E106" s="34">
        <f>E98*E105</f>
        <v>0</v>
      </c>
      <c r="F106" s="34">
        <f>F98*F105</f>
        <v>93</v>
      </c>
      <c r="G106" s="41">
        <f>SUM(E106:F106)</f>
        <v>93</v>
      </c>
      <c r="K106" s="27"/>
      <c r="L106" s="28">
        <f>SUM(K105:L105)</f>
        <v>765</v>
      </c>
    </row>
    <row r="107" spans="3:12" ht="15.75" customHeight="1" x14ac:dyDescent="0.2">
      <c r="D107" s="37" t="s">
        <v>19</v>
      </c>
      <c r="E107" s="34">
        <f>(E98^2)*E105</f>
        <v>0</v>
      </c>
      <c r="F107" s="34">
        <f>(F98^2)*F105</f>
        <v>93</v>
      </c>
      <c r="G107" s="41">
        <f>SUM(E107:F107)</f>
        <v>93</v>
      </c>
    </row>
    <row r="108" spans="3:12" ht="15.75" customHeight="1" x14ac:dyDescent="0.2">
      <c r="D108" s="20"/>
      <c r="K108" s="32"/>
    </row>
    <row r="109" spans="3:12" ht="15.75" customHeight="1" x14ac:dyDescent="0.2">
      <c r="D109" s="20"/>
      <c r="K109" s="32"/>
    </row>
    <row r="110" spans="3:12" ht="15.75" customHeight="1" x14ac:dyDescent="0.2">
      <c r="K110" s="32"/>
    </row>
    <row r="113" spans="3:12" ht="15.75" customHeight="1" x14ac:dyDescent="0.2">
      <c r="D113" s="10"/>
      <c r="E113" s="25"/>
      <c r="F113" s="25"/>
    </row>
    <row r="114" spans="3:12" ht="15.75" customHeight="1" x14ac:dyDescent="0.2">
      <c r="C114" s="10"/>
      <c r="G114" s="23"/>
      <c r="H114" s="25"/>
      <c r="I114" s="25"/>
      <c r="J114" s="25"/>
      <c r="K114" s="25"/>
    </row>
    <row r="115" spans="3:12" ht="15.75" customHeight="1" x14ac:dyDescent="0.2">
      <c r="C115" s="30"/>
      <c r="D115" s="16"/>
    </row>
    <row r="116" spans="3:12" ht="15.75" customHeight="1" x14ac:dyDescent="0.2">
      <c r="C116" s="30"/>
    </row>
    <row r="117" spans="3:12" ht="15.75" customHeight="1" x14ac:dyDescent="0.2">
      <c r="C117" s="30"/>
      <c r="D117" s="20"/>
    </row>
    <row r="118" spans="3:12" ht="15.75" customHeight="1" x14ac:dyDescent="0.2">
      <c r="C118" s="30"/>
      <c r="D118" s="20"/>
    </row>
    <row r="119" spans="3:12" ht="15.75" customHeight="1" x14ac:dyDescent="0.2">
      <c r="C119" s="30"/>
    </row>
    <row r="120" spans="3:12" ht="15.75" customHeight="1" x14ac:dyDescent="0.2">
      <c r="D120" s="24"/>
      <c r="H120" s="24"/>
      <c r="I120" s="24"/>
      <c r="J120" s="24"/>
    </row>
    <row r="121" spans="3:12" ht="15.75" customHeight="1" x14ac:dyDescent="0.2">
      <c r="D121" s="25"/>
      <c r="G121" s="24"/>
      <c r="L121" s="24"/>
    </row>
    <row r="122" spans="3:12" ht="15.75" customHeight="1" x14ac:dyDescent="0.2">
      <c r="D122" s="25"/>
      <c r="G122" s="24"/>
    </row>
    <row r="126" spans="3:12" ht="15.75" customHeight="1" x14ac:dyDescent="0.2">
      <c r="F126" s="17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Análise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Leão</dc:creator>
  <cp:lastModifiedBy>Tailine Nonato</cp:lastModifiedBy>
  <dcterms:created xsi:type="dcterms:W3CDTF">2023-04-25T22:29:07Z</dcterms:created>
  <dcterms:modified xsi:type="dcterms:W3CDTF">2024-04-30T01:29:24Z</dcterms:modified>
</cp:coreProperties>
</file>