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收支預算表" sheetId="1" r:id="rId1"/>
  </sheets>
  <definedNames>
    <definedName name="_Hlk41576653" localSheetId="0">收支預算表!$A$1</definedName>
  </definedNames>
  <calcPr calcId="145621"/>
</workbook>
</file>

<file path=xl/calcChain.xml><?xml version="1.0" encoding="utf-8"?>
<calcChain xmlns="http://schemas.openxmlformats.org/spreadsheetml/2006/main">
  <c r="E25" i="1" l="1"/>
  <c r="E19" i="1"/>
  <c r="E16" i="1"/>
  <c r="E5" i="1"/>
  <c r="E28" i="1"/>
  <c r="E26" i="1"/>
  <c r="E24" i="1"/>
  <c r="E17" i="1"/>
  <c r="E8" i="1"/>
  <c r="E7" i="1"/>
  <c r="E9" i="1" l="1"/>
  <c r="E6" i="1"/>
  <c r="E30" i="1"/>
  <c r="E10" i="1"/>
  <c r="E31" i="1"/>
  <c r="E29" i="1"/>
  <c r="E27" i="1"/>
  <c r="E15" i="1" l="1"/>
  <c r="E36" i="1" s="1"/>
</calcChain>
</file>

<file path=xl/sharedStrings.xml><?xml version="1.0" encoding="utf-8"?>
<sst xmlns="http://schemas.openxmlformats.org/spreadsheetml/2006/main" count="70" uniqueCount="67">
  <si>
    <t>科目</t>
  </si>
  <si>
    <t>預算數</t>
  </si>
  <si>
    <t>說明</t>
  </si>
  <si>
    <t xml:space="preserve">款 </t>
  </si>
  <si>
    <t xml:space="preserve">項 </t>
  </si>
  <si>
    <t xml:space="preserve">目 </t>
  </si>
  <si>
    <t>壹</t>
  </si>
  <si>
    <t>本會經費收入</t>
  </si>
  <si>
    <t>一</t>
  </si>
  <si>
    <t>會費收入</t>
  </si>
  <si>
    <t>入會費</t>
  </si>
  <si>
    <t>常年會費</t>
  </si>
  <si>
    <t>職務捐費</t>
  </si>
  <si>
    <t>二</t>
  </si>
  <si>
    <t>什項收入</t>
  </si>
  <si>
    <t>政府補助</t>
  </si>
  <si>
    <t>捐助收入</t>
  </si>
  <si>
    <t>利息收入</t>
  </si>
  <si>
    <t>其他收入</t>
  </si>
  <si>
    <t>貳</t>
  </si>
  <si>
    <t>本會經費支出</t>
  </si>
  <si>
    <t>人事費</t>
  </si>
  <si>
    <t>員工薪津</t>
  </si>
  <si>
    <t>保險費</t>
  </si>
  <si>
    <t>辦公費</t>
  </si>
  <si>
    <t>文具費</t>
  </si>
  <si>
    <t>筆、文具用品</t>
  </si>
  <si>
    <t>印刷費</t>
  </si>
  <si>
    <t>紙、打字、影印</t>
  </si>
  <si>
    <t>水電燃料費</t>
  </si>
  <si>
    <t>郵電費</t>
  </si>
  <si>
    <t>大宗郵件、郵票、電話費</t>
  </si>
  <si>
    <t>場地費</t>
  </si>
  <si>
    <t>三</t>
  </si>
  <si>
    <t>業務費</t>
  </si>
  <si>
    <t>會議費</t>
  </si>
  <si>
    <t>四</t>
  </si>
  <si>
    <t>五</t>
  </si>
  <si>
    <t>辦公桌、電話</t>
  </si>
  <si>
    <t>六</t>
  </si>
  <si>
    <t>雜項支出</t>
  </si>
  <si>
    <t>七</t>
  </si>
  <si>
    <t>預備金</t>
  </si>
  <si>
    <t>八</t>
  </si>
  <si>
    <t>提撥基金</t>
  </si>
  <si>
    <t>參</t>
  </si>
  <si>
    <t>本期結餘</t>
  </si>
  <si>
    <t>（簽名或蓋章）</t>
  </si>
  <si>
    <r>
      <t>理事長</t>
    </r>
    <r>
      <rPr>
        <sz val="14"/>
        <color theme="1"/>
        <rFont val="Times New Roman"/>
        <family val="1"/>
      </rPr>
      <t>6</t>
    </r>
    <r>
      <rPr>
        <sz val="14"/>
        <color theme="1"/>
        <rFont val="標楷體"/>
        <family val="4"/>
        <charset val="136"/>
      </rPr>
      <t>萬</t>
    </r>
    <r>
      <rPr>
        <sz val="14"/>
        <color theme="1"/>
        <rFont val="Times New Roman"/>
        <family val="1"/>
      </rPr>
      <t>/</t>
    </r>
    <r>
      <rPr>
        <sz val="14"/>
        <color theme="1"/>
        <rFont val="標楷體"/>
        <family val="4"/>
        <charset val="136"/>
      </rPr>
      <t>年，其他理監事：</t>
    </r>
    <r>
      <rPr>
        <sz val="14"/>
        <color theme="1"/>
        <rFont val="Times New Roman"/>
        <family val="1"/>
      </rPr>
      <t>3</t>
    </r>
    <r>
      <rPr>
        <sz val="14"/>
        <color theme="1"/>
        <rFont val="標楷體"/>
        <family val="4"/>
        <charset val="136"/>
      </rPr>
      <t>萬</t>
    </r>
    <r>
      <rPr>
        <sz val="14"/>
        <color theme="1"/>
        <rFont val="Times New Roman"/>
        <family val="1"/>
      </rPr>
      <t>/</t>
    </r>
    <r>
      <rPr>
        <sz val="14"/>
        <color theme="1"/>
        <rFont val="標楷體"/>
        <family val="4"/>
        <charset val="136"/>
      </rPr>
      <t>年</t>
    </r>
    <phoneticPr fontId="8" type="noConversion"/>
  </si>
  <si>
    <t>總幹事0.5萬/月、秘書1.5萬/月</t>
    <phoneticPr fontId="8" type="noConversion"/>
  </si>
  <si>
    <t>會議茶水費</t>
    <phoneticPr fontId="8" type="noConversion"/>
  </si>
  <si>
    <t>會員大會紀念品</t>
    <phoneticPr fontId="8" type="noConversion"/>
  </si>
  <si>
    <t>理監事會議2次(20人)、會員大會(70人)，含來賓人數 * 50 NTD/人</t>
    <phoneticPr fontId="8" type="noConversion"/>
  </si>
  <si>
    <t>場地借用費，實報實銷</t>
    <phoneticPr fontId="8" type="noConversion"/>
  </si>
  <si>
    <t>廠協會</t>
    <phoneticPr fontId="8" type="noConversion"/>
  </si>
  <si>
    <t>購置費</t>
    <phoneticPr fontId="8" type="noConversion"/>
  </si>
  <si>
    <t>辦公室物品購置費</t>
    <phoneticPr fontId="8" type="noConversion"/>
  </si>
  <si>
    <r>
      <t>依收入總額提列</t>
    </r>
    <r>
      <rPr>
        <sz val="14"/>
        <color theme="1"/>
        <rFont val="Times New Roman"/>
        <family val="1"/>
      </rPr>
      <t>20</t>
    </r>
    <r>
      <rPr>
        <sz val="14"/>
        <color theme="1"/>
        <rFont val="標楷體"/>
        <family val="4"/>
        <charset val="136"/>
      </rPr>
      <t>％以下作為準備基金</t>
    </r>
    <phoneticPr fontId="8" type="noConversion"/>
  </si>
  <si>
    <t>公關費用</t>
    <phoneticPr fontId="8" type="noConversion"/>
  </si>
  <si>
    <t>勞保費(暫估)</t>
    <phoneticPr fontId="8" type="noConversion"/>
  </si>
  <si>
    <t>暫估0.5萬/月，公關活動花費需經理事同意通過，實報實銷</t>
    <phoneticPr fontId="8" type="noConversion"/>
  </si>
  <si>
    <t>臺南市 新吉工業區 廠商協進會 113年度經費收支預算表</t>
    <phoneticPr fontId="8" type="noConversion"/>
  </si>
  <si>
    <t>自民國113年01月01日  至113年12月31日止</t>
    <phoneticPr fontId="8" type="noConversion"/>
  </si>
  <si>
    <t>預定總數為70家</t>
    <phoneticPr fontId="8" type="noConversion"/>
  </si>
  <si>
    <r>
      <t>既有</t>
    </r>
    <r>
      <rPr>
        <sz val="14"/>
        <color theme="1"/>
        <rFont val="Times New Roman"/>
        <family val="1"/>
      </rPr>
      <t>60</t>
    </r>
    <r>
      <rPr>
        <sz val="14"/>
        <color theme="1"/>
        <rFont val="標楷體"/>
        <family val="4"/>
        <charset val="136"/>
      </rPr>
      <t>家</t>
    </r>
    <r>
      <rPr>
        <sz val="14"/>
        <color theme="1"/>
        <rFont val="Times New Roman"/>
        <family val="1"/>
      </rPr>
      <t>+</t>
    </r>
    <r>
      <rPr>
        <sz val="14"/>
        <color theme="1"/>
        <rFont val="標楷體"/>
        <family val="4"/>
        <charset val="136"/>
      </rPr>
      <t>新加入</t>
    </r>
    <r>
      <rPr>
        <sz val="14"/>
        <color theme="1"/>
        <rFont val="Times New Roman"/>
        <family val="1"/>
      </rPr>
      <t>10</t>
    </r>
    <r>
      <rPr>
        <sz val="14"/>
        <color theme="1"/>
        <rFont val="標楷體"/>
        <family val="4"/>
        <charset val="136"/>
      </rPr>
      <t>家</t>
    </r>
    <phoneticPr fontId="8" type="noConversion"/>
  </si>
  <si>
    <t>辦公場所水電租賃（暫訂7000/月)</t>
    <phoneticPr fontId="8" type="noConversion"/>
  </si>
  <si>
    <t>估計70家會員，每份400 NTD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</si>
</sst>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新細明體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rgb="FF000000"/>
      <name val="標楷體"/>
      <family val="4"/>
      <charset val="136"/>
    </font>
    <font>
      <sz val="14"/>
      <color rgb="FF000000"/>
      <name val="標楷體"/>
      <family val="4"/>
      <charset val="136"/>
    </font>
    <font>
      <b/>
      <sz val="14"/>
      <color theme="1"/>
      <name val="標楷體"/>
      <family val="4"/>
      <charset val="136"/>
    </font>
    <font>
      <sz val="14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14"/>
      <color rgb="FF0000FF"/>
      <name val="Times New Roman"/>
      <family val="1"/>
    </font>
    <font>
      <b/>
      <sz val="14"/>
      <color rgb="FF0000FF"/>
      <name val="Times New Roman"/>
      <family val="1"/>
    </font>
    <font>
      <b/>
      <sz val="12"/>
      <color theme="1"/>
      <name val="新細明體"/>
      <family val="2"/>
      <scheme val="minor"/>
    </font>
    <font>
      <sz val="14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5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right" vertical="center" wrapText="1"/>
    </xf>
    <xf numFmtId="3" fontId="9" fillId="0" borderId="1" xfId="0" applyNumberFormat="1" applyFont="1" applyBorder="1" applyAlignment="1">
      <alignment horizontal="right" vertical="center" wrapText="1"/>
    </xf>
    <xf numFmtId="3" fontId="10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justify" vertical="center" wrapText="1"/>
    </xf>
    <xf numFmtId="0" fontId="11" fillId="0" borderId="0" xfId="0" applyFont="1"/>
    <xf numFmtId="0" fontId="12" fillId="0" borderId="1" xfId="0" applyFont="1" applyBorder="1" applyAlignment="1">
      <alignment horizontal="justify" vertical="center" wrapText="1"/>
    </xf>
    <xf numFmtId="0" fontId="7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2305050</xdr:colOff>
      <xdr:row>37</xdr:row>
      <xdr:rowOff>76200</xdr:rowOff>
    </xdr:from>
    <xdr:to>
      <xdr:col>5</xdr:col>
      <xdr:colOff>2876550</xdr:colOff>
      <xdr:row>37</xdr:row>
      <xdr:rowOff>600075</xdr:rowOff>
    </xdr:to>
    <xdr:sp macro="" textlink="">
      <xdr:nvSpPr>
        <xdr:cNvPr id="2" name="矩形 1"/>
        <xdr:cNvSpPr/>
      </xdr:nvSpPr>
      <xdr:spPr>
        <a:xfrm>
          <a:off x="7010400" y="9277350"/>
          <a:ext cx="571500" cy="5238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zh-TW" altLang="en-US"/>
        </a:p>
      </xdr:txBody>
    </xdr:sp>
    <xdr:clientData/>
  </xdr:twoCellAnchor>
  <xdr:twoCellAnchor>
    <xdr:from>
      <xdr:col>4</xdr:col>
      <xdr:colOff>123825</xdr:colOff>
      <xdr:row>37</xdr:row>
      <xdr:rowOff>66675</xdr:rowOff>
    </xdr:from>
    <xdr:to>
      <xdr:col>4</xdr:col>
      <xdr:colOff>695325</xdr:colOff>
      <xdr:row>37</xdr:row>
      <xdr:rowOff>590550</xdr:rowOff>
    </xdr:to>
    <xdr:sp macro="" textlink="">
      <xdr:nvSpPr>
        <xdr:cNvPr id="4" name="矩形 3"/>
        <xdr:cNvSpPr/>
      </xdr:nvSpPr>
      <xdr:spPr>
        <a:xfrm>
          <a:off x="4000500" y="9267825"/>
          <a:ext cx="571500" cy="5238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zh-TW" altLang="en-US"/>
        </a:p>
      </xdr:txBody>
    </xdr:sp>
    <xdr:clientData/>
  </xdr:twoCellAnchor>
  <xdr:twoCellAnchor>
    <xdr:from>
      <xdr:col>0</xdr:col>
      <xdr:colOff>180975</xdr:colOff>
      <xdr:row>37</xdr:row>
      <xdr:rowOff>133350</xdr:rowOff>
    </xdr:from>
    <xdr:to>
      <xdr:col>3</xdr:col>
      <xdr:colOff>971550</xdr:colOff>
      <xdr:row>37</xdr:row>
      <xdr:rowOff>523875</xdr:rowOff>
    </xdr:to>
    <xdr:sp macro="" textlink="">
      <xdr:nvSpPr>
        <xdr:cNvPr id="1027" name="Text Box 3"/>
        <xdr:cNvSpPr txBox="1">
          <a:spLocks noChangeArrowheads="1"/>
        </xdr:cNvSpPr>
      </xdr:nvSpPr>
      <xdr:spPr bwMode="auto">
        <a:xfrm>
          <a:off x="180975" y="9334500"/>
          <a:ext cx="1905000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TW" altLang="en-US" sz="1600" b="1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rPr>
            <a:t>理事長：</a:t>
          </a:r>
        </a:p>
      </xdr:txBody>
    </xdr:sp>
    <xdr:clientData/>
  </xdr:twoCellAnchor>
  <xdr:twoCellAnchor>
    <xdr:from>
      <xdr:col>5</xdr:col>
      <xdr:colOff>219075</xdr:colOff>
      <xdr:row>37</xdr:row>
      <xdr:rowOff>114300</xdr:rowOff>
    </xdr:from>
    <xdr:to>
      <xdr:col>5</xdr:col>
      <xdr:colOff>2124075</xdr:colOff>
      <xdr:row>37</xdr:row>
      <xdr:rowOff>504825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4924425" y="9315450"/>
          <a:ext cx="1905000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TW" altLang="en-US" sz="1600" b="1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rPr>
            <a:t>製表：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9"/>
  <sheetViews>
    <sheetView tabSelected="1" workbookViewId="0">
      <selection activeCell="A2" sqref="A2:F2"/>
    </sheetView>
  </sheetViews>
  <sheetFormatPr defaultRowHeight="16.5" x14ac:dyDescent="0.25"/>
  <cols>
    <col min="1" max="3" width="4.875" customWidth="1"/>
    <col min="4" max="4" width="36.25" customWidth="1"/>
    <col min="5" max="5" width="10.875" customWidth="1"/>
    <col min="6" max="6" width="39.875" customWidth="1"/>
  </cols>
  <sheetData>
    <row r="1" spans="1:6" ht="42" customHeight="1" x14ac:dyDescent="0.25">
      <c r="A1" s="14" t="s">
        <v>61</v>
      </c>
      <c r="B1" s="14"/>
      <c r="C1" s="14"/>
      <c r="D1" s="14"/>
      <c r="E1" s="14"/>
      <c r="F1" s="14"/>
    </row>
    <row r="2" spans="1:6" ht="19.5" x14ac:dyDescent="0.25">
      <c r="A2" s="15" t="s">
        <v>62</v>
      </c>
      <c r="B2" s="15"/>
      <c r="C2" s="15"/>
      <c r="D2" s="15"/>
      <c r="E2" s="15"/>
      <c r="F2" s="15"/>
    </row>
    <row r="3" spans="1:6" ht="19.5" x14ac:dyDescent="0.25">
      <c r="A3" s="16" t="s">
        <v>0</v>
      </c>
      <c r="B3" s="16"/>
      <c r="C3" s="16"/>
      <c r="D3" s="16"/>
      <c r="E3" s="16" t="s">
        <v>1</v>
      </c>
      <c r="F3" s="16" t="s">
        <v>2</v>
      </c>
    </row>
    <row r="4" spans="1:6" ht="19.5" x14ac:dyDescent="0.25">
      <c r="A4" s="1" t="s">
        <v>3</v>
      </c>
      <c r="B4" s="1" t="s">
        <v>4</v>
      </c>
      <c r="C4" s="1" t="s">
        <v>5</v>
      </c>
      <c r="D4" s="2" t="s">
        <v>0</v>
      </c>
      <c r="E4" s="16"/>
      <c r="F4" s="16"/>
    </row>
    <row r="5" spans="1:6" s="11" customFormat="1" ht="22.5" customHeight="1" x14ac:dyDescent="0.25">
      <c r="A5" s="2" t="s">
        <v>6</v>
      </c>
      <c r="B5" s="2"/>
      <c r="C5" s="2"/>
      <c r="D5" s="1" t="s">
        <v>7</v>
      </c>
      <c r="E5" s="9">
        <f>SUM(E6,E10)</f>
        <v>840000</v>
      </c>
      <c r="F5" s="10"/>
    </row>
    <row r="6" spans="1:6" ht="21" customHeight="1" x14ac:dyDescent="0.25">
      <c r="A6" s="3"/>
      <c r="B6" s="3" t="s">
        <v>8</v>
      </c>
      <c r="C6" s="3"/>
      <c r="D6" s="1" t="s">
        <v>9</v>
      </c>
      <c r="E6" s="8">
        <f>SUM(E7:E9)</f>
        <v>840000</v>
      </c>
      <c r="F6" s="5"/>
    </row>
    <row r="7" spans="1:6" ht="19.5" x14ac:dyDescent="0.25">
      <c r="A7" s="3"/>
      <c r="B7" s="3"/>
      <c r="C7" s="3">
        <v>1</v>
      </c>
      <c r="D7" s="6" t="s">
        <v>10</v>
      </c>
      <c r="E7" s="4">
        <f>10*10000</f>
        <v>100000</v>
      </c>
      <c r="F7" s="12" t="s">
        <v>63</v>
      </c>
    </row>
    <row r="8" spans="1:6" ht="19.5" x14ac:dyDescent="0.25">
      <c r="A8" s="3"/>
      <c r="B8" s="3"/>
      <c r="C8" s="3">
        <v>2</v>
      </c>
      <c r="D8" s="6" t="s">
        <v>11</v>
      </c>
      <c r="E8" s="4">
        <f>(60+10)*5000</f>
        <v>350000</v>
      </c>
      <c r="F8" s="6" t="s">
        <v>64</v>
      </c>
    </row>
    <row r="9" spans="1:6" ht="19.5" x14ac:dyDescent="0.25">
      <c r="A9" s="3"/>
      <c r="B9" s="3"/>
      <c r="C9" s="3">
        <v>3</v>
      </c>
      <c r="D9" s="6" t="s">
        <v>12</v>
      </c>
      <c r="E9" s="4">
        <f>1*60000+(8+3)*30000</f>
        <v>390000</v>
      </c>
      <c r="F9" s="6" t="s">
        <v>48</v>
      </c>
    </row>
    <row r="10" spans="1:6" ht="21" customHeight="1" x14ac:dyDescent="0.25">
      <c r="A10" s="3"/>
      <c r="B10" s="3" t="s">
        <v>13</v>
      </c>
      <c r="C10" s="3"/>
      <c r="D10" s="1" t="s">
        <v>14</v>
      </c>
      <c r="E10" s="8">
        <f>SUM(E11:E14)</f>
        <v>0</v>
      </c>
      <c r="F10" s="5"/>
    </row>
    <row r="11" spans="1:6" ht="19.5" x14ac:dyDescent="0.25">
      <c r="A11" s="3"/>
      <c r="B11" s="3"/>
      <c r="C11" s="3">
        <v>1</v>
      </c>
      <c r="D11" s="6" t="s">
        <v>15</v>
      </c>
      <c r="E11" s="7">
        <v>0</v>
      </c>
      <c r="F11" s="5"/>
    </row>
    <row r="12" spans="1:6" ht="19.5" x14ac:dyDescent="0.25">
      <c r="A12" s="3"/>
      <c r="B12" s="3"/>
      <c r="C12" s="3">
        <v>2</v>
      </c>
      <c r="D12" s="6" t="s">
        <v>16</v>
      </c>
      <c r="E12" s="7">
        <v>0</v>
      </c>
      <c r="F12" s="5"/>
    </row>
    <row r="13" spans="1:6" ht="19.5" x14ac:dyDescent="0.25">
      <c r="A13" s="3"/>
      <c r="B13" s="3"/>
      <c r="C13" s="3">
        <v>3</v>
      </c>
      <c r="D13" s="6" t="s">
        <v>17</v>
      </c>
      <c r="E13" s="7">
        <v>0</v>
      </c>
      <c r="F13" s="5"/>
    </row>
    <row r="14" spans="1:6" ht="19.5" x14ac:dyDescent="0.25">
      <c r="A14" s="3"/>
      <c r="B14" s="3"/>
      <c r="C14" s="3">
        <v>4</v>
      </c>
      <c r="D14" s="6" t="s">
        <v>18</v>
      </c>
      <c r="E14" s="7">
        <v>0</v>
      </c>
      <c r="F14" s="5"/>
    </row>
    <row r="15" spans="1:6" s="11" customFormat="1" ht="22.5" customHeight="1" x14ac:dyDescent="0.25">
      <c r="A15" s="2" t="s">
        <v>19</v>
      </c>
      <c r="B15" s="2"/>
      <c r="C15" s="2"/>
      <c r="D15" s="1" t="s">
        <v>20</v>
      </c>
      <c r="E15" s="9">
        <f>SUM(E16,E19,E25,E29,E31,E33,E34,E35)</f>
        <v>629500</v>
      </c>
      <c r="F15" s="10"/>
    </row>
    <row r="16" spans="1:6" ht="21" customHeight="1" x14ac:dyDescent="0.25">
      <c r="A16" s="3"/>
      <c r="B16" s="3" t="s">
        <v>8</v>
      </c>
      <c r="C16" s="3"/>
      <c r="D16" s="1" t="s">
        <v>21</v>
      </c>
      <c r="E16" s="8">
        <f>SUM(E17:E18)</f>
        <v>245000</v>
      </c>
      <c r="F16" s="5"/>
    </row>
    <row r="17" spans="1:6" ht="19.5" x14ac:dyDescent="0.25">
      <c r="A17" s="3"/>
      <c r="B17" s="3"/>
      <c r="C17" s="3">
        <v>1</v>
      </c>
      <c r="D17" s="6" t="s">
        <v>22</v>
      </c>
      <c r="E17" s="4">
        <f>(5000+15000)*12</f>
        <v>240000</v>
      </c>
      <c r="F17" s="6" t="s">
        <v>49</v>
      </c>
    </row>
    <row r="18" spans="1:6" ht="19.5" x14ac:dyDescent="0.25">
      <c r="A18" s="3"/>
      <c r="B18" s="3"/>
      <c r="C18" s="3">
        <v>2</v>
      </c>
      <c r="D18" s="6" t="s">
        <v>23</v>
      </c>
      <c r="E18" s="4">
        <v>5000</v>
      </c>
      <c r="F18" s="6" t="s">
        <v>59</v>
      </c>
    </row>
    <row r="19" spans="1:6" ht="21" customHeight="1" x14ac:dyDescent="0.25">
      <c r="A19" s="3"/>
      <c r="B19" s="3" t="s">
        <v>13</v>
      </c>
      <c r="C19" s="3"/>
      <c r="D19" s="1" t="s">
        <v>24</v>
      </c>
      <c r="E19" s="8">
        <f>SUM(E20:E24)</f>
        <v>96000</v>
      </c>
      <c r="F19" s="5"/>
    </row>
    <row r="20" spans="1:6" ht="19.5" x14ac:dyDescent="0.25">
      <c r="A20" s="3"/>
      <c r="B20" s="3"/>
      <c r="C20" s="3">
        <v>1</v>
      </c>
      <c r="D20" s="6" t="s">
        <v>25</v>
      </c>
      <c r="E20" s="4">
        <v>2000</v>
      </c>
      <c r="F20" s="6" t="s">
        <v>26</v>
      </c>
    </row>
    <row r="21" spans="1:6" ht="19.5" x14ac:dyDescent="0.25">
      <c r="A21" s="3"/>
      <c r="B21" s="3"/>
      <c r="C21" s="3">
        <v>2</v>
      </c>
      <c r="D21" s="6" t="s">
        <v>27</v>
      </c>
      <c r="E21" s="4">
        <v>2000</v>
      </c>
      <c r="F21" s="6" t="s">
        <v>28</v>
      </c>
    </row>
    <row r="22" spans="1:6" ht="19.5" x14ac:dyDescent="0.25">
      <c r="A22" s="3"/>
      <c r="B22" s="3"/>
      <c r="C22" s="3">
        <v>3</v>
      </c>
      <c r="D22" s="6" t="s">
        <v>29</v>
      </c>
      <c r="E22" s="4">
        <v>3000</v>
      </c>
      <c r="F22" s="5"/>
    </row>
    <row r="23" spans="1:6" ht="19.5" x14ac:dyDescent="0.25">
      <c r="A23" s="3"/>
      <c r="B23" s="3"/>
      <c r="C23" s="3">
        <v>4</v>
      </c>
      <c r="D23" s="6" t="s">
        <v>30</v>
      </c>
      <c r="E23" s="4">
        <v>5000</v>
      </c>
      <c r="F23" s="6" t="s">
        <v>31</v>
      </c>
    </row>
    <row r="24" spans="1:6" ht="19.5" x14ac:dyDescent="0.25">
      <c r="A24" s="3"/>
      <c r="B24" s="3"/>
      <c r="C24" s="3">
        <v>5</v>
      </c>
      <c r="D24" s="6" t="s">
        <v>32</v>
      </c>
      <c r="E24" s="4">
        <f>7000*12</f>
        <v>84000</v>
      </c>
      <c r="F24" s="6" t="s">
        <v>65</v>
      </c>
    </row>
    <row r="25" spans="1:6" ht="21" customHeight="1" x14ac:dyDescent="0.25">
      <c r="A25" s="3"/>
      <c r="B25" s="3" t="s">
        <v>33</v>
      </c>
      <c r="C25" s="3"/>
      <c r="D25" s="1" t="s">
        <v>34</v>
      </c>
      <c r="E25" s="8">
        <f>SUM(E26:E28)</f>
        <v>53500</v>
      </c>
      <c r="F25" s="5"/>
    </row>
    <row r="26" spans="1:6" ht="19.5" x14ac:dyDescent="0.25">
      <c r="A26" s="3"/>
      <c r="B26" s="3"/>
      <c r="C26" s="3">
        <v>1</v>
      </c>
      <c r="D26" s="6" t="s">
        <v>35</v>
      </c>
      <c r="E26" s="4">
        <f>5000*4</f>
        <v>20000</v>
      </c>
      <c r="F26" s="6" t="s">
        <v>53</v>
      </c>
    </row>
    <row r="27" spans="1:6" ht="39" x14ac:dyDescent="0.25">
      <c r="A27" s="3"/>
      <c r="B27" s="3"/>
      <c r="C27" s="3">
        <v>2</v>
      </c>
      <c r="D27" s="6" t="s">
        <v>50</v>
      </c>
      <c r="E27" s="4">
        <f>(20*2+70*1)*50</f>
        <v>5500</v>
      </c>
      <c r="F27" s="6" t="s">
        <v>52</v>
      </c>
    </row>
    <row r="28" spans="1:6" ht="19.5" x14ac:dyDescent="0.25">
      <c r="A28" s="3"/>
      <c r="B28" s="3"/>
      <c r="C28" s="3">
        <v>3</v>
      </c>
      <c r="D28" s="6" t="s">
        <v>51</v>
      </c>
      <c r="E28" s="4">
        <f>70*400</f>
        <v>28000</v>
      </c>
      <c r="F28" s="6" t="s">
        <v>66</v>
      </c>
    </row>
    <row r="29" spans="1:6" ht="21" customHeight="1" x14ac:dyDescent="0.25">
      <c r="A29" s="3"/>
      <c r="B29" s="3" t="s">
        <v>36</v>
      </c>
      <c r="C29" s="3"/>
      <c r="D29" s="1" t="s">
        <v>54</v>
      </c>
      <c r="E29" s="8">
        <f>SUM(E30)</f>
        <v>60000</v>
      </c>
      <c r="F29" s="5"/>
    </row>
    <row r="30" spans="1:6" ht="39" x14ac:dyDescent="0.25">
      <c r="A30" s="3"/>
      <c r="B30" s="3"/>
      <c r="C30" s="3">
        <v>1</v>
      </c>
      <c r="D30" s="6" t="s">
        <v>58</v>
      </c>
      <c r="E30" s="4">
        <f>5000*12</f>
        <v>60000</v>
      </c>
      <c r="F30" s="6" t="s">
        <v>60</v>
      </c>
    </row>
    <row r="31" spans="1:6" ht="21" customHeight="1" x14ac:dyDescent="0.25">
      <c r="A31" s="3"/>
      <c r="B31" s="3" t="s">
        <v>37</v>
      </c>
      <c r="C31" s="3"/>
      <c r="D31" s="1" t="s">
        <v>55</v>
      </c>
      <c r="E31" s="8">
        <f>SUM(E32)</f>
        <v>60000</v>
      </c>
      <c r="F31" s="5"/>
    </row>
    <row r="32" spans="1:6" ht="19.5" x14ac:dyDescent="0.25">
      <c r="A32" s="3"/>
      <c r="B32" s="3"/>
      <c r="C32" s="3">
        <v>1</v>
      </c>
      <c r="D32" s="6" t="s">
        <v>56</v>
      </c>
      <c r="E32" s="4">
        <v>60000</v>
      </c>
      <c r="F32" s="6" t="s">
        <v>38</v>
      </c>
    </row>
    <row r="33" spans="1:6" ht="21" customHeight="1" x14ac:dyDescent="0.25">
      <c r="A33" s="3"/>
      <c r="B33" s="3" t="s">
        <v>39</v>
      </c>
      <c r="C33" s="3"/>
      <c r="D33" s="1" t="s">
        <v>40</v>
      </c>
      <c r="E33" s="8">
        <v>5000</v>
      </c>
      <c r="F33" s="5"/>
    </row>
    <row r="34" spans="1:6" ht="21" customHeight="1" x14ac:dyDescent="0.25">
      <c r="A34" s="3"/>
      <c r="B34" s="3" t="s">
        <v>41</v>
      </c>
      <c r="C34" s="3"/>
      <c r="D34" s="1" t="s">
        <v>42</v>
      </c>
      <c r="E34" s="8">
        <v>10000</v>
      </c>
      <c r="F34" s="5"/>
    </row>
    <row r="35" spans="1:6" ht="39" x14ac:dyDescent="0.25">
      <c r="A35" s="3"/>
      <c r="B35" s="3" t="s">
        <v>43</v>
      </c>
      <c r="C35" s="3"/>
      <c r="D35" s="1" t="s">
        <v>44</v>
      </c>
      <c r="E35" s="8">
        <v>100000</v>
      </c>
      <c r="F35" s="6" t="s">
        <v>57</v>
      </c>
    </row>
    <row r="36" spans="1:6" s="11" customFormat="1" ht="22.5" customHeight="1" x14ac:dyDescent="0.25">
      <c r="A36" s="2" t="s">
        <v>45</v>
      </c>
      <c r="B36" s="2"/>
      <c r="C36" s="2"/>
      <c r="D36" s="1" t="s">
        <v>46</v>
      </c>
      <c r="E36" s="9">
        <f>E5-E15</f>
        <v>210500</v>
      </c>
      <c r="F36" s="10"/>
    </row>
    <row r="38" spans="1:6" ht="52.5" customHeight="1" x14ac:dyDescent="0.25">
      <c r="A38" s="17"/>
      <c r="B38" s="17"/>
      <c r="C38" s="17"/>
    </row>
    <row r="39" spans="1:6" x14ac:dyDescent="0.25">
      <c r="A39" s="13" t="s">
        <v>47</v>
      </c>
      <c r="B39" s="13"/>
      <c r="C39" s="13"/>
      <c r="D39" s="13"/>
      <c r="E39" s="13"/>
      <c r="F39" s="13"/>
    </row>
  </sheetData>
  <mergeCells count="7">
    <mergeCell ref="A39:F39"/>
    <mergeCell ref="A1:F1"/>
    <mergeCell ref="A2:F2"/>
    <mergeCell ref="A3:D3"/>
    <mergeCell ref="E3:E4"/>
    <mergeCell ref="F3:F4"/>
    <mergeCell ref="A38:C38"/>
  </mergeCells>
  <phoneticPr fontId="8" type="noConversion"/>
  <pageMargins left="0.39370078740157483" right="0.39370078740157483" top="0.39370078740157483" bottom="0.39370078740157483" header="0.39370078740157483" footer="0.39370078740157483"/>
  <pageSetup paperSize="9" scale="93" fitToHeight="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收支預算表</vt:lpstr>
      <vt:lpstr>收支預算表!_Hlk41576653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2023-12-07T07:01:52Z</dcterms:modified>
</cp:coreProperties>
</file>