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974\QuangAnhPhung\Documents\ACTUARY NĂM 3\2_FRM 1\Excel\"/>
    </mc:Choice>
  </mc:AlternateContent>
  <xr:revisionPtr revIDLastSave="0" documentId="13_ncr:1_{83446B68-1F62-4B3E-9002-8F7DA0F63878}" xr6:coauthVersionLast="47" xr6:coauthVersionMax="47" xr10:uidLastSave="{00000000-0000-0000-0000-000000000000}"/>
  <bookViews>
    <workbookView xWindow="-98" yWindow="-98" windowWidth="19396" windowHeight="11475" activeTab="1" xr2:uid="{D603AB9C-8FE0-440B-B0D3-5C9491EEBE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2" i="2"/>
  <c r="C17" i="2" s="1"/>
  <c r="F18" i="1"/>
  <c r="F5" i="1"/>
  <c r="C16" i="2" l="1"/>
  <c r="C18" i="2"/>
  <c r="D15" i="1"/>
  <c r="D17" i="1"/>
  <c r="E17" i="1" s="1"/>
  <c r="D16" i="1"/>
  <c r="C16" i="1"/>
  <c r="C15" i="1"/>
  <c r="F3" i="1"/>
  <c r="F4" i="1"/>
  <c r="F6" i="1"/>
  <c r="F7" i="1"/>
  <c r="F8" i="1"/>
  <c r="F9" i="1"/>
  <c r="F2" i="1"/>
  <c r="E15" i="1" l="1"/>
  <c r="E16" i="1"/>
  <c r="B20" i="2"/>
  <c r="B21" i="2" l="1"/>
  <c r="B22" i="2" s="1"/>
  <c r="B24" i="2" s="1"/>
</calcChain>
</file>

<file path=xl/sharedStrings.xml><?xml version="1.0" encoding="utf-8"?>
<sst xmlns="http://schemas.openxmlformats.org/spreadsheetml/2006/main" count="85" uniqueCount="43">
  <si>
    <t xml:space="preserve">Trạng thái nguyên tệ của ngoại tệ </t>
  </si>
  <si>
    <t xml:space="preserve">Tỷ giá quy đổi trạng thái </t>
  </si>
  <si>
    <t xml:space="preserve">Loại ngoại tệ (bao gồm Vàng) </t>
  </si>
  <si>
    <t>STT</t>
  </si>
  <si>
    <t>USD</t>
  </si>
  <si>
    <t>Deposit</t>
  </si>
  <si>
    <t>Accrued interest expense</t>
  </si>
  <si>
    <t>Loan</t>
  </si>
  <si>
    <t>Accrued interest</t>
  </si>
  <si>
    <t>Long-term borrowings</t>
  </si>
  <si>
    <t>EUR</t>
  </si>
  <si>
    <t>Long Currency forward</t>
  </si>
  <si>
    <t>Cash, gold and other precious metals</t>
  </si>
  <si>
    <t>Short-term borrowings</t>
  </si>
  <si>
    <t>Gold</t>
  </si>
  <si>
    <t>Short curreny future</t>
  </si>
  <si>
    <t>VND</t>
  </si>
  <si>
    <t>Loan to other credit institutions</t>
  </si>
  <si>
    <t>bỏ</t>
  </si>
  <si>
    <t>Loại ngoại tệ</t>
  </si>
  <si>
    <t>SUM SP</t>
  </si>
  <si>
    <t>SUM LP</t>
  </si>
  <si>
    <t>GoldP</t>
  </si>
  <si>
    <t>gold</t>
  </si>
  <si>
    <t>Loại giao dịch</t>
  </si>
  <si>
    <t>Số tiền giao dịch (trạng thái ngoại tệ)</t>
  </si>
  <si>
    <t>Tỷ giá</t>
  </si>
  <si>
    <t>Tỉ lệ vốn tối thiểu</t>
  </si>
  <si>
    <t>MAX(SUM LP, SUM SP)+ GOLDP</t>
  </si>
  <si>
    <t>K FX</t>
  </si>
  <si>
    <t>Giá trị ngoại hối</t>
  </si>
  <si>
    <t>Minimum rate</t>
  </si>
  <si>
    <t xml:space="preserve">Loại ngoại tệ </t>
  </si>
  <si>
    <t>Tỉ giá quy đổi</t>
  </si>
  <si>
    <t>Trạng thái nguyên tệ</t>
  </si>
  <si>
    <t>Trạng thái ngoại tệ</t>
  </si>
  <si>
    <t>SUM(LP)</t>
  </si>
  <si>
    <t>SUM(SP)</t>
  </si>
  <si>
    <t>Minimum capital</t>
  </si>
  <si>
    <t>Position</t>
  </si>
  <si>
    <t>S</t>
  </si>
  <si>
    <t>L</t>
  </si>
  <si>
    <t>Số tiền thực ở các 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</si>
</sst>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3" fontId="0" fillId="3" borderId="1" xfId="0" applyNumberFormat="1" applyFill="1" applyBorder="1"/>
    <xf numFmtId="0" fontId="0" fillId="3" borderId="0" xfId="0" applyFill="1"/>
    <xf numFmtId="164" fontId="0" fillId="3" borderId="0" xfId="1" applyNumberFormat="1" applyFont="1" applyFill="1"/>
    <xf numFmtId="0" fontId="0" fillId="4" borderId="1" xfId="0" applyFill="1" applyBorder="1"/>
    <xf numFmtId="0" fontId="2" fillId="0" borderId="1" xfId="0" applyFont="1" applyBorder="1"/>
    <xf numFmtId="43" fontId="2" fillId="5" borderId="1" xfId="1" applyFont="1" applyFill="1" applyBorder="1"/>
    <xf numFmtId="43" fontId="2" fillId="0" borderId="0" xfId="1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13E7-E9A0-4527-9156-1FB8DDEC2571}">
  <dimension ref="A1:F18"/>
  <sheetViews>
    <sheetView zoomScale="93" workbookViewId="0">
      <selection activeCell="C2" sqref="C2:C11"/>
    </sheetView>
  </sheetViews>
  <sheetFormatPr defaultRowHeight="14.25" x14ac:dyDescent="0.45"/>
  <cols>
    <col min="1" max="1" width="17.265625" customWidth="1"/>
    <col min="2" max="2" width="31.3984375" bestFit="1" customWidth="1"/>
    <col min="3" max="3" width="26.1328125" customWidth="1"/>
    <col min="4" max="4" width="32.86328125" customWidth="1"/>
    <col min="5" max="5" width="23.86328125" customWidth="1"/>
    <col min="6" max="6" width="16.06640625" bestFit="1" customWidth="1"/>
  </cols>
  <sheetData>
    <row r="1" spans="1:6" x14ac:dyDescent="0.45">
      <c r="A1" s="1" t="s">
        <v>3</v>
      </c>
      <c r="B1" s="1"/>
      <c r="C1" s="1" t="s">
        <v>2</v>
      </c>
      <c r="D1" s="1" t="s">
        <v>0</v>
      </c>
      <c r="E1" s="1" t="s">
        <v>1</v>
      </c>
    </row>
    <row r="2" spans="1:6" x14ac:dyDescent="0.45">
      <c r="A2" s="1">
        <v>1</v>
      </c>
      <c r="B2" s="1" t="s">
        <v>5</v>
      </c>
      <c r="C2" s="1" t="s">
        <v>4</v>
      </c>
      <c r="D2" s="1">
        <v>-1000000</v>
      </c>
      <c r="E2" s="2">
        <v>23636</v>
      </c>
      <c r="F2">
        <f>D2*E2</f>
        <v>-23636000000</v>
      </c>
    </row>
    <row r="3" spans="1:6" x14ac:dyDescent="0.45">
      <c r="A3" s="1">
        <v>2</v>
      </c>
      <c r="B3" s="1" t="s">
        <v>8</v>
      </c>
      <c r="C3" s="1" t="s">
        <v>4</v>
      </c>
      <c r="D3" s="1">
        <v>10000</v>
      </c>
      <c r="E3" s="2">
        <v>23636</v>
      </c>
      <c r="F3">
        <f t="shared" ref="F3:F9" si="0">D3*E3</f>
        <v>236360000</v>
      </c>
    </row>
    <row r="4" spans="1:6" x14ac:dyDescent="0.45">
      <c r="A4" s="1">
        <v>3</v>
      </c>
      <c r="B4" s="1" t="s">
        <v>6</v>
      </c>
      <c r="C4" s="1" t="s">
        <v>4</v>
      </c>
      <c r="D4" s="1">
        <v>-20000</v>
      </c>
      <c r="E4" s="2">
        <v>23636</v>
      </c>
      <c r="F4">
        <f t="shared" si="0"/>
        <v>-472720000</v>
      </c>
    </row>
    <row r="5" spans="1:6" s="7" customFormat="1" x14ac:dyDescent="0.45">
      <c r="A5" s="5">
        <v>4</v>
      </c>
      <c r="B5" s="5" t="s">
        <v>12</v>
      </c>
      <c r="C5" s="5" t="s">
        <v>14</v>
      </c>
      <c r="D5" s="5">
        <v>400</v>
      </c>
      <c r="E5" s="8">
        <v>54000000</v>
      </c>
      <c r="F5" s="7">
        <f t="shared" si="0"/>
        <v>21600000000</v>
      </c>
    </row>
    <row r="6" spans="1:6" x14ac:dyDescent="0.45">
      <c r="A6" s="1">
        <v>5</v>
      </c>
      <c r="B6" s="1" t="s">
        <v>7</v>
      </c>
      <c r="C6" s="1" t="s">
        <v>4</v>
      </c>
      <c r="D6" s="1">
        <v>300000</v>
      </c>
      <c r="E6" s="2">
        <v>23636</v>
      </c>
      <c r="F6">
        <f t="shared" si="0"/>
        <v>7090800000</v>
      </c>
    </row>
    <row r="7" spans="1:6" x14ac:dyDescent="0.45">
      <c r="A7" s="1">
        <v>6</v>
      </c>
      <c r="B7" s="1" t="s">
        <v>11</v>
      </c>
      <c r="C7" s="1" t="s">
        <v>10</v>
      </c>
      <c r="D7" s="1">
        <v>150000</v>
      </c>
      <c r="E7" s="2">
        <v>25321</v>
      </c>
      <c r="F7">
        <f t="shared" si="0"/>
        <v>3798150000</v>
      </c>
    </row>
    <row r="8" spans="1:6" x14ac:dyDescent="0.45">
      <c r="A8" s="1">
        <v>7</v>
      </c>
      <c r="B8" s="1" t="s">
        <v>9</v>
      </c>
      <c r="C8" s="1" t="s">
        <v>10</v>
      </c>
      <c r="D8" s="1">
        <v>-70000</v>
      </c>
      <c r="E8" s="2">
        <v>25321</v>
      </c>
      <c r="F8">
        <f t="shared" si="0"/>
        <v>-1772470000</v>
      </c>
    </row>
    <row r="9" spans="1:6" s="7" customFormat="1" x14ac:dyDescent="0.45">
      <c r="A9" s="5">
        <v>8</v>
      </c>
      <c r="B9" s="5" t="s">
        <v>13</v>
      </c>
      <c r="C9" s="5" t="s">
        <v>14</v>
      </c>
      <c r="D9" s="5">
        <v>-450</v>
      </c>
      <c r="E9" s="6">
        <v>54000000</v>
      </c>
      <c r="F9" s="7">
        <f t="shared" si="0"/>
        <v>-24300000000</v>
      </c>
    </row>
    <row r="10" spans="1:6" s="4" customFormat="1" x14ac:dyDescent="0.45">
      <c r="A10" s="3">
        <v>9</v>
      </c>
      <c r="B10" s="3" t="s">
        <v>15</v>
      </c>
      <c r="C10" s="3" t="s">
        <v>16</v>
      </c>
      <c r="D10" s="3">
        <v>100000000</v>
      </c>
      <c r="E10" s="3">
        <v>1</v>
      </c>
      <c r="F10" s="4" t="s">
        <v>18</v>
      </c>
    </row>
    <row r="11" spans="1:6" s="4" customFormat="1" x14ac:dyDescent="0.45">
      <c r="A11" s="3">
        <v>10</v>
      </c>
      <c r="B11" s="3" t="s">
        <v>17</v>
      </c>
      <c r="C11" s="3" t="s">
        <v>16</v>
      </c>
      <c r="D11" s="3">
        <v>50000000000</v>
      </c>
      <c r="E11" s="3">
        <v>1</v>
      </c>
      <c r="F11" s="4" t="s">
        <v>18</v>
      </c>
    </row>
    <row r="12" spans="1:6" x14ac:dyDescent="0.45">
      <c r="A12" t="s">
        <v>31</v>
      </c>
      <c r="B12">
        <v>0.08</v>
      </c>
    </row>
    <row r="14" spans="1:6" x14ac:dyDescent="0.45">
      <c r="B14" s="1" t="s">
        <v>32</v>
      </c>
      <c r="C14" s="1" t="s">
        <v>33</v>
      </c>
      <c r="D14" s="1" t="s">
        <v>34</v>
      </c>
      <c r="E14" s="1" t="s">
        <v>35</v>
      </c>
    </row>
    <row r="15" spans="1:6" x14ac:dyDescent="0.45">
      <c r="B15" s="1" t="s">
        <v>4</v>
      </c>
      <c r="C15" s="2">
        <f>E3</f>
        <v>23636</v>
      </c>
      <c r="D15" s="1">
        <f>D2+D3+D4+D6</f>
        <v>-710000</v>
      </c>
      <c r="E15" s="1">
        <f>D15*C15</f>
        <v>-16781560000</v>
      </c>
      <c r="F15" t="s">
        <v>37</v>
      </c>
    </row>
    <row r="16" spans="1:6" x14ac:dyDescent="0.45">
      <c r="B16" s="1" t="s">
        <v>10</v>
      </c>
      <c r="C16" s="2">
        <f>E7</f>
        <v>25321</v>
      </c>
      <c r="D16" s="1">
        <f>D7+D8</f>
        <v>80000</v>
      </c>
      <c r="E16" s="1">
        <f>D16*C16</f>
        <v>2025680000</v>
      </c>
      <c r="F16" t="s">
        <v>36</v>
      </c>
    </row>
    <row r="17" spans="2:6" x14ac:dyDescent="0.45">
      <c r="B17" s="1" t="s">
        <v>23</v>
      </c>
      <c r="C17" s="6">
        <v>54000000</v>
      </c>
      <c r="D17" s="1">
        <f>D5+D9</f>
        <v>-50</v>
      </c>
      <c r="E17" s="1">
        <f>-D17*C17</f>
        <v>2700000000</v>
      </c>
      <c r="F17" t="s">
        <v>22</v>
      </c>
    </row>
    <row r="18" spans="2:6" x14ac:dyDescent="0.45">
      <c r="E18" t="s">
        <v>38</v>
      </c>
      <c r="F18" s="12">
        <f>(MAX(ABS(E15),ABS(E16))+ABS(E17))*B12</f>
        <v>1558524800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5551-7743-471C-84E1-FF3C38825496}">
  <dimension ref="A1:F24"/>
  <sheetViews>
    <sheetView tabSelected="1" topLeftCell="A2" workbookViewId="0">
      <selection activeCell="B22" sqref="B22"/>
    </sheetView>
  </sheetViews>
  <sheetFormatPr defaultRowHeight="14.25" x14ac:dyDescent="0.45"/>
  <cols>
    <col min="1" max="1" width="28.53125" customWidth="1"/>
    <col min="2" max="2" width="36.53125" customWidth="1"/>
    <col min="3" max="3" width="22.06640625" customWidth="1"/>
    <col min="4" max="4" width="16.06640625" customWidth="1"/>
    <col min="5" max="5" width="12.33203125" customWidth="1"/>
    <col min="6" max="6" width="27" customWidth="1"/>
  </cols>
  <sheetData>
    <row r="1" spans="1:6" ht="28.5" x14ac:dyDescent="0.45">
      <c r="A1" s="13" t="s">
        <v>3</v>
      </c>
      <c r="B1" s="13" t="s">
        <v>24</v>
      </c>
      <c r="C1" s="13" t="s">
        <v>25</v>
      </c>
      <c r="D1" s="13" t="s">
        <v>2</v>
      </c>
      <c r="E1" s="14" t="s">
        <v>39</v>
      </c>
      <c r="F1" s="14" t="s">
        <v>42</v>
      </c>
    </row>
    <row r="2" spans="1:6" x14ac:dyDescent="0.45">
      <c r="A2" s="1">
        <v>1</v>
      </c>
      <c r="B2" s="1" t="s">
        <v>5</v>
      </c>
      <c r="C2" s="9">
        <v>1000000</v>
      </c>
      <c r="D2" s="9" t="s">
        <v>4</v>
      </c>
      <c r="E2" s="1" t="s">
        <v>40</v>
      </c>
      <c r="F2" s="1">
        <f>IF(E2="S", -C2,C2)</f>
        <v>-1000000</v>
      </c>
    </row>
    <row r="3" spans="1:6" x14ac:dyDescent="0.45">
      <c r="A3" s="1">
        <v>2</v>
      </c>
      <c r="B3" s="1" t="s">
        <v>8</v>
      </c>
      <c r="C3" s="9">
        <v>10000</v>
      </c>
      <c r="D3" s="9" t="s">
        <v>4</v>
      </c>
      <c r="E3" s="1" t="s">
        <v>41</v>
      </c>
      <c r="F3" s="1">
        <f t="shared" ref="F3:F11" si="0">IF(E3="S", -C3,C3)</f>
        <v>10000</v>
      </c>
    </row>
    <row r="4" spans="1:6" x14ac:dyDescent="0.45">
      <c r="A4" s="1">
        <v>3</v>
      </c>
      <c r="B4" s="1" t="s">
        <v>6</v>
      </c>
      <c r="C4" s="9">
        <v>20000</v>
      </c>
      <c r="D4" s="9" t="s">
        <v>4</v>
      </c>
      <c r="E4" s="1" t="s">
        <v>40</v>
      </c>
      <c r="F4" s="1">
        <f t="shared" si="0"/>
        <v>-20000</v>
      </c>
    </row>
    <row r="5" spans="1:6" x14ac:dyDescent="0.45">
      <c r="A5" s="1">
        <v>4</v>
      </c>
      <c r="B5" s="1" t="s">
        <v>12</v>
      </c>
      <c r="C5" s="9">
        <v>400</v>
      </c>
      <c r="D5" s="9" t="s">
        <v>14</v>
      </c>
      <c r="E5" s="1" t="s">
        <v>41</v>
      </c>
      <c r="F5" s="1">
        <f t="shared" si="0"/>
        <v>400</v>
      </c>
    </row>
    <row r="6" spans="1:6" x14ac:dyDescent="0.45">
      <c r="A6" s="1">
        <v>5</v>
      </c>
      <c r="B6" s="1" t="s">
        <v>7</v>
      </c>
      <c r="C6" s="9">
        <v>300000</v>
      </c>
      <c r="D6" s="9" t="s">
        <v>4</v>
      </c>
      <c r="E6" s="1" t="s">
        <v>41</v>
      </c>
      <c r="F6" s="1">
        <f t="shared" si="0"/>
        <v>300000</v>
      </c>
    </row>
    <row r="7" spans="1:6" x14ac:dyDescent="0.45">
      <c r="A7" s="1">
        <v>6</v>
      </c>
      <c r="B7" s="1" t="s">
        <v>11</v>
      </c>
      <c r="C7" s="9">
        <v>150000</v>
      </c>
      <c r="D7" s="9" t="s">
        <v>10</v>
      </c>
      <c r="E7" s="1" t="s">
        <v>41</v>
      </c>
      <c r="F7" s="1">
        <f t="shared" si="0"/>
        <v>150000</v>
      </c>
    </row>
    <row r="8" spans="1:6" x14ac:dyDescent="0.45">
      <c r="A8" s="1">
        <v>7</v>
      </c>
      <c r="B8" s="1" t="s">
        <v>9</v>
      </c>
      <c r="C8" s="9">
        <v>70000</v>
      </c>
      <c r="D8" s="9" t="s">
        <v>10</v>
      </c>
      <c r="E8" s="1" t="s">
        <v>40</v>
      </c>
      <c r="F8" s="1">
        <f t="shared" si="0"/>
        <v>-70000</v>
      </c>
    </row>
    <row r="9" spans="1:6" x14ac:dyDescent="0.45">
      <c r="A9" s="1">
        <v>8</v>
      </c>
      <c r="B9" s="1" t="s">
        <v>13</v>
      </c>
      <c r="C9" s="9">
        <v>450</v>
      </c>
      <c r="D9" s="9" t="s">
        <v>14</v>
      </c>
      <c r="E9" s="1" t="s">
        <v>40</v>
      </c>
      <c r="F9" s="1">
        <f t="shared" si="0"/>
        <v>-450</v>
      </c>
    </row>
    <row r="10" spans="1:6" x14ac:dyDescent="0.45">
      <c r="A10" s="1">
        <v>9</v>
      </c>
      <c r="B10" s="1" t="s">
        <v>15</v>
      </c>
      <c r="C10" s="9">
        <v>100000000</v>
      </c>
      <c r="D10" s="9" t="s">
        <v>16</v>
      </c>
      <c r="E10" s="1" t="s">
        <v>40</v>
      </c>
      <c r="F10" s="1">
        <f t="shared" si="0"/>
        <v>-100000000</v>
      </c>
    </row>
    <row r="11" spans="1:6" x14ac:dyDescent="0.45">
      <c r="A11" s="1">
        <v>10</v>
      </c>
      <c r="B11" s="1" t="s">
        <v>17</v>
      </c>
      <c r="C11" s="9">
        <v>50000000000</v>
      </c>
      <c r="D11" s="9" t="s">
        <v>16</v>
      </c>
      <c r="E11" s="1" t="s">
        <v>41</v>
      </c>
      <c r="F11" s="1">
        <f t="shared" si="0"/>
        <v>50000000000</v>
      </c>
    </row>
    <row r="15" spans="1:6" x14ac:dyDescent="0.45">
      <c r="A15" s="10" t="s">
        <v>19</v>
      </c>
      <c r="B15" s="10" t="s">
        <v>26</v>
      </c>
      <c r="C15" s="10" t="s">
        <v>30</v>
      </c>
    </row>
    <row r="16" spans="1:6" x14ac:dyDescent="0.45">
      <c r="A16" s="10" t="s">
        <v>10</v>
      </c>
      <c r="B16" s="1">
        <v>25321</v>
      </c>
      <c r="C16" s="1">
        <f>SUMIF(D2:D11,"=EUR",F2:F11)*B16</f>
        <v>2025680000</v>
      </c>
    </row>
    <row r="17" spans="1:3" x14ac:dyDescent="0.45">
      <c r="A17" s="10" t="s">
        <v>4</v>
      </c>
      <c r="B17" s="1">
        <v>23636</v>
      </c>
      <c r="C17" s="1">
        <f>SUMIF(D2:D11,"=USD",F2:F11)*B17</f>
        <v>-16781560000</v>
      </c>
    </row>
    <row r="18" spans="1:3" x14ac:dyDescent="0.45">
      <c r="A18" s="10" t="s">
        <v>14</v>
      </c>
      <c r="B18" s="1">
        <v>54000000</v>
      </c>
      <c r="C18" s="1">
        <f>SUMIF(D2:D11,"=Gold",F2:F11)*B18</f>
        <v>-2700000000</v>
      </c>
    </row>
    <row r="20" spans="1:3" x14ac:dyDescent="0.45">
      <c r="A20" s="1" t="s">
        <v>21</v>
      </c>
      <c r="B20" s="1">
        <f>SUMIF(C16:C17,"&gt;0",C16:C17)</f>
        <v>2025680000</v>
      </c>
    </row>
    <row r="21" spans="1:3" x14ac:dyDescent="0.45">
      <c r="A21" s="1" t="s">
        <v>20</v>
      </c>
      <c r="B21" s="1">
        <f>SUMIF(C16:C17,"&lt;0",C16:C17)</f>
        <v>-16781560000</v>
      </c>
    </row>
    <row r="22" spans="1:3" x14ac:dyDescent="0.45">
      <c r="A22" s="1" t="s">
        <v>28</v>
      </c>
      <c r="B22" s="1">
        <f>MAX(B20,ABS(B21))+ABS(C18)</f>
        <v>19481560000</v>
      </c>
    </row>
    <row r="23" spans="1:3" x14ac:dyDescent="0.45">
      <c r="A23" s="1" t="s">
        <v>27</v>
      </c>
      <c r="B23" s="1">
        <v>0.08</v>
      </c>
    </row>
    <row r="24" spans="1:3" x14ac:dyDescent="0.45">
      <c r="A24" s="10" t="s">
        <v>29</v>
      </c>
      <c r="B24" s="11">
        <f>B22*0.08</f>
        <v>1558524800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Quang Anh Phung</cp:lastModifiedBy>
  <dcterms:created xsi:type="dcterms:W3CDTF">2023-02-18T02:06:25Z</dcterms:created>
  <dcterms:modified xsi:type="dcterms:W3CDTF">2023-03-02T07:37:55Z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2023-02-18T02:14:40Z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76d6a6b2-9d9d-4250-a6c8-5dd6c0c5cdd1</vt:lpwstr>
  </property>
  <property fmtid="{D5CDD505-2E9C-101B-9397-08002B2CF9AE}" pid="8" name="MSIP_Label_ea60d57e-af5b-4752-ac57-3e4f28ca11dc_ContentBits">
    <vt:lpwstr>0</vt:lpwstr>
  </property>
</Properties>
</file>