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stomer\Desktop\Taipa\PhD\PD\Scorecard\CreditScore\"/>
    </mc:Choice>
  </mc:AlternateContent>
  <xr:revisionPtr revIDLastSave="0" documentId="13_ncr:1_{45DEB3C6-D402-4E74-90AB-CF23FEF062A5}" xr6:coauthVersionLast="47" xr6:coauthVersionMax="47" xr10:uidLastSave="{00000000-0000-0000-0000-000000000000}"/>
  <bookViews>
    <workbookView xWindow="-120" yWindow="-120" windowWidth="25440" windowHeight="15390" xr2:uid="{19B16C6B-3CF0-41B8-9609-6745485D9333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/>
  <c r="N24" i="1"/>
  <c r="N25" i="1"/>
  <c r="N26" i="1"/>
  <c r="N27" i="1"/>
  <c r="N28" i="1"/>
  <c r="N29" i="1"/>
  <c r="N30" i="1"/>
  <c r="N31" i="1"/>
  <c r="N32" i="1"/>
  <c r="J12" i="1"/>
  <c r="J11" i="1"/>
  <c r="N16" i="1"/>
  <c r="N13" i="1"/>
  <c r="N4" i="1"/>
  <c r="N5" i="1"/>
  <c r="N6" i="1"/>
  <c r="N7" i="1"/>
  <c r="N8" i="1"/>
  <c r="N9" i="1"/>
  <c r="N10" i="1"/>
  <c r="N11" i="1"/>
  <c r="N3" i="1"/>
  <c r="M5" i="1"/>
  <c r="M6" i="1"/>
  <c r="M7" i="1" s="1"/>
  <c r="M8" i="1" s="1"/>
  <c r="M9" i="1" s="1"/>
  <c r="M10" i="1" s="1"/>
  <c r="M11" i="1" s="1"/>
  <c r="M4" i="1"/>
  <c r="M3" i="1"/>
  <c r="L5" i="1"/>
  <c r="L6" i="1"/>
  <c r="L7" i="1"/>
  <c r="L8" i="1"/>
  <c r="L9" i="1"/>
  <c r="L10" i="1"/>
  <c r="L11" i="1"/>
  <c r="L4" i="1"/>
  <c r="L3" i="1"/>
  <c r="K13" i="1"/>
  <c r="K4" i="1"/>
  <c r="K5" i="1"/>
  <c r="K6" i="1"/>
  <c r="K7" i="1"/>
  <c r="K8" i="1"/>
  <c r="K9" i="1"/>
  <c r="K10" i="1"/>
  <c r="K11" i="1"/>
  <c r="K3" i="1"/>
  <c r="G4" i="1"/>
  <c r="G3" i="1"/>
  <c r="J5" i="1"/>
  <c r="J6" i="1" s="1"/>
  <c r="J7" i="1" s="1"/>
  <c r="J8" i="1" s="1"/>
  <c r="J9" i="1" s="1"/>
  <c r="J10" i="1" s="1"/>
  <c r="J4" i="1"/>
  <c r="J3" i="1"/>
  <c r="I5" i="1"/>
  <c r="I6" i="1" s="1"/>
  <c r="I7" i="1" s="1"/>
  <c r="I8" i="1" s="1"/>
  <c r="I9" i="1" s="1"/>
  <c r="I10" i="1" s="1"/>
  <c r="I11" i="1" s="1"/>
  <c r="I12" i="1" s="1"/>
  <c r="I4" i="1"/>
  <c r="I3" i="1"/>
  <c r="F4" i="1"/>
  <c r="F5" i="1"/>
  <c r="F6" i="1"/>
  <c r="F7" i="1"/>
  <c r="F8" i="1"/>
  <c r="F9" i="1"/>
  <c r="F10" i="1"/>
  <c r="F11" i="1"/>
  <c r="F12" i="1"/>
  <c r="F3" i="1"/>
  <c r="E13" i="1"/>
  <c r="G7" i="1" s="1"/>
  <c r="D13" i="1"/>
  <c r="H5" i="1" l="1"/>
  <c r="H10" i="1"/>
  <c r="F13" i="1"/>
  <c r="H12" i="1" s="1"/>
  <c r="G10" i="1"/>
  <c r="G6" i="1"/>
  <c r="G9" i="1"/>
  <c r="G5" i="1"/>
  <c r="G12" i="1"/>
  <c r="G8" i="1"/>
  <c r="H6" i="1"/>
  <c r="G11" i="1"/>
  <c r="H3" i="1" l="1"/>
  <c r="H4" i="1"/>
  <c r="H7" i="1"/>
  <c r="H9" i="1"/>
  <c r="H11" i="1"/>
  <c r="H8" i="1"/>
</calcChain>
</file>

<file path=xl/sharedStrings.xml><?xml version="1.0" encoding="utf-8"?>
<sst xmlns="http://schemas.openxmlformats.org/spreadsheetml/2006/main" count="27" uniqueCount="22">
  <si>
    <t>bs</t>
  </si>
  <si>
    <t>bin</t>
  </si>
  <si>
    <t>freq</t>
  </si>
  <si>
    <t>default</t>
  </si>
  <si>
    <t xml:space="preserve">Non default </t>
  </si>
  <si>
    <t>%bad</t>
  </si>
  <si>
    <t>%good</t>
  </si>
  <si>
    <t>Cumm % Total Bad</t>
  </si>
  <si>
    <t xml:space="preserve">Cumm % Total Good </t>
  </si>
  <si>
    <t>KS</t>
  </si>
  <si>
    <t>KS-statistic</t>
  </si>
  <si>
    <t>D = 1 - sum(cpPi -cpPi-1)(cpNi + cpNi-1)</t>
  </si>
  <si>
    <t>cpPi -cpPi-1 (Bad risk)</t>
  </si>
  <si>
    <t>cpNi + cpNi-1 (Good risk)</t>
  </si>
  <si>
    <t>Z%</t>
  </si>
  <si>
    <t>Gini Coeficient = 100% - Sum(Z)</t>
  </si>
  <si>
    <t xml:space="preserve">Lorenz curve </t>
  </si>
  <si>
    <t>Gini</t>
  </si>
  <si>
    <t>c-statistic</t>
  </si>
  <si>
    <t>.= (1+ Gini)/2</t>
  </si>
  <si>
    <t>All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</si>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</sst>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164" fontId="0" fillId="0" borderId="0" xfId="0" applyNumberFormat="1"/>
    <xf numFmtId="2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Lorenz</a:t>
            </a:r>
            <a:r>
              <a:rPr lang="en-GB" baseline="0"/>
              <a:t> Curve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Cumm % Total Good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Sheet1!$B$22:$B$32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0.25974025974025972</c:v>
                </c:pt>
                <c:pt idx="2">
                  <c:v>0.54545454545454541</c:v>
                </c:pt>
                <c:pt idx="3">
                  <c:v>0.70129870129870131</c:v>
                </c:pt>
                <c:pt idx="4">
                  <c:v>0.81818181818181823</c:v>
                </c:pt>
                <c:pt idx="5">
                  <c:v>0.8701298701298702</c:v>
                </c:pt>
                <c:pt idx="6">
                  <c:v>0.89610389610389618</c:v>
                </c:pt>
                <c:pt idx="7">
                  <c:v>0.92207792207792216</c:v>
                </c:pt>
                <c:pt idx="8">
                  <c:v>0.97402597402597413</c:v>
                </c:pt>
                <c:pt idx="9">
                  <c:v>0.97402597402597413</c:v>
                </c:pt>
                <c:pt idx="10">
                  <c:v>1</c:v>
                </c:pt>
              </c:numCache>
            </c:numRef>
          </c:xVal>
          <c:yVal>
            <c:numRef>
              <c:f>Sheet1!$C$22:$C$32</c:f>
              <c:numCache>
                <c:formatCode>General</c:formatCode>
                <c:ptCount val="11"/>
                <c:pt idx="0">
                  <c:v>0</c:v>
                </c:pt>
                <c:pt idx="1">
                  <c:v>4.8000000000000001E-2</c:v>
                </c:pt>
                <c:pt idx="2">
                  <c:v>9.1999999999999998E-2</c:v>
                </c:pt>
                <c:pt idx="3">
                  <c:v>0.17599999999999999</c:v>
                </c:pt>
                <c:pt idx="4">
                  <c:v>0.26800000000000002</c:v>
                </c:pt>
                <c:pt idx="5">
                  <c:v>0.38400000000000001</c:v>
                </c:pt>
                <c:pt idx="6">
                  <c:v>0.50800000000000001</c:v>
                </c:pt>
                <c:pt idx="7">
                  <c:v>0.628</c:v>
                </c:pt>
                <c:pt idx="8">
                  <c:v>0.74399999999999999</c:v>
                </c:pt>
                <c:pt idx="9">
                  <c:v>0.876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E-471D-BA7C-3E7F5F24F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341983"/>
        <c:axId val="1750352543"/>
      </c:scatterChart>
      <c:valAx>
        <c:axId val="175034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352543"/>
        <c:crosses val="autoZero"/>
        <c:crossBetween val="midCat"/>
      </c:valAx>
      <c:valAx>
        <c:axId val="17503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34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Gains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Sheet1!$M$21</c:f>
              <c:strCache>
                <c:ptCount val="1"/>
                <c:pt idx="0">
                  <c:v>Cumm % Total Bad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Sheet1!$L$22:$L$32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Sheet1!$M$22:$M$32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0.25974025974025972</c:v>
                </c:pt>
                <c:pt idx="2">
                  <c:v>0.54545454545454541</c:v>
                </c:pt>
                <c:pt idx="3">
                  <c:v>0.70129870129870131</c:v>
                </c:pt>
                <c:pt idx="4">
                  <c:v>0.81818181818181823</c:v>
                </c:pt>
                <c:pt idx="5">
                  <c:v>0.8701298701298702</c:v>
                </c:pt>
                <c:pt idx="6">
                  <c:v>0.89610389610389618</c:v>
                </c:pt>
                <c:pt idx="7">
                  <c:v>0.92207792207792216</c:v>
                </c:pt>
                <c:pt idx="8">
                  <c:v>0.97402597402597413</c:v>
                </c:pt>
                <c:pt idx="9">
                  <c:v>0.97402597402597413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37-4BC1-A30B-798C49854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325663"/>
        <c:axId val="1750301663"/>
      </c:scatterChart>
      <c:valAx>
        <c:axId val="175032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301663"/>
        <c:crosses val="autoZero"/>
        <c:crossBetween val="midCat"/>
      </c:valAx>
      <c:valAx>
        <c:axId val="175030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32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Sheet1!$D$35</c:f>
              <c:strCache>
                <c:ptCount val="1"/>
                <c:pt idx="0">
                  <c:v>Lift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Sheet1!#REF!</c:f>
            </c:numRef>
          </c:xVal>
          <c:yVal>
            <c:numRef>
              <c:f>Sheet1!$D$36:$D$46</c:f>
              <c:numCache>
                <c:formatCode>General</c:formatCode>
                <c:ptCount val="11"/>
                <c:pt idx="1">
                  <c:v>2.5974025974025969</c:v>
                </c:pt>
                <c:pt idx="2">
                  <c:v>2.7272727272727271</c:v>
                </c:pt>
                <c:pt idx="3">
                  <c:v>2.337662337662338</c:v>
                </c:pt>
                <c:pt idx="4">
                  <c:v>2.0454545454545454</c:v>
                </c:pt>
                <c:pt idx="5">
                  <c:v>1.7402597402597404</c:v>
                </c:pt>
                <c:pt idx="6">
                  <c:v>1.4935064935064937</c:v>
                </c:pt>
                <c:pt idx="7">
                  <c:v>1.3172541743970319</c:v>
                </c:pt>
                <c:pt idx="8">
                  <c:v>1.2175324675324677</c:v>
                </c:pt>
                <c:pt idx="9">
                  <c:v>1.0822510822510822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C-47B6-8C81-727470EC7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595648"/>
        <c:axId val="1559596608"/>
      </c:scatterChart>
      <c:valAx>
        <c:axId val="155959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596608"/>
        <c:crosses val="autoZero"/>
        <c:crossBetween val="midCat"/>
      </c:valAx>
      <c:valAx>
        <c:axId val="155959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59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20</xdr:row>
      <xdr:rowOff>23812</xdr:rowOff>
    </xdr:from>
    <xdr:to>
      <xdr:col>10</xdr:col>
      <xdr:colOff>276225</xdr:colOff>
      <xdr:row>32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54748-5AFE-3E24-1C09-50B81988A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19</xdr:row>
      <xdr:rowOff>157162</xdr:rowOff>
    </xdr:from>
    <xdr:to>
      <xdr:col>22</xdr:col>
      <xdr:colOff>152400</xdr:colOff>
      <xdr:row>32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97CF9C-65AF-AB22-3EFF-1344F368D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171450</xdr:colOff>
      <xdr:row>35</xdr:row>
      <xdr:rowOff>42862</xdr:rowOff>
    </xdr:from>
    <xdr:to>
      <xdr:col>12</xdr:col>
      <xdr:colOff>1000125</xdr:colOff>
      <xdr:row>49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364CFB-A637-F229-A8B5-7EFB01A06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2D10-AC95-41EB-8BBD-0E1D690E692B}">
  <dimension ref="B1:N46"/>
  <sheetViews>
    <sheetView tabSelected="1" topLeftCell="C16" workbookViewId="0">
      <selection activeCell="P36" sqref="P36"/>
    </sheetView>
  </sheetViews>
  <sheetFormatPr defaultRowHeight="15" x14ac:dyDescent="0.25"/>
  <cols>
    <col min="5" max="5" width="10.7109375" customWidth="1"/>
    <col min="6" max="6" width="10" customWidth="1"/>
    <col min="9" max="9" width="13.140625" customWidth="1"/>
    <col min="10" max="10" width="12.42578125" customWidth="1"/>
    <col min="12" max="12" width="12.28515625" customWidth="1"/>
    <col min="13" max="13" width="16.42578125" customWidth="1"/>
  </cols>
  <sheetData>
    <row r="1" spans="2:14" ht="15.75" thickBot="1" x14ac:dyDescent="0.3"/>
    <row r="2" spans="2:14" ht="26.25" thickBot="1" x14ac:dyDescent="0.3">
      <c r="B2" s="2" t="s">
        <v>0</v>
      </c>
      <c r="C2" s="3" t="s">
        <v>1</v>
      </c>
      <c r="D2" s="3" t="s">
        <v>2</v>
      </c>
      <c r="E2" s="4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12</v>
      </c>
      <c r="M2" s="10" t="s">
        <v>13</v>
      </c>
      <c r="N2" s="10" t="s">
        <v>14</v>
      </c>
    </row>
    <row r="3" spans="2:14" ht="15.75" thickBot="1" x14ac:dyDescent="0.3">
      <c r="B3" s="5">
        <v>1</v>
      </c>
      <c r="C3" s="1">
        <v>1</v>
      </c>
      <c r="D3" s="1">
        <v>32</v>
      </c>
      <c r="E3" s="6">
        <v>20</v>
      </c>
      <c r="F3">
        <f>D3-E3</f>
        <v>12</v>
      </c>
      <c r="G3" s="11">
        <f>E3/$E$13</f>
        <v>0.25974025974025972</v>
      </c>
      <c r="H3">
        <f>F3/$F$13</f>
        <v>4.8000000000000001E-2</v>
      </c>
      <c r="I3" s="11">
        <f>G3</f>
        <v>0.25974025974025972</v>
      </c>
      <c r="J3">
        <f>H3</f>
        <v>4.8000000000000001E-2</v>
      </c>
      <c r="K3" s="11">
        <f>I3-J3</f>
        <v>0.21174025974025973</v>
      </c>
      <c r="L3" s="11">
        <f>I3</f>
        <v>0.25974025974025972</v>
      </c>
      <c r="M3">
        <f>J3</f>
        <v>4.8000000000000001E-2</v>
      </c>
      <c r="N3">
        <f>L3*M3</f>
        <v>1.2467532467532466E-2</v>
      </c>
    </row>
    <row r="4" spans="2:14" ht="15.75" thickBot="1" x14ac:dyDescent="0.3">
      <c r="B4" s="5">
        <v>2</v>
      </c>
      <c r="C4" s="1">
        <v>2</v>
      </c>
      <c r="D4" s="1">
        <v>33</v>
      </c>
      <c r="E4" s="6">
        <v>22</v>
      </c>
      <c r="F4">
        <f t="shared" ref="F4:F12" si="0">D4-E4</f>
        <v>11</v>
      </c>
      <c r="G4" s="11">
        <f>E4/$E$13</f>
        <v>0.2857142857142857</v>
      </c>
      <c r="H4">
        <f t="shared" ref="H4:H12" si="1">F4/$F$13</f>
        <v>4.3999999999999997E-2</v>
      </c>
      <c r="I4" s="11">
        <f>G4+I3</f>
        <v>0.54545454545454541</v>
      </c>
      <c r="J4">
        <f>J3+H4</f>
        <v>9.1999999999999998E-2</v>
      </c>
      <c r="K4" s="11">
        <f t="shared" ref="K4:K11" si="2">I4-J4</f>
        <v>0.45345454545454544</v>
      </c>
      <c r="L4" s="11">
        <f>I4-I3</f>
        <v>0.2857142857142857</v>
      </c>
      <c r="M4">
        <f>M3+J4</f>
        <v>0.14000000000000001</v>
      </c>
      <c r="N4">
        <f t="shared" ref="N4:N11" si="3">L4*M4</f>
        <v>0.04</v>
      </c>
    </row>
    <row r="5" spans="2:14" ht="15.75" thickBot="1" x14ac:dyDescent="0.3">
      <c r="B5" s="5">
        <v>3</v>
      </c>
      <c r="C5" s="1">
        <v>3</v>
      </c>
      <c r="D5" s="1">
        <v>33</v>
      </c>
      <c r="E5" s="6">
        <v>12</v>
      </c>
      <c r="F5">
        <f t="shared" si="0"/>
        <v>21</v>
      </c>
      <c r="G5" s="11">
        <f t="shared" ref="G5:G12" si="4">E5/$E$13</f>
        <v>0.15584415584415584</v>
      </c>
      <c r="H5">
        <f>F5/$F$13</f>
        <v>8.4000000000000005E-2</v>
      </c>
      <c r="I5" s="11">
        <f t="shared" ref="I5:I12" si="5">G5+I4</f>
        <v>0.70129870129870131</v>
      </c>
      <c r="J5">
        <f t="shared" ref="J5:J10" si="6">J4+H5</f>
        <v>0.17599999999999999</v>
      </c>
      <c r="K5" s="11">
        <f t="shared" si="2"/>
        <v>0.52529870129870138</v>
      </c>
      <c r="L5" s="11">
        <f t="shared" ref="L5:L11" si="7">I5-I4</f>
        <v>0.1558441558441559</v>
      </c>
      <c r="M5">
        <f t="shared" ref="M5:M11" si="8">M4+J5</f>
        <v>0.316</v>
      </c>
      <c r="N5">
        <f t="shared" si="3"/>
        <v>4.9246753246753261E-2</v>
      </c>
    </row>
    <row r="6" spans="2:14" ht="15.75" thickBot="1" x14ac:dyDescent="0.3">
      <c r="B6" s="5">
        <v>4</v>
      </c>
      <c r="C6" s="1">
        <v>4</v>
      </c>
      <c r="D6" s="1">
        <v>32</v>
      </c>
      <c r="E6" s="6">
        <v>9</v>
      </c>
      <c r="F6">
        <f t="shared" si="0"/>
        <v>23</v>
      </c>
      <c r="G6" s="11">
        <f t="shared" si="4"/>
        <v>0.11688311688311688</v>
      </c>
      <c r="H6">
        <f t="shared" si="1"/>
        <v>9.1999999999999998E-2</v>
      </c>
      <c r="I6" s="11">
        <f t="shared" si="5"/>
        <v>0.81818181818181823</v>
      </c>
      <c r="J6">
        <f t="shared" si="6"/>
        <v>0.26800000000000002</v>
      </c>
      <c r="K6" s="11">
        <f t="shared" si="2"/>
        <v>0.55018181818181822</v>
      </c>
      <c r="L6" s="11">
        <f t="shared" si="7"/>
        <v>0.11688311688311692</v>
      </c>
      <c r="M6">
        <f t="shared" si="8"/>
        <v>0.58400000000000007</v>
      </c>
      <c r="N6">
        <f t="shared" si="3"/>
        <v>6.8259740259740298E-2</v>
      </c>
    </row>
    <row r="7" spans="2:14" ht="15.75" thickBot="1" x14ac:dyDescent="0.3">
      <c r="B7" s="5">
        <v>5</v>
      </c>
      <c r="C7" s="1">
        <v>5</v>
      </c>
      <c r="D7" s="1">
        <v>33</v>
      </c>
      <c r="E7" s="6">
        <v>4</v>
      </c>
      <c r="F7">
        <f t="shared" si="0"/>
        <v>29</v>
      </c>
      <c r="G7" s="11">
        <f t="shared" si="4"/>
        <v>5.1948051948051951E-2</v>
      </c>
      <c r="H7">
        <f>F7/$F$13</f>
        <v>0.11600000000000001</v>
      </c>
      <c r="I7" s="11">
        <f t="shared" si="5"/>
        <v>0.8701298701298702</v>
      </c>
      <c r="J7">
        <f t="shared" si="6"/>
        <v>0.38400000000000001</v>
      </c>
      <c r="K7" s="11">
        <f t="shared" si="2"/>
        <v>0.48612987012987019</v>
      </c>
      <c r="L7" s="11">
        <f t="shared" si="7"/>
        <v>5.1948051948051965E-2</v>
      </c>
      <c r="M7">
        <f t="shared" si="8"/>
        <v>0.96800000000000008</v>
      </c>
      <c r="N7">
        <f t="shared" si="3"/>
        <v>5.0285714285714309E-2</v>
      </c>
    </row>
    <row r="8" spans="2:14" ht="15.75" thickBot="1" x14ac:dyDescent="0.3">
      <c r="B8" s="5">
        <v>6</v>
      </c>
      <c r="C8" s="1">
        <v>6</v>
      </c>
      <c r="D8" s="1">
        <v>33</v>
      </c>
      <c r="E8" s="6">
        <v>2</v>
      </c>
      <c r="F8">
        <f t="shared" si="0"/>
        <v>31</v>
      </c>
      <c r="G8" s="11">
        <f t="shared" si="4"/>
        <v>2.5974025974025976E-2</v>
      </c>
      <c r="H8">
        <f t="shared" si="1"/>
        <v>0.124</v>
      </c>
      <c r="I8" s="11">
        <f t="shared" si="5"/>
        <v>0.89610389610389618</v>
      </c>
      <c r="J8">
        <f t="shared" si="6"/>
        <v>0.50800000000000001</v>
      </c>
      <c r="K8" s="11">
        <f t="shared" si="2"/>
        <v>0.38810389610389617</v>
      </c>
      <c r="L8" s="11">
        <f t="shared" si="7"/>
        <v>2.5974025974025983E-2</v>
      </c>
      <c r="M8">
        <f t="shared" si="8"/>
        <v>1.476</v>
      </c>
      <c r="N8">
        <f t="shared" si="3"/>
        <v>3.8337662337662351E-2</v>
      </c>
    </row>
    <row r="9" spans="2:14" ht="15.75" thickBot="1" x14ac:dyDescent="0.3">
      <c r="B9" s="5">
        <v>7</v>
      </c>
      <c r="C9" s="1">
        <v>7</v>
      </c>
      <c r="D9" s="1">
        <v>32</v>
      </c>
      <c r="E9" s="6">
        <v>2</v>
      </c>
      <c r="F9">
        <f t="shared" si="0"/>
        <v>30</v>
      </c>
      <c r="G9" s="11">
        <f t="shared" si="4"/>
        <v>2.5974025974025976E-2</v>
      </c>
      <c r="H9">
        <f t="shared" si="1"/>
        <v>0.12</v>
      </c>
      <c r="I9" s="11">
        <f t="shared" si="5"/>
        <v>0.92207792207792216</v>
      </c>
      <c r="J9">
        <f t="shared" si="6"/>
        <v>0.628</v>
      </c>
      <c r="K9" s="11">
        <f t="shared" si="2"/>
        <v>0.29407792207792216</v>
      </c>
      <c r="L9" s="11">
        <f t="shared" si="7"/>
        <v>2.5974025974025983E-2</v>
      </c>
      <c r="M9">
        <f t="shared" si="8"/>
        <v>2.1040000000000001</v>
      </c>
      <c r="N9">
        <f t="shared" si="3"/>
        <v>5.464935064935067E-2</v>
      </c>
    </row>
    <row r="10" spans="2:14" ht="15.75" thickBot="1" x14ac:dyDescent="0.3">
      <c r="B10" s="5">
        <v>8</v>
      </c>
      <c r="C10" s="1">
        <v>8</v>
      </c>
      <c r="D10" s="1">
        <v>33</v>
      </c>
      <c r="E10" s="6">
        <v>4</v>
      </c>
      <c r="F10">
        <f t="shared" si="0"/>
        <v>29</v>
      </c>
      <c r="G10" s="11">
        <f t="shared" si="4"/>
        <v>5.1948051948051951E-2</v>
      </c>
      <c r="H10">
        <f t="shared" si="1"/>
        <v>0.11600000000000001</v>
      </c>
      <c r="I10" s="11">
        <f t="shared" si="5"/>
        <v>0.97402597402597413</v>
      </c>
      <c r="J10">
        <f t="shared" si="6"/>
        <v>0.74399999999999999</v>
      </c>
      <c r="K10" s="11">
        <f t="shared" si="2"/>
        <v>0.23002597402597413</v>
      </c>
      <c r="L10" s="11">
        <f t="shared" si="7"/>
        <v>5.1948051948051965E-2</v>
      </c>
      <c r="M10">
        <f t="shared" si="8"/>
        <v>2.8479999999999999</v>
      </c>
      <c r="N10">
        <f t="shared" si="3"/>
        <v>0.147948051948052</v>
      </c>
    </row>
    <row r="11" spans="2:14" ht="15.75" thickBot="1" x14ac:dyDescent="0.3">
      <c r="B11" s="5">
        <v>9</v>
      </c>
      <c r="C11" s="1">
        <v>9</v>
      </c>
      <c r="D11" s="1">
        <v>33</v>
      </c>
      <c r="E11" s="6">
        <v>0</v>
      </c>
      <c r="F11">
        <f t="shared" si="0"/>
        <v>33</v>
      </c>
      <c r="G11" s="11">
        <f t="shared" si="4"/>
        <v>0</v>
      </c>
      <c r="H11">
        <f t="shared" si="1"/>
        <v>0.13200000000000001</v>
      </c>
      <c r="I11" s="11">
        <f t="shared" si="5"/>
        <v>0.97402597402597413</v>
      </c>
      <c r="J11">
        <f>J10+H11</f>
        <v>0.876</v>
      </c>
      <c r="K11" s="11">
        <f t="shared" si="2"/>
        <v>9.8025974025974127E-2</v>
      </c>
      <c r="L11" s="11">
        <f t="shared" si="7"/>
        <v>0</v>
      </c>
      <c r="M11">
        <f t="shared" si="8"/>
        <v>3.7239999999999998</v>
      </c>
      <c r="N11">
        <f t="shared" si="3"/>
        <v>0</v>
      </c>
    </row>
    <row r="12" spans="2:14" x14ac:dyDescent="0.25">
      <c r="B12" s="7">
        <v>10</v>
      </c>
      <c r="C12" s="8">
        <v>10</v>
      </c>
      <c r="D12" s="8">
        <v>33</v>
      </c>
      <c r="E12" s="9">
        <v>2</v>
      </c>
      <c r="F12">
        <f t="shared" si="0"/>
        <v>31</v>
      </c>
      <c r="G12" s="11">
        <f t="shared" si="4"/>
        <v>2.5974025974025976E-2</v>
      </c>
      <c r="H12">
        <f t="shared" si="1"/>
        <v>0.124</v>
      </c>
      <c r="I12" s="11">
        <f t="shared" si="5"/>
        <v>1</v>
      </c>
      <c r="J12">
        <f>J11+H12</f>
        <v>1</v>
      </c>
      <c r="K12" s="11"/>
      <c r="L12" s="11"/>
    </row>
    <row r="13" spans="2:14" x14ac:dyDescent="0.25">
      <c r="D13">
        <f>SUM(D3:D12)</f>
        <v>327</v>
      </c>
      <c r="E13">
        <f>SUM(E3:E12)</f>
        <v>77</v>
      </c>
      <c r="F13">
        <f>SUM(F3:F12)</f>
        <v>250</v>
      </c>
      <c r="J13" t="s">
        <v>10</v>
      </c>
      <c r="K13" s="12">
        <f>MAX(K3:K12)</f>
        <v>0.55018181818181822</v>
      </c>
      <c r="N13" s="13">
        <f>SUM(N3:N12)</f>
        <v>0.46119480519480532</v>
      </c>
    </row>
    <row r="15" spans="2:14" x14ac:dyDescent="0.25">
      <c r="B15" t="s">
        <v>17</v>
      </c>
    </row>
    <row r="16" spans="2:14" x14ac:dyDescent="0.25">
      <c r="B16" t="s">
        <v>11</v>
      </c>
      <c r="I16" t="s">
        <v>15</v>
      </c>
      <c r="N16" s="14">
        <f>1-N13</f>
        <v>0.53880519480519462</v>
      </c>
    </row>
    <row r="18" spans="2:14" x14ac:dyDescent="0.25">
      <c r="B18" t="s">
        <v>18</v>
      </c>
      <c r="D18" t="s">
        <v>19</v>
      </c>
    </row>
    <row r="19" spans="2:14" x14ac:dyDescent="0.25">
      <c r="J19" t="s">
        <v>16</v>
      </c>
    </row>
    <row r="21" spans="2:14" ht="38.25" x14ac:dyDescent="0.25">
      <c r="B21" s="10" t="s">
        <v>7</v>
      </c>
      <c r="C21" s="10" t="s">
        <v>8</v>
      </c>
      <c r="L21" t="s">
        <v>20</v>
      </c>
      <c r="M21" s="10" t="s">
        <v>7</v>
      </c>
      <c r="N21" t="s">
        <v>21</v>
      </c>
    </row>
    <row r="22" spans="2:14" x14ac:dyDescent="0.25">
      <c r="B22">
        <v>0</v>
      </c>
      <c r="C22">
        <v>0</v>
      </c>
      <c r="L22">
        <v>0</v>
      </c>
      <c r="M22">
        <v>0</v>
      </c>
    </row>
    <row r="23" spans="2:14" x14ac:dyDescent="0.25">
      <c r="B23" s="11">
        <v>0.25974025974025972</v>
      </c>
      <c r="C23">
        <v>4.8000000000000001E-2</v>
      </c>
      <c r="L23">
        <v>0.1</v>
      </c>
      <c r="M23" s="11">
        <v>0.25974025974025972</v>
      </c>
      <c r="N23">
        <f t="shared" ref="N23:N32" si="9">M23/L23</f>
        <v>2.5974025974025969</v>
      </c>
    </row>
    <row r="24" spans="2:14" x14ac:dyDescent="0.25">
      <c r="B24" s="11">
        <v>0.54545454545454541</v>
      </c>
      <c r="C24">
        <v>9.1999999999999998E-2</v>
      </c>
      <c r="L24">
        <v>0.2</v>
      </c>
      <c r="M24" s="11">
        <v>0.54545454545454541</v>
      </c>
      <c r="N24">
        <f t="shared" si="9"/>
        <v>2.7272727272727271</v>
      </c>
    </row>
    <row r="25" spans="2:14" x14ac:dyDescent="0.25">
      <c r="B25" s="11">
        <v>0.70129870129870131</v>
      </c>
      <c r="C25">
        <v>0.17599999999999999</v>
      </c>
      <c r="L25">
        <v>0.3</v>
      </c>
      <c r="M25" s="11">
        <v>0.70129870129870131</v>
      </c>
      <c r="N25">
        <f t="shared" si="9"/>
        <v>2.337662337662338</v>
      </c>
    </row>
    <row r="26" spans="2:14" x14ac:dyDescent="0.25">
      <c r="B26" s="11">
        <v>0.81818181818181823</v>
      </c>
      <c r="C26">
        <v>0.26800000000000002</v>
      </c>
      <c r="L26">
        <v>0.4</v>
      </c>
      <c r="M26" s="11">
        <v>0.81818181818181823</v>
      </c>
      <c r="N26">
        <f t="shared" si="9"/>
        <v>2.0454545454545454</v>
      </c>
    </row>
    <row r="27" spans="2:14" x14ac:dyDescent="0.25">
      <c r="B27" s="11">
        <v>0.8701298701298702</v>
      </c>
      <c r="C27">
        <v>0.38400000000000001</v>
      </c>
      <c r="L27">
        <v>0.5</v>
      </c>
      <c r="M27" s="11">
        <v>0.8701298701298702</v>
      </c>
      <c r="N27">
        <f t="shared" si="9"/>
        <v>1.7402597402597404</v>
      </c>
    </row>
    <row r="28" spans="2:14" x14ac:dyDescent="0.25">
      <c r="B28" s="11">
        <v>0.89610389610389618</v>
      </c>
      <c r="C28">
        <v>0.50800000000000001</v>
      </c>
      <c r="L28">
        <v>0.6</v>
      </c>
      <c r="M28" s="11">
        <v>0.89610389610389618</v>
      </c>
      <c r="N28">
        <f t="shared" si="9"/>
        <v>1.4935064935064937</v>
      </c>
    </row>
    <row r="29" spans="2:14" x14ac:dyDescent="0.25">
      <c r="B29" s="11">
        <v>0.92207792207792216</v>
      </c>
      <c r="C29">
        <v>0.628</v>
      </c>
      <c r="L29">
        <v>0.7</v>
      </c>
      <c r="M29" s="11">
        <v>0.92207792207792216</v>
      </c>
      <c r="N29">
        <f t="shared" si="9"/>
        <v>1.3172541743970319</v>
      </c>
    </row>
    <row r="30" spans="2:14" x14ac:dyDescent="0.25">
      <c r="B30" s="11">
        <v>0.97402597402597413</v>
      </c>
      <c r="C30">
        <v>0.74399999999999999</v>
      </c>
      <c r="L30">
        <v>0.8</v>
      </c>
      <c r="M30" s="11">
        <v>0.97402597402597413</v>
      </c>
      <c r="N30">
        <f t="shared" si="9"/>
        <v>1.2175324675324677</v>
      </c>
    </row>
    <row r="31" spans="2:14" x14ac:dyDescent="0.25">
      <c r="B31" s="11">
        <v>0.97402597402597413</v>
      </c>
      <c r="C31">
        <v>0.876</v>
      </c>
      <c r="L31">
        <v>0.9</v>
      </c>
      <c r="M31" s="11">
        <v>0.97402597402597413</v>
      </c>
      <c r="N31">
        <f t="shared" si="9"/>
        <v>1.0822510822510822</v>
      </c>
    </row>
    <row r="32" spans="2:14" x14ac:dyDescent="0.25">
      <c r="B32" s="11">
        <v>1</v>
      </c>
      <c r="C32">
        <v>1</v>
      </c>
      <c r="L32">
        <v>1</v>
      </c>
      <c r="M32" s="11">
        <v>1</v>
      </c>
      <c r="N32">
        <f t="shared" si="9"/>
        <v>1</v>
      </c>
    </row>
    <row r="35" spans="3:4" x14ac:dyDescent="0.25">
      <c r="C35" t="s">
        <v>20</v>
      </c>
      <c r="D35" t="s">
        <v>21</v>
      </c>
    </row>
    <row r="36" spans="3:4" x14ac:dyDescent="0.25">
      <c r="C36">
        <v>0</v>
      </c>
    </row>
    <row r="37" spans="3:4" x14ac:dyDescent="0.25">
      <c r="C37">
        <v>0.1</v>
      </c>
      <c r="D37">
        <v>2.5974025974025969</v>
      </c>
    </row>
    <row r="38" spans="3:4" x14ac:dyDescent="0.25">
      <c r="C38">
        <v>0.2</v>
      </c>
      <c r="D38">
        <v>2.7272727272727271</v>
      </c>
    </row>
    <row r="39" spans="3:4" x14ac:dyDescent="0.25">
      <c r="C39">
        <v>0.3</v>
      </c>
      <c r="D39">
        <v>2.337662337662338</v>
      </c>
    </row>
    <row r="40" spans="3:4" x14ac:dyDescent="0.25">
      <c r="C40">
        <v>0.4</v>
      </c>
      <c r="D40">
        <v>2.0454545454545454</v>
      </c>
    </row>
    <row r="41" spans="3:4" x14ac:dyDescent="0.25">
      <c r="C41">
        <v>0.5</v>
      </c>
      <c r="D41">
        <v>1.7402597402597404</v>
      </c>
    </row>
    <row r="42" spans="3:4" x14ac:dyDescent="0.25">
      <c r="C42">
        <v>0.6</v>
      </c>
      <c r="D42">
        <v>1.4935064935064937</v>
      </c>
    </row>
    <row r="43" spans="3:4" x14ac:dyDescent="0.25">
      <c r="C43">
        <v>0.7</v>
      </c>
      <c r="D43">
        <v>1.3172541743970319</v>
      </c>
    </row>
    <row r="44" spans="3:4" x14ac:dyDescent="0.25">
      <c r="C44">
        <v>0.8</v>
      </c>
      <c r="D44">
        <v>1.2175324675324677</v>
      </c>
    </row>
    <row r="45" spans="3:4" x14ac:dyDescent="0.25">
      <c r="C45">
        <v>0.9</v>
      </c>
      <c r="D45">
        <v>1.0822510822510822</v>
      </c>
    </row>
    <row r="46" spans="3:4" x14ac:dyDescent="0.25">
      <c r="C46">
        <v>1</v>
      </c>
      <c r="D4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6381-8676-44C7-A63B-5ED96D8012B6}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Taipa Gibon Huchu</dc:creator>
  <cp:lastModifiedBy>Taipa Gibon Huchu</cp:lastModifiedBy>
  <dcterms:created xsi:type="dcterms:W3CDTF">2025-07-10T10:07:26Z</dcterms:created>
  <dcterms:modified xsi:type="dcterms:W3CDTF">2025-07-14T18:15:46Z</dcterms:modified>
</cp:coreProperties>
</file>