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ng_Eletrica\2017-02\Métodos númericos e programação\"/>
    </mc:Choice>
  </mc:AlternateContent>
  <bookViews>
    <workbookView xWindow="0" yWindow="0" windowWidth="20490" windowHeight="775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0" i="2"/>
  <c r="M11" i="2"/>
  <c r="J6" i="2"/>
  <c r="H6" i="2"/>
  <c r="F6" i="2"/>
  <c r="G6" i="2" s="1"/>
  <c r="Q5" i="2"/>
  <c r="J5" i="2"/>
  <c r="F5" i="2"/>
  <c r="H5" i="2" s="1"/>
  <c r="J4" i="2"/>
  <c r="F4" i="2"/>
  <c r="H4" i="2" s="1"/>
  <c r="J3" i="2"/>
  <c r="F3" i="2"/>
  <c r="H3" i="2" s="1"/>
  <c r="J2" i="2"/>
  <c r="M15" i="2" s="1"/>
  <c r="R5" i="2" s="1"/>
  <c r="H2" i="2"/>
  <c r="M14" i="2" s="1"/>
  <c r="R4" i="2" s="1"/>
  <c r="G2" i="2"/>
  <c r="F2" i="2"/>
  <c r="E11" i="1"/>
  <c r="E12" i="1"/>
  <c r="E13" i="1"/>
  <c r="E14" i="1"/>
  <c r="E10" i="1"/>
  <c r="D11" i="1"/>
  <c r="D12" i="1"/>
  <c r="D13" i="1"/>
  <c r="D14" i="1"/>
  <c r="D10" i="1"/>
  <c r="M1" i="2" l="1"/>
  <c r="O3" i="2" s="1"/>
  <c r="O8" i="2" s="1"/>
  <c r="M9" i="2"/>
  <c r="Q3" i="2" s="1"/>
  <c r="Q8" i="2" s="1"/>
  <c r="M6" i="2"/>
  <c r="P4" i="2" s="1"/>
  <c r="M2" i="2"/>
  <c r="O4" i="2" s="1"/>
  <c r="O9" i="2" s="1"/>
  <c r="M7" i="2"/>
  <c r="P5" i="2" s="1"/>
  <c r="G3" i="2"/>
  <c r="G4" i="2"/>
  <c r="M13" i="2" s="1"/>
  <c r="R3" i="2" s="1"/>
  <c r="G5" i="2"/>
  <c r="M5" i="2" s="1"/>
  <c r="P3" i="2" s="1"/>
  <c r="P8" i="2" s="1"/>
  <c r="M10" i="2"/>
  <c r="Q4" i="2" s="1"/>
  <c r="Q9" i="2" s="1"/>
  <c r="P13" i="2" s="1"/>
  <c r="E15" i="1"/>
  <c r="M34" i="1"/>
  <c r="Q28" i="1" s="1"/>
  <c r="J29" i="1"/>
  <c r="F29" i="1"/>
  <c r="H29" i="1" s="1"/>
  <c r="J28" i="1"/>
  <c r="H28" i="1"/>
  <c r="G28" i="1"/>
  <c r="F28" i="1"/>
  <c r="J27" i="1"/>
  <c r="H27" i="1"/>
  <c r="G27" i="1"/>
  <c r="F27" i="1"/>
  <c r="J26" i="1"/>
  <c r="M38" i="1" s="1"/>
  <c r="R28" i="1" s="1"/>
  <c r="H26" i="1"/>
  <c r="F26" i="1"/>
  <c r="G26" i="1" s="1"/>
  <c r="J25" i="1"/>
  <c r="F25" i="1"/>
  <c r="H25" i="1" s="1"/>
  <c r="M11" i="1"/>
  <c r="Q5" i="1" s="1"/>
  <c r="J6" i="1"/>
  <c r="F6" i="1"/>
  <c r="G6" i="1" s="1"/>
  <c r="J5" i="1"/>
  <c r="F5" i="1"/>
  <c r="H5" i="1" s="1"/>
  <c r="J4" i="1"/>
  <c r="F4" i="1"/>
  <c r="H4" i="1" s="1"/>
  <c r="J3" i="1"/>
  <c r="F3" i="1"/>
  <c r="H3" i="1" s="1"/>
  <c r="J2" i="1"/>
  <c r="M15" i="1" s="1"/>
  <c r="R5" i="1" s="1"/>
  <c r="H2" i="1"/>
  <c r="G2" i="1"/>
  <c r="F2" i="1"/>
  <c r="R8" i="2" l="1"/>
  <c r="R9" i="2"/>
  <c r="Q13" i="2" s="1"/>
  <c r="P9" i="2"/>
  <c r="O13" i="2" s="1"/>
  <c r="M3" i="2"/>
  <c r="O5" i="2" s="1"/>
  <c r="O10" i="2" s="1"/>
  <c r="H6" i="1"/>
  <c r="G3" i="1"/>
  <c r="M33" i="1"/>
  <c r="Q27" i="1" s="1"/>
  <c r="M30" i="1"/>
  <c r="P28" i="1" s="1"/>
  <c r="M29" i="1"/>
  <c r="P27" i="1" s="1"/>
  <c r="M37" i="1"/>
  <c r="R27" i="1" s="1"/>
  <c r="M28" i="1"/>
  <c r="P26" i="1" s="1"/>
  <c r="P31" i="1" s="1"/>
  <c r="M7" i="1"/>
  <c r="P5" i="1" s="1"/>
  <c r="M14" i="1"/>
  <c r="R4" i="1" s="1"/>
  <c r="M6" i="1"/>
  <c r="P4" i="1" s="1"/>
  <c r="G4" i="1"/>
  <c r="M2" i="1" s="1"/>
  <c r="O4" i="1" s="1"/>
  <c r="G5" i="1"/>
  <c r="M10" i="1"/>
  <c r="Q4" i="1" s="1"/>
  <c r="G29" i="1"/>
  <c r="M26" i="1" s="1"/>
  <c r="O28" i="1" s="1"/>
  <c r="P10" i="2" l="1"/>
  <c r="O14" i="2" s="1"/>
  <c r="R10" i="2"/>
  <c r="Q10" i="2"/>
  <c r="M13" i="1"/>
  <c r="R3" i="1" s="1"/>
  <c r="R8" i="1" s="1"/>
  <c r="M5" i="1"/>
  <c r="P3" i="1" s="1"/>
  <c r="P8" i="1" s="1"/>
  <c r="O33" i="1"/>
  <c r="M3" i="1"/>
  <c r="O5" i="1" s="1"/>
  <c r="M9" i="1"/>
  <c r="Q3" i="1" s="1"/>
  <c r="M1" i="1"/>
  <c r="O3" i="1" s="1"/>
  <c r="O8" i="1" s="1"/>
  <c r="P33" i="1"/>
  <c r="M36" i="1"/>
  <c r="R26" i="1" s="1"/>
  <c r="M24" i="1"/>
  <c r="O26" i="1" s="1"/>
  <c r="O31" i="1" s="1"/>
  <c r="M25" i="1"/>
  <c r="O27" i="1" s="1"/>
  <c r="M32" i="1"/>
  <c r="Q26" i="1" s="1"/>
  <c r="Q32" i="1"/>
  <c r="P36" i="1" s="1"/>
  <c r="P14" i="2" l="1"/>
  <c r="Q14" i="2"/>
  <c r="R9" i="1"/>
  <c r="Q13" i="1" s="1"/>
  <c r="R10" i="1"/>
  <c r="O9" i="1"/>
  <c r="Q31" i="1"/>
  <c r="Q33" i="1"/>
  <c r="P32" i="1"/>
  <c r="O36" i="1" s="1"/>
  <c r="O32" i="1"/>
  <c r="Q8" i="1"/>
  <c r="Q10" i="1"/>
  <c r="P9" i="1"/>
  <c r="O13" i="1" s="1"/>
  <c r="Q9" i="1"/>
  <c r="P13" i="1" s="1"/>
  <c r="R31" i="1"/>
  <c r="R33" i="1"/>
  <c r="R32" i="1"/>
  <c r="Q36" i="1" s="1"/>
  <c r="O37" i="1"/>
  <c r="P10" i="1"/>
  <c r="O10" i="1"/>
  <c r="P16" i="2" l="1"/>
  <c r="P14" i="1"/>
  <c r="O14" i="1"/>
  <c r="Q14" i="1"/>
  <c r="Q37" i="1"/>
  <c r="P37" i="1"/>
  <c r="P17" i="2" l="1"/>
  <c r="E14" i="2" s="1"/>
  <c r="P16" i="1"/>
  <c r="P39" i="1"/>
  <c r="P18" i="2" l="1"/>
  <c r="E13" i="2"/>
  <c r="E12" i="2"/>
  <c r="E11" i="2"/>
  <c r="E10" i="2"/>
  <c r="P17" i="1"/>
  <c r="P18" i="1" s="1"/>
  <c r="P40" i="1"/>
  <c r="P41" i="1" s="1"/>
  <c r="E15" i="2" l="1"/>
  <c r="D37" i="1"/>
  <c r="E37" i="1" s="1"/>
  <c r="D35" i="1"/>
  <c r="E35" i="1" s="1"/>
  <c r="D33" i="1"/>
  <c r="E33" i="1" s="1"/>
  <c r="D34" i="1"/>
  <c r="E34" i="1" s="1"/>
  <c r="D36" i="1"/>
  <c r="E36" i="1" s="1"/>
  <c r="E38" i="1" l="1"/>
</calcChain>
</file>

<file path=xl/sharedStrings.xml><?xml version="1.0" encoding="utf-8"?>
<sst xmlns="http://schemas.openxmlformats.org/spreadsheetml/2006/main" count="118" uniqueCount="40">
  <si>
    <t>FUNÇÕES</t>
  </si>
  <si>
    <t>i</t>
  </si>
  <si>
    <t>xi</t>
  </si>
  <si>
    <t>g0=x²</t>
  </si>
  <si>
    <t>g1=x</t>
  </si>
  <si>
    <t>g2=x^0 = 1</t>
  </si>
  <si>
    <t>f(x)</t>
  </si>
  <si>
    <t>∑g0²</t>
  </si>
  <si>
    <t>Sist. Normal</t>
  </si>
  <si>
    <t>G(x) = ao*x²+a1*x+a2</t>
  </si>
  <si>
    <t>∑g1*g0</t>
  </si>
  <si>
    <t>a1</t>
  </si>
  <si>
    <t>a2</t>
  </si>
  <si>
    <t>a3</t>
  </si>
  <si>
    <t>r</t>
  </si>
  <si>
    <t>∑g2*g0</t>
  </si>
  <si>
    <t>H(x) = ao*e^x+a1*x+a2</t>
  </si>
  <si>
    <t>∑g0*g1</t>
  </si>
  <si>
    <t>∑g1²</t>
  </si>
  <si>
    <t>∑g2*g1</t>
  </si>
  <si>
    <t>SISTEMA RESPOSTA</t>
  </si>
  <si>
    <t>x</t>
  </si>
  <si>
    <t>g(x)</t>
  </si>
  <si>
    <t>(f-G)²</t>
  </si>
  <si>
    <t>∑g0*g2</t>
  </si>
  <si>
    <t>∑g1*g2</t>
  </si>
  <si>
    <t>∑g2²</t>
  </si>
  <si>
    <t>SISTEMA RESPOSTA 2</t>
  </si>
  <si>
    <t>∑g0*f</t>
  </si>
  <si>
    <t>∑g1*f</t>
  </si>
  <si>
    <r>
      <rPr>
        <sz val="10"/>
        <rFont val="Calibri"/>
        <family val="2"/>
      </rPr>
      <t>∑</t>
    </r>
    <r>
      <rPr>
        <sz val="10"/>
        <rFont val="Arial"/>
        <family val="2"/>
      </rPr>
      <t>r²</t>
    </r>
  </si>
  <si>
    <t>∑g2*f</t>
  </si>
  <si>
    <t>Considerando H(x)</t>
  </si>
  <si>
    <t>h0=e^x</t>
  </si>
  <si>
    <t>h1=x</t>
  </si>
  <si>
    <t>&lt;- Melhor aproximação</t>
  </si>
  <si>
    <t>H(x) = 237,74*e^x-310,4*x-230,1</t>
  </si>
  <si>
    <t>G(x) = ao*e^(-a1*t)</t>
  </si>
  <si>
    <t>FUNÇÃO: A = k+r*t</t>
  </si>
  <si>
    <t>FUNÇÃO: A = kt+r*t²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</si>
</sst>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3" xfId="0" applyBorder="1"/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sqref="A1:R20"/>
    </sheetView>
  </sheetViews>
  <sheetFormatPr defaultRowHeight="15" x14ac:dyDescent="0.25"/>
  <sheetData>
    <row r="1" spans="1:18" x14ac:dyDescent="0.25">
      <c r="A1" s="10" t="s">
        <v>0</v>
      </c>
      <c r="B1" s="10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L1" s="2" t="s">
        <v>7</v>
      </c>
      <c r="M1" s="3">
        <f>SUMSQ(G2:G6)</f>
        <v>1449984</v>
      </c>
      <c r="O1" s="10" t="s">
        <v>8</v>
      </c>
      <c r="P1" s="10"/>
      <c r="Q1" s="10"/>
    </row>
    <row r="2" spans="1:18" x14ac:dyDescent="0.25">
      <c r="A2" t="s">
        <v>9</v>
      </c>
      <c r="E2" s="3">
        <v>0</v>
      </c>
      <c r="F2" s="3">
        <f>B10</f>
        <v>0</v>
      </c>
      <c r="G2" s="3">
        <f>F2*F2</f>
        <v>0</v>
      </c>
      <c r="H2" s="3">
        <f>F2</f>
        <v>0</v>
      </c>
      <c r="I2" s="3">
        <v>1</v>
      </c>
      <c r="J2" s="3">
        <f>C10</f>
        <v>10</v>
      </c>
      <c r="L2" s="2" t="s">
        <v>10</v>
      </c>
      <c r="M2" s="3">
        <f>SUMPRODUCT(H2:H6,G2:G6)</f>
        <v>51200</v>
      </c>
      <c r="O2" t="s">
        <v>11</v>
      </c>
      <c r="P2" t="s">
        <v>12</v>
      </c>
      <c r="Q2" t="s">
        <v>13</v>
      </c>
      <c r="R2" t="s">
        <v>14</v>
      </c>
    </row>
    <row r="3" spans="1:18" x14ac:dyDescent="0.25">
      <c r="A3" t="s">
        <v>37</v>
      </c>
      <c r="B3" s="9"/>
      <c r="E3" s="3">
        <v>1</v>
      </c>
      <c r="F3" s="3">
        <f>B11</f>
        <v>8</v>
      </c>
      <c r="G3" s="3">
        <f>F3*F3</f>
        <v>64</v>
      </c>
      <c r="H3" s="3">
        <f>F3</f>
        <v>8</v>
      </c>
      <c r="I3" s="3">
        <v>1</v>
      </c>
      <c r="J3" s="3">
        <f>C11</f>
        <v>6</v>
      </c>
      <c r="L3" s="2" t="s">
        <v>15</v>
      </c>
      <c r="M3" s="3">
        <f>SUMPRODUCT(I2:I6,G2:G6)</f>
        <v>1920</v>
      </c>
      <c r="O3">
        <f>M1</f>
        <v>1449984</v>
      </c>
      <c r="P3">
        <f>M5</f>
        <v>51200</v>
      </c>
      <c r="Q3">
        <f>M9</f>
        <v>1920</v>
      </c>
      <c r="R3" s="4">
        <f>M13</f>
        <v>3763.2</v>
      </c>
    </row>
    <row r="4" spans="1:18" x14ac:dyDescent="0.25">
      <c r="A4" t="s">
        <v>16</v>
      </c>
      <c r="E4" s="3">
        <v>2</v>
      </c>
      <c r="F4" s="3">
        <f>B12</f>
        <v>16</v>
      </c>
      <c r="G4" s="3">
        <f>F4*F4</f>
        <v>256</v>
      </c>
      <c r="H4" s="3">
        <f>F4</f>
        <v>16</v>
      </c>
      <c r="I4" s="3">
        <v>1</v>
      </c>
      <c r="J4" s="3">
        <f>C12</f>
        <v>3.5</v>
      </c>
      <c r="L4" s="3"/>
      <c r="M4" s="3"/>
      <c r="O4">
        <f>M2</f>
        <v>51200</v>
      </c>
      <c r="P4">
        <f>M6</f>
        <v>1920</v>
      </c>
      <c r="Q4">
        <f>M10</f>
        <v>80</v>
      </c>
      <c r="R4" s="4">
        <f>M14</f>
        <v>193.6</v>
      </c>
    </row>
    <row r="5" spans="1:18" x14ac:dyDescent="0.25">
      <c r="E5" s="3">
        <v>3</v>
      </c>
      <c r="F5" s="3">
        <f>B13</f>
        <v>24</v>
      </c>
      <c r="G5" s="3">
        <f>F5*F5</f>
        <v>576</v>
      </c>
      <c r="H5" s="3">
        <f>F5</f>
        <v>24</v>
      </c>
      <c r="I5" s="3">
        <v>1</v>
      </c>
      <c r="J5" s="3">
        <f>C13</f>
        <v>2</v>
      </c>
      <c r="L5" s="2" t="s">
        <v>17</v>
      </c>
      <c r="M5" s="3">
        <f>SUMPRODUCT(G2:G6*H2:H6)</f>
        <v>51200</v>
      </c>
      <c r="O5">
        <f>M3</f>
        <v>1920</v>
      </c>
      <c r="P5">
        <f>M7</f>
        <v>80</v>
      </c>
      <c r="Q5">
        <f>M11</f>
        <v>5</v>
      </c>
      <c r="R5" s="4">
        <f>M15</f>
        <v>22.8</v>
      </c>
    </row>
    <row r="6" spans="1:18" x14ac:dyDescent="0.25">
      <c r="E6" s="3">
        <v>4</v>
      </c>
      <c r="F6" s="3">
        <f>B14</f>
        <v>32</v>
      </c>
      <c r="G6" s="3">
        <f>F6*F6</f>
        <v>1024</v>
      </c>
      <c r="H6" s="3">
        <f>F6</f>
        <v>32</v>
      </c>
      <c r="I6" s="3">
        <v>1</v>
      </c>
      <c r="J6" s="3">
        <f>C14</f>
        <v>1.3</v>
      </c>
      <c r="L6" s="2" t="s">
        <v>18</v>
      </c>
      <c r="M6" s="3">
        <f>SUMSQ(H2:H6)</f>
        <v>1920</v>
      </c>
    </row>
    <row r="7" spans="1:18" x14ac:dyDescent="0.25">
      <c r="F7" s="11"/>
      <c r="G7" s="11"/>
      <c r="H7" s="11"/>
      <c r="I7" s="12"/>
      <c r="L7" s="2" t="s">
        <v>19</v>
      </c>
      <c r="M7" s="3">
        <f>SUMPRODUCT(I2:I6*H2:H6)</f>
        <v>80</v>
      </c>
      <c r="O7" t="s">
        <v>20</v>
      </c>
    </row>
    <row r="8" spans="1:18" x14ac:dyDescent="0.25">
      <c r="A8" s="13" t="s">
        <v>38</v>
      </c>
      <c r="B8" s="13"/>
      <c r="C8" s="13"/>
      <c r="D8" s="13"/>
      <c r="E8" s="13"/>
      <c r="L8" s="3"/>
      <c r="M8" s="3"/>
      <c r="O8">
        <f>O3</f>
        <v>1449984</v>
      </c>
      <c r="P8">
        <f>P3</f>
        <v>51200</v>
      </c>
      <c r="Q8">
        <f>Q3</f>
        <v>1920</v>
      </c>
      <c r="R8">
        <f>R3</f>
        <v>3763.2</v>
      </c>
    </row>
    <row r="9" spans="1:18" x14ac:dyDescent="0.25">
      <c r="A9" s="1" t="s">
        <v>1</v>
      </c>
      <c r="B9" s="1" t="s">
        <v>21</v>
      </c>
      <c r="C9" s="1" t="s">
        <v>6</v>
      </c>
      <c r="D9" s="6" t="s">
        <v>22</v>
      </c>
      <c r="E9" s="6" t="s">
        <v>23</v>
      </c>
      <c r="L9" s="2" t="s">
        <v>24</v>
      </c>
      <c r="M9" s="3">
        <f>SUMPRODUCT(G2:G6,I2:I6)</f>
        <v>1920</v>
      </c>
      <c r="O9">
        <f>O4-(O3*($O$4/$O$3))</f>
        <v>0</v>
      </c>
      <c r="P9">
        <f>P4-(P3*($O$4/$O$3))</f>
        <v>112.09039548022588</v>
      </c>
      <c r="Q9">
        <f>Q4-(Q3*($O$4/$O$3))</f>
        <v>12.20338983050847</v>
      </c>
      <c r="R9">
        <f>R4-(R3*($O$4/$O$3))</f>
        <v>60.718644067796617</v>
      </c>
    </row>
    <row r="10" spans="1:18" x14ac:dyDescent="0.25">
      <c r="A10" s="1">
        <v>0</v>
      </c>
      <c r="B10" s="1">
        <v>0</v>
      </c>
      <c r="C10" s="1">
        <v>10</v>
      </c>
      <c r="D10" s="6">
        <f>$P$16+(B10*$P$17)</f>
        <v>9.9257142857142941</v>
      </c>
      <c r="E10" s="3">
        <f>POWER(ABS(C10-D10),2)</f>
        <v>5.5183673469375227E-3</v>
      </c>
      <c r="L10" s="2" t="s">
        <v>25</v>
      </c>
      <c r="M10" s="3">
        <f>SUMPRODUCT(H2:H6,I2:I6)</f>
        <v>80</v>
      </c>
      <c r="O10">
        <f>O5-(O3*($O$5/$O$3))</f>
        <v>0</v>
      </c>
      <c r="P10">
        <f>P5-(P3*($O$5/$O$3))</f>
        <v>12.203389830508485</v>
      </c>
      <c r="Q10">
        <f>Q5-(Q3*($O$5/$O$3))</f>
        <v>2.4576271186440679</v>
      </c>
      <c r="R10">
        <f>R5-(R3*($O$5/$O$3))</f>
        <v>17.816949152542374</v>
      </c>
    </row>
    <row r="11" spans="1:18" x14ac:dyDescent="0.25">
      <c r="A11" s="1">
        <v>1</v>
      </c>
      <c r="B11" s="1">
        <v>8</v>
      </c>
      <c r="C11" s="1">
        <v>6</v>
      </c>
      <c r="D11" s="6">
        <f t="shared" ref="D11:D14" si="0">$P$16+(B11*$P$17)</f>
        <v>5.6142857142857139</v>
      </c>
      <c r="E11" s="3">
        <f t="shared" ref="E11:E14" si="1">POWER(ABS(C11-D11),2)</f>
        <v>0.14877551020408195</v>
      </c>
      <c r="L11" s="2" t="s">
        <v>26</v>
      </c>
      <c r="M11" s="3">
        <f>SUMSQ(I2:I6)</f>
        <v>5</v>
      </c>
    </row>
    <row r="12" spans="1:18" x14ac:dyDescent="0.25">
      <c r="A12" s="1">
        <v>2</v>
      </c>
      <c r="B12" s="1">
        <v>16</v>
      </c>
      <c r="C12" s="1">
        <v>3.5</v>
      </c>
      <c r="D12" s="6">
        <f t="shared" si="0"/>
        <v>1.3028571428571336</v>
      </c>
      <c r="E12" s="3">
        <f t="shared" si="1"/>
        <v>4.8274367346939178</v>
      </c>
      <c r="L12" s="3"/>
      <c r="M12" s="3"/>
      <c r="O12" t="s">
        <v>27</v>
      </c>
    </row>
    <row r="13" spans="1:18" x14ac:dyDescent="0.25">
      <c r="A13" s="1">
        <v>3</v>
      </c>
      <c r="B13" s="1">
        <v>24</v>
      </c>
      <c r="C13" s="1">
        <v>2</v>
      </c>
      <c r="D13" s="6">
        <f t="shared" si="0"/>
        <v>-3.0085714285714467</v>
      </c>
      <c r="E13" s="3">
        <f t="shared" si="1"/>
        <v>25.085787755102221</v>
      </c>
      <c r="L13" s="2" t="s">
        <v>28</v>
      </c>
      <c r="M13" s="3">
        <f>SUMPRODUCT(G2:G6,J2:J6)</f>
        <v>3763.2</v>
      </c>
      <c r="O13">
        <f>P9</f>
        <v>112.09039548022588</v>
      </c>
      <c r="P13">
        <f>Q9</f>
        <v>12.20338983050847</v>
      </c>
      <c r="Q13">
        <f>R9</f>
        <v>60.718644067796617</v>
      </c>
    </row>
    <row r="14" spans="1:18" x14ac:dyDescent="0.25">
      <c r="A14" s="1">
        <v>4</v>
      </c>
      <c r="B14" s="1">
        <v>32</v>
      </c>
      <c r="C14" s="1">
        <v>1.3</v>
      </c>
      <c r="D14" s="6">
        <f t="shared" si="0"/>
        <v>-7.3200000000000269</v>
      </c>
      <c r="E14" s="3">
        <f t="shared" si="1"/>
        <v>74.30440000000047</v>
      </c>
      <c r="L14" s="2" t="s">
        <v>29</v>
      </c>
      <c r="M14" s="3">
        <f>SUMPRODUCT(H2:H6,J2:J6)</f>
        <v>193.6</v>
      </c>
      <c r="O14">
        <f>P10-(P9*($P$10/$P$9))</f>
        <v>0</v>
      </c>
      <c r="P14">
        <f>Q10-(Q9*($P$10/$P$9))</f>
        <v>1.1290322580645142</v>
      </c>
      <c r="Q14">
        <f>R10-(R9*($P$10/$P$9))</f>
        <v>11.206451612903216</v>
      </c>
    </row>
    <row r="15" spans="1:18" x14ac:dyDescent="0.25">
      <c r="D15" s="3" t="s">
        <v>30</v>
      </c>
      <c r="E15" s="3">
        <f>SUM(E10:E14)</f>
        <v>104.37191836734763</v>
      </c>
      <c r="L15" s="2" t="s">
        <v>31</v>
      </c>
      <c r="M15" s="3">
        <f>SUMPRODUCT(I2:I6,J2:J6)</f>
        <v>22.8</v>
      </c>
    </row>
    <row r="16" spans="1:18" ht="15.75" x14ac:dyDescent="0.25">
      <c r="O16" s="7" t="s">
        <v>13</v>
      </c>
      <c r="P16" s="7">
        <f>Q14/P14</f>
        <v>9.9257142857142941</v>
      </c>
    </row>
    <row r="17" spans="1:18" ht="15.75" x14ac:dyDescent="0.25">
      <c r="O17" s="7" t="s">
        <v>12</v>
      </c>
      <c r="P17" s="7">
        <f>(Q13-(P16*P13))/O13</f>
        <v>-0.53892857142857253</v>
      </c>
    </row>
    <row r="18" spans="1:18" ht="15.75" x14ac:dyDescent="0.25">
      <c r="O18" s="7" t="s">
        <v>11</v>
      </c>
      <c r="P18" s="7">
        <f>(R8-(Q8*P16)-(P8*P17))/O8</f>
        <v>8.4821428571428843E-3</v>
      </c>
    </row>
    <row r="20" spans="1:18" ht="15.75" x14ac:dyDescent="0.25">
      <c r="O20" s="8"/>
    </row>
    <row r="22" spans="1:18" x14ac:dyDescent="0.25">
      <c r="A22" t="s">
        <v>32</v>
      </c>
    </row>
    <row r="24" spans="1:18" x14ac:dyDescent="0.25">
      <c r="A24" s="10" t="s">
        <v>0</v>
      </c>
      <c r="B24" s="10"/>
      <c r="E24" s="1" t="s">
        <v>1</v>
      </c>
      <c r="F24" s="1" t="s">
        <v>2</v>
      </c>
      <c r="G24" s="1" t="s">
        <v>33</v>
      </c>
      <c r="H24" s="1" t="s">
        <v>34</v>
      </c>
      <c r="I24" s="1" t="s">
        <v>5</v>
      </c>
      <c r="J24" s="1" t="s">
        <v>6</v>
      </c>
      <c r="L24" s="2" t="s">
        <v>7</v>
      </c>
      <c r="M24" s="3">
        <f>SUMSQ(G25:G29)</f>
        <v>17.23774826842789</v>
      </c>
      <c r="O24" s="10" t="s">
        <v>8</v>
      </c>
      <c r="P24" s="10"/>
      <c r="Q24" s="10"/>
    </row>
    <row r="25" spans="1:18" x14ac:dyDescent="0.25">
      <c r="A25" t="s">
        <v>9</v>
      </c>
      <c r="E25" s="3">
        <v>0</v>
      </c>
      <c r="F25" s="3">
        <f>B33</f>
        <v>0</v>
      </c>
      <c r="G25" s="3">
        <v>1</v>
      </c>
      <c r="H25" s="3">
        <f>F25</f>
        <v>0</v>
      </c>
      <c r="I25" s="3">
        <v>1</v>
      </c>
      <c r="J25" s="3">
        <f>C33</f>
        <v>3</v>
      </c>
      <c r="L25" s="2" t="s">
        <v>10</v>
      </c>
      <c r="M25" s="3">
        <f>SUMPRODUCT(H25:H29,G25:G29)</f>
        <v>5.4513988304405512</v>
      </c>
      <c r="O25" t="s">
        <v>11</v>
      </c>
      <c r="P25" t="s">
        <v>12</v>
      </c>
      <c r="Q25" t="s">
        <v>13</v>
      </c>
      <c r="R25" t="s">
        <v>14</v>
      </c>
    </row>
    <row r="26" spans="1:18" x14ac:dyDescent="0.25">
      <c r="E26" s="3">
        <v>1</v>
      </c>
      <c r="F26" s="3">
        <f>B34</f>
        <v>0.25</v>
      </c>
      <c r="G26" s="3">
        <f>EXP(F26)</f>
        <v>1.2840254166877414</v>
      </c>
      <c r="H26" s="3">
        <f>F26</f>
        <v>0.25</v>
      </c>
      <c r="I26" s="3">
        <v>1</v>
      </c>
      <c r="J26" s="3">
        <f>C34</f>
        <v>5</v>
      </c>
      <c r="L26" s="2" t="s">
        <v>15</v>
      </c>
      <c r="M26" s="3">
        <f>SUMPRODUCT(I25:I29,G25:G29)</f>
        <v>8.7680285324595886</v>
      </c>
      <c r="O26">
        <f>M24</f>
        <v>17.23774826842789</v>
      </c>
      <c r="P26">
        <f>M28</f>
        <v>5.4513988304405512</v>
      </c>
      <c r="Q26">
        <f>M32</f>
        <v>8.7680285324595886</v>
      </c>
      <c r="R26" s="4">
        <f>M36</f>
        <v>388.42834141931519</v>
      </c>
    </row>
    <row r="27" spans="1:18" x14ac:dyDescent="0.25">
      <c r="A27" t="s">
        <v>16</v>
      </c>
      <c r="E27" s="3">
        <v>2</v>
      </c>
      <c r="F27" s="3">
        <f>B35</f>
        <v>0.5</v>
      </c>
      <c r="G27" s="3">
        <f>EXP(F27)</f>
        <v>1.6487212707001282</v>
      </c>
      <c r="H27" s="3">
        <f>F27</f>
        <v>0.5</v>
      </c>
      <c r="I27" s="3">
        <v>1</v>
      </c>
      <c r="J27" s="3">
        <f>C35</f>
        <v>10</v>
      </c>
      <c r="L27" s="3"/>
      <c r="M27" s="3"/>
      <c r="O27">
        <f>M25</f>
        <v>5.4513988304405512</v>
      </c>
      <c r="P27">
        <f>M29</f>
        <v>1.875</v>
      </c>
      <c r="Q27">
        <f>M33</f>
        <v>2.5</v>
      </c>
      <c r="R27" s="4">
        <f>M37</f>
        <v>138.75</v>
      </c>
    </row>
    <row r="28" spans="1:18" x14ac:dyDescent="0.25">
      <c r="E28" s="3">
        <v>3</v>
      </c>
      <c r="F28" s="3">
        <f>B36</f>
        <v>0.75</v>
      </c>
      <c r="G28" s="3">
        <f>EXP(F28)</f>
        <v>2.1170000166126748</v>
      </c>
      <c r="H28" s="3">
        <f>F28</f>
        <v>0.75</v>
      </c>
      <c r="I28" s="3">
        <v>1</v>
      </c>
      <c r="J28" s="3">
        <f>C36</f>
        <v>30</v>
      </c>
      <c r="L28" s="2" t="s">
        <v>17</v>
      </c>
      <c r="M28" s="3">
        <f>SUMPRODUCT(G25:G29*H25:H29)</f>
        <v>5.4513988304405512</v>
      </c>
      <c r="O28">
        <f>M26</f>
        <v>8.7680285324595886</v>
      </c>
      <c r="P28">
        <f>M30</f>
        <v>2.5</v>
      </c>
      <c r="Q28">
        <f>M34</f>
        <v>5</v>
      </c>
      <c r="R28" s="4">
        <f>M38</f>
        <v>158</v>
      </c>
    </row>
    <row r="29" spans="1:18" x14ac:dyDescent="0.25">
      <c r="E29" s="3">
        <v>4</v>
      </c>
      <c r="F29" s="3">
        <f>B37</f>
        <v>1</v>
      </c>
      <c r="G29" s="3">
        <f>EXP(F29)</f>
        <v>2.7182818284590451</v>
      </c>
      <c r="H29" s="3">
        <f>F29</f>
        <v>1</v>
      </c>
      <c r="I29" s="3">
        <v>1</v>
      </c>
      <c r="J29" s="3">
        <f>C37</f>
        <v>110</v>
      </c>
      <c r="L29" s="2" t="s">
        <v>18</v>
      </c>
      <c r="M29" s="3">
        <f>SUMSQ(H25:H29)</f>
        <v>1.875</v>
      </c>
    </row>
    <row r="30" spans="1:18" x14ac:dyDescent="0.25">
      <c r="F30" s="5"/>
      <c r="G30" s="5"/>
      <c r="H30" s="5"/>
      <c r="L30" s="2" t="s">
        <v>19</v>
      </c>
      <c r="M30" s="3">
        <f>SUMPRODUCT(I25:I29*H25:H29)</f>
        <v>2.5</v>
      </c>
      <c r="O30" t="s">
        <v>20</v>
      </c>
    </row>
    <row r="31" spans="1:18" x14ac:dyDescent="0.25">
      <c r="L31" s="3"/>
      <c r="M31" s="3"/>
      <c r="O31">
        <f>O26</f>
        <v>17.23774826842789</v>
      </c>
      <c r="P31">
        <f>P26</f>
        <v>5.4513988304405512</v>
      </c>
      <c r="Q31">
        <f>Q26</f>
        <v>8.7680285324595886</v>
      </c>
      <c r="R31">
        <f>R26</f>
        <v>388.42834141931519</v>
      </c>
    </row>
    <row r="32" spans="1:18" x14ac:dyDescent="0.25">
      <c r="A32" s="1" t="s">
        <v>1</v>
      </c>
      <c r="B32" s="1" t="s">
        <v>21</v>
      </c>
      <c r="C32" s="1" t="s">
        <v>6</v>
      </c>
      <c r="D32" s="6" t="s">
        <v>22</v>
      </c>
      <c r="E32" s="6" t="s">
        <v>23</v>
      </c>
      <c r="L32" s="2" t="s">
        <v>24</v>
      </c>
      <c r="M32" s="3">
        <f>SUMPRODUCT(G25:G29,I25:I29)</f>
        <v>8.7680285324595886</v>
      </c>
      <c r="O32">
        <f>O27-(O26*($O$27/$O$26))</f>
        <v>0</v>
      </c>
      <c r="P32">
        <f>P27-(P26*($O$27/$O$26))</f>
        <v>0.15100747233565914</v>
      </c>
      <c r="Q32">
        <f>Q27-(Q26*($O$27/$O$26))</f>
        <v>-0.2728691556927374</v>
      </c>
      <c r="R32">
        <f>R27-(R26*($O$27/$O$26))</f>
        <v>15.9104171757443</v>
      </c>
    </row>
    <row r="33" spans="1:18" x14ac:dyDescent="0.25">
      <c r="A33" s="1">
        <v>0</v>
      </c>
      <c r="B33" s="1">
        <v>0</v>
      </c>
      <c r="C33" s="1">
        <v>3</v>
      </c>
      <c r="D33" s="6">
        <f>$P$41*(EXP(B33))+($P$40*B33)+$P$39</f>
        <v>7.6462709354638321</v>
      </c>
      <c r="E33" s="3">
        <f>(C33-D33)*(C33-D33)</f>
        <v>21.587833605735952</v>
      </c>
      <c r="L33" s="2" t="s">
        <v>25</v>
      </c>
      <c r="M33" s="3">
        <f>SUMPRODUCT(H25:H29,I25:I29)</f>
        <v>2.5</v>
      </c>
      <c r="O33">
        <f>O28-(O26*($O$28/$O$26))</f>
        <v>0</v>
      </c>
      <c r="P33">
        <f>P28-(P26*($O$28/$O$26))</f>
        <v>-0.2728691556927374</v>
      </c>
      <c r="Q33">
        <f>Q28-(Q26*($O$28/$O$26))</f>
        <v>0.54011793484457993</v>
      </c>
      <c r="R33">
        <f>R28-(R26*($O$28/$O$26))</f>
        <v>-39.575154674835034</v>
      </c>
    </row>
    <row r="34" spans="1:18" x14ac:dyDescent="0.25">
      <c r="A34" s="1">
        <v>1</v>
      </c>
      <c r="B34" s="1">
        <v>0.25</v>
      </c>
      <c r="C34" s="1">
        <v>5</v>
      </c>
      <c r="D34" s="6">
        <f>$P$41*(EXP(B34))+($P$40*B34)+$P$39</f>
        <v>-2.4342223590279559</v>
      </c>
      <c r="E34" s="3">
        <f>(C34-D34)*(C34-D34)</f>
        <v>55.267662083471187</v>
      </c>
      <c r="L34" s="2" t="s">
        <v>26</v>
      </c>
      <c r="M34" s="3">
        <f>SUMSQ(I25:I29)</f>
        <v>5</v>
      </c>
    </row>
    <row r="35" spans="1:18" x14ac:dyDescent="0.25">
      <c r="A35" s="1">
        <v>2</v>
      </c>
      <c r="B35" s="1">
        <v>0.5</v>
      </c>
      <c r="C35" s="1">
        <v>10</v>
      </c>
      <c r="D35" s="6">
        <f>$P$41*(EXP(B35))+($P$40*B35)+$P$39</f>
        <v>6.6642654449109671</v>
      </c>
      <c r="E35" s="3">
        <f>(C35-D35)*(C35-D35)</f>
        <v>11.127125022015029</v>
      </c>
      <c r="L35" s="3"/>
      <c r="M35" s="3"/>
      <c r="O35" t="s">
        <v>27</v>
      </c>
    </row>
    <row r="36" spans="1:18" x14ac:dyDescent="0.25">
      <c r="A36" s="1">
        <v>3</v>
      </c>
      <c r="B36" s="1">
        <v>0.75</v>
      </c>
      <c r="C36" s="1">
        <v>30</v>
      </c>
      <c r="D36" s="6">
        <f>$P$41*(EXP(B36))+($P$40*B36)+$P$39</f>
        <v>40.389052445408709</v>
      </c>
      <c r="E36" s="3">
        <f>(C36-D36)*(C36-D36)</f>
        <v>107.93241071345267</v>
      </c>
      <c r="L36" s="2" t="s">
        <v>28</v>
      </c>
      <c r="M36" s="3">
        <f>SUMPRODUCT(G25:G29,J25:J29)</f>
        <v>388.42834141931519</v>
      </c>
      <c r="O36">
        <f>P32</f>
        <v>0.15100747233565914</v>
      </c>
      <c r="P36">
        <f>Q32</f>
        <v>-0.2728691556927374</v>
      </c>
      <c r="Q36">
        <f>R32</f>
        <v>15.9104171757443</v>
      </c>
    </row>
    <row r="37" spans="1:18" x14ac:dyDescent="0.25">
      <c r="A37" s="1">
        <v>4</v>
      </c>
      <c r="B37" s="1">
        <v>1</v>
      </c>
      <c r="C37" s="1">
        <v>110</v>
      </c>
      <c r="D37" s="6">
        <f>$P$41*(EXP(B37))+($P$40*B37)+$P$39</f>
        <v>105.73463353324485</v>
      </c>
      <c r="E37" s="3">
        <f>(C37-D37)*(C37-D37)</f>
        <v>18.193351095719343</v>
      </c>
      <c r="L37" s="2" t="s">
        <v>29</v>
      </c>
      <c r="M37" s="3">
        <f>SUMPRODUCT(H25:H29,J25:J29)</f>
        <v>138.75</v>
      </c>
      <c r="O37">
        <f>P33-(P32*($P$33/$P$32))</f>
        <v>0</v>
      </c>
      <c r="P37">
        <f>Q33-(Q32*($P$33/$P$32))</f>
        <v>4.7045804195553542E-2</v>
      </c>
      <c r="Q37">
        <f>R33-(R32*($P$33/$P$32))</f>
        <v>-10.825172741395473</v>
      </c>
    </row>
    <row r="38" spans="1:18" x14ac:dyDescent="0.25">
      <c r="D38" s="3" t="s">
        <v>30</v>
      </c>
      <c r="E38" s="3">
        <f>SUM(E33:E37)</f>
        <v>214.1083825203942</v>
      </c>
      <c r="F38" t="s">
        <v>35</v>
      </c>
      <c r="L38" s="2" t="s">
        <v>31</v>
      </c>
      <c r="M38" s="3">
        <f>SUMPRODUCT(I25:I29,J25:J29)</f>
        <v>158</v>
      </c>
    </row>
    <row r="39" spans="1:18" ht="15.75" x14ac:dyDescent="0.25">
      <c r="O39" s="7" t="s">
        <v>13</v>
      </c>
      <c r="P39" s="7">
        <f>Q37/P37</f>
        <v>-230.09858002211803</v>
      </c>
    </row>
    <row r="40" spans="1:18" ht="15.75" x14ac:dyDescent="0.25">
      <c r="O40" s="7" t="s">
        <v>12</v>
      </c>
      <c r="P40" s="7">
        <f>(Q36-(P39*P36))/O36</f>
        <v>-310.42429461233593</v>
      </c>
    </row>
    <row r="41" spans="1:18" ht="15.75" x14ac:dyDescent="0.25">
      <c r="O41" s="7" t="s">
        <v>11</v>
      </c>
      <c r="P41" s="7">
        <f>(R31-(Q31*P39)-(P31*P40))/O31</f>
        <v>237.74485095758186</v>
      </c>
    </row>
    <row r="43" spans="1:18" ht="15.75" x14ac:dyDescent="0.25">
      <c r="O43" s="8" t="s">
        <v>36</v>
      </c>
    </row>
  </sheetData>
  <mergeCells count="5">
    <mergeCell ref="A1:B1"/>
    <mergeCell ref="O1:Q1"/>
    <mergeCell ref="A24:B24"/>
    <mergeCell ref="O24:Q24"/>
    <mergeCell ref="A8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C3" sqref="C3"/>
    </sheetView>
  </sheetViews>
  <sheetFormatPr defaultRowHeight="15" x14ac:dyDescent="0.25"/>
  <sheetData>
    <row r="1" spans="1:18" x14ac:dyDescent="0.25">
      <c r="A1" s="10" t="s">
        <v>0</v>
      </c>
      <c r="B1" s="10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L1" s="2" t="s">
        <v>7</v>
      </c>
      <c r="M1" s="3">
        <f>SUMSQ(G2:G6)</f>
        <v>1449984</v>
      </c>
      <c r="O1" s="10" t="s">
        <v>8</v>
      </c>
      <c r="P1" s="10"/>
      <c r="Q1" s="10"/>
    </row>
    <row r="2" spans="1:18" x14ac:dyDescent="0.25">
      <c r="A2" t="s">
        <v>9</v>
      </c>
      <c r="E2" s="3">
        <v>0</v>
      </c>
      <c r="F2" s="3">
        <f>B10</f>
        <v>0</v>
      </c>
      <c r="G2" s="3">
        <f>F2*F2</f>
        <v>0</v>
      </c>
      <c r="H2" s="3">
        <f>F2</f>
        <v>0</v>
      </c>
      <c r="I2" s="3">
        <v>1</v>
      </c>
      <c r="J2" s="3">
        <f>C10</f>
        <v>10</v>
      </c>
      <c r="L2" s="2" t="s">
        <v>10</v>
      </c>
      <c r="M2" s="3">
        <f>SUMPRODUCT(H2:H6,G2:G6)</f>
        <v>51200</v>
      </c>
      <c r="O2" t="s">
        <v>11</v>
      </c>
      <c r="P2" t="s">
        <v>12</v>
      </c>
      <c r="Q2" t="s">
        <v>13</v>
      </c>
      <c r="R2" t="s">
        <v>14</v>
      </c>
    </row>
    <row r="3" spans="1:18" x14ac:dyDescent="0.25">
      <c r="A3" t="s">
        <v>37</v>
      </c>
      <c r="B3" s="9"/>
      <c r="E3" s="3">
        <v>1</v>
      </c>
      <c r="F3" s="3">
        <f>B11</f>
        <v>8</v>
      </c>
      <c r="G3" s="3">
        <f>F3*F3</f>
        <v>64</v>
      </c>
      <c r="H3" s="3">
        <f>F3</f>
        <v>8</v>
      </c>
      <c r="I3" s="3">
        <v>1</v>
      </c>
      <c r="J3" s="3">
        <f>C11</f>
        <v>6</v>
      </c>
      <c r="L3" s="2" t="s">
        <v>15</v>
      </c>
      <c r="M3" s="3">
        <f>SUMPRODUCT(I2:I6,G2:G6)</f>
        <v>1920</v>
      </c>
      <c r="O3">
        <f>M1</f>
        <v>1449984</v>
      </c>
      <c r="P3">
        <f>M5</f>
        <v>51200</v>
      </c>
      <c r="Q3">
        <f>M9</f>
        <v>1920</v>
      </c>
      <c r="R3" s="4">
        <f>M13</f>
        <v>3763.2</v>
      </c>
    </row>
    <row r="4" spans="1:18" x14ac:dyDescent="0.25">
      <c r="A4" t="s">
        <v>16</v>
      </c>
      <c r="E4" s="3">
        <v>2</v>
      </c>
      <c r="F4" s="3">
        <f>B12</f>
        <v>16</v>
      </c>
      <c r="G4" s="3">
        <f>F4*F4</f>
        <v>256</v>
      </c>
      <c r="H4" s="3">
        <f>F4</f>
        <v>16</v>
      </c>
      <c r="I4" s="3">
        <v>1</v>
      </c>
      <c r="J4" s="3">
        <f>C12</f>
        <v>3.5</v>
      </c>
      <c r="L4" s="3"/>
      <c r="M4" s="3"/>
      <c r="O4">
        <f>M2</f>
        <v>51200</v>
      </c>
      <c r="P4">
        <f>M6</f>
        <v>1920</v>
      </c>
      <c r="Q4">
        <f>M10</f>
        <v>80</v>
      </c>
      <c r="R4" s="4">
        <f>M14</f>
        <v>193.6</v>
      </c>
    </row>
    <row r="5" spans="1:18" x14ac:dyDescent="0.25">
      <c r="E5" s="3">
        <v>3</v>
      </c>
      <c r="F5" s="3">
        <f>B13</f>
        <v>24</v>
      </c>
      <c r="G5" s="3">
        <f>F5*F5</f>
        <v>576</v>
      </c>
      <c r="H5" s="3">
        <f>F5</f>
        <v>24</v>
      </c>
      <c r="I5" s="3">
        <v>1</v>
      </c>
      <c r="J5" s="3">
        <f>C13</f>
        <v>2</v>
      </c>
      <c r="L5" s="2" t="s">
        <v>17</v>
      </c>
      <c r="M5" s="3">
        <f>SUMPRODUCT(G2:G6*H2:H6)</f>
        <v>51200</v>
      </c>
      <c r="O5">
        <f>M3</f>
        <v>1920</v>
      </c>
      <c r="P5">
        <f>M7</f>
        <v>80</v>
      </c>
      <c r="Q5">
        <f>M11</f>
        <v>5</v>
      </c>
      <c r="R5" s="4">
        <f>M15</f>
        <v>22.8</v>
      </c>
    </row>
    <row r="6" spans="1:18" x14ac:dyDescent="0.25">
      <c r="E6" s="3">
        <v>4</v>
      </c>
      <c r="F6" s="3">
        <f>B14</f>
        <v>32</v>
      </c>
      <c r="G6" s="3">
        <f>F6*F6</f>
        <v>1024</v>
      </c>
      <c r="H6" s="3">
        <f>F6</f>
        <v>32</v>
      </c>
      <c r="I6" s="3">
        <v>1</v>
      </c>
      <c r="J6" s="3">
        <f>C14</f>
        <v>1.3</v>
      </c>
      <c r="L6" s="2" t="s">
        <v>18</v>
      </c>
      <c r="M6" s="3">
        <f>SUMSQ(H2:H6)</f>
        <v>1920</v>
      </c>
    </row>
    <row r="7" spans="1:18" x14ac:dyDescent="0.25">
      <c r="F7" s="11"/>
      <c r="G7" s="11"/>
      <c r="H7" s="11"/>
      <c r="I7" s="12"/>
      <c r="L7" s="2" t="s">
        <v>19</v>
      </c>
      <c r="M7" s="3">
        <f>SUMPRODUCT(I2:I6*H2:H6)</f>
        <v>80</v>
      </c>
      <c r="O7" t="s">
        <v>20</v>
      </c>
    </row>
    <row r="8" spans="1:18" x14ac:dyDescent="0.25">
      <c r="A8" s="13" t="s">
        <v>39</v>
      </c>
      <c r="B8" s="13"/>
      <c r="C8" s="13"/>
      <c r="D8" s="13"/>
      <c r="E8" s="13"/>
      <c r="L8" s="3"/>
      <c r="M8" s="3"/>
      <c r="O8">
        <f>O3</f>
        <v>1449984</v>
      </c>
      <c r="P8">
        <f>P3</f>
        <v>51200</v>
      </c>
      <c r="Q8">
        <f>Q3</f>
        <v>1920</v>
      </c>
      <c r="R8">
        <f>R3</f>
        <v>3763.2</v>
      </c>
    </row>
    <row r="9" spans="1:18" x14ac:dyDescent="0.25">
      <c r="A9" s="1" t="s">
        <v>1</v>
      </c>
      <c r="B9" s="1" t="s">
        <v>21</v>
      </c>
      <c r="C9" s="1" t="s">
        <v>6</v>
      </c>
      <c r="D9" s="6" t="s">
        <v>22</v>
      </c>
      <c r="E9" s="6" t="s">
        <v>23</v>
      </c>
      <c r="L9" s="2" t="s">
        <v>24</v>
      </c>
      <c r="M9" s="3">
        <f>SUMPRODUCT(G2:G6,I2:I6)</f>
        <v>1920</v>
      </c>
      <c r="O9">
        <f>O4-(O3*($O$4/$O$3))</f>
        <v>0</v>
      </c>
      <c r="P9">
        <f>P4-(P3*($O$4/$O$3))</f>
        <v>112.09039548022588</v>
      </c>
      <c r="Q9">
        <f>Q4-(Q3*($O$4/$O$3))</f>
        <v>12.20338983050847</v>
      </c>
      <c r="R9">
        <f>R4-(R3*($O$4/$O$3))</f>
        <v>60.718644067796617</v>
      </c>
    </row>
    <row r="10" spans="1:18" x14ac:dyDescent="0.25">
      <c r="A10" s="1">
        <v>0</v>
      </c>
      <c r="B10" s="1">
        <v>0</v>
      </c>
      <c r="C10" s="1">
        <v>10</v>
      </c>
      <c r="D10" s="6">
        <f>($P$17*B10)+$P$18*(B10*B10)</f>
        <v>0</v>
      </c>
      <c r="E10" s="3">
        <f>POWER(ABS(C10-D10),2)</f>
        <v>100</v>
      </c>
      <c r="L10" s="2" t="s">
        <v>25</v>
      </c>
      <c r="M10" s="3">
        <f>SUMPRODUCT(H2:H6,I2:I6)</f>
        <v>80</v>
      </c>
      <c r="O10">
        <f>O5-(O3*($O$5/$O$3))</f>
        <v>0</v>
      </c>
      <c r="P10">
        <f>P5-(P3*($O$5/$O$3))</f>
        <v>12.203389830508485</v>
      </c>
      <c r="Q10">
        <f>Q5-(Q3*($O$5/$O$3))</f>
        <v>2.4576271186440679</v>
      </c>
      <c r="R10">
        <f>R5-(R3*($O$5/$O$3))</f>
        <v>17.816949152542374</v>
      </c>
    </row>
    <row r="11" spans="1:18" x14ac:dyDescent="0.25">
      <c r="A11" s="1">
        <v>1</v>
      </c>
      <c r="B11" s="1">
        <v>8</v>
      </c>
      <c r="C11" s="1">
        <v>6</v>
      </c>
      <c r="D11" s="6">
        <f t="shared" ref="D11:D14" si="0">($P$17*B11)+$P$18*(B11*B11)</f>
        <v>-3.7685714285714358</v>
      </c>
      <c r="E11" s="3">
        <f t="shared" ref="E11:E14" si="1">POWER(ABS(C11-D11),2)</f>
        <v>95.42498775510218</v>
      </c>
      <c r="L11" s="2" t="s">
        <v>26</v>
      </c>
      <c r="M11" s="3">
        <f>SUMSQ(I2:I6)</f>
        <v>5</v>
      </c>
    </row>
    <row r="12" spans="1:18" x14ac:dyDescent="0.25">
      <c r="A12" s="1">
        <v>2</v>
      </c>
      <c r="B12" s="1">
        <v>16</v>
      </c>
      <c r="C12" s="1">
        <v>3.5</v>
      </c>
      <c r="D12" s="6">
        <f t="shared" si="0"/>
        <v>-6.4514285714285826</v>
      </c>
      <c r="E12" s="3">
        <f t="shared" si="1"/>
        <v>99.030930612245115</v>
      </c>
      <c r="L12" s="3"/>
      <c r="M12" s="3"/>
      <c r="O12" t="s">
        <v>27</v>
      </c>
    </row>
    <row r="13" spans="1:18" x14ac:dyDescent="0.25">
      <c r="A13" s="1">
        <v>3</v>
      </c>
      <c r="B13" s="1">
        <v>24</v>
      </c>
      <c r="C13" s="1">
        <v>2</v>
      </c>
      <c r="D13" s="6">
        <f t="shared" si="0"/>
        <v>-8.0485714285714387</v>
      </c>
      <c r="E13" s="3">
        <f t="shared" si="1"/>
        <v>100.97378775510225</v>
      </c>
      <c r="L13" s="2" t="s">
        <v>28</v>
      </c>
      <c r="M13" s="3">
        <f>SUMPRODUCT(G2:G6,J2:J6)</f>
        <v>3763.2</v>
      </c>
      <c r="O13">
        <f>P9</f>
        <v>112.09039548022588</v>
      </c>
      <c r="P13">
        <f>Q9</f>
        <v>12.20338983050847</v>
      </c>
      <c r="Q13">
        <f>R9</f>
        <v>60.718644067796617</v>
      </c>
    </row>
    <row r="14" spans="1:18" x14ac:dyDescent="0.25">
      <c r="A14" s="1">
        <v>4</v>
      </c>
      <c r="B14" s="1">
        <v>32</v>
      </c>
      <c r="C14" s="1">
        <v>1.3</v>
      </c>
      <c r="D14" s="6">
        <f t="shared" si="0"/>
        <v>-8.5600000000000076</v>
      </c>
      <c r="E14" s="3">
        <f t="shared" si="1"/>
        <v>97.21960000000017</v>
      </c>
      <c r="L14" s="2" t="s">
        <v>29</v>
      </c>
      <c r="M14" s="3">
        <f>SUMPRODUCT(H2:H6,J2:J6)</f>
        <v>193.6</v>
      </c>
      <c r="O14">
        <f>P10-(P9*($P$10/$P$9))</f>
        <v>0</v>
      </c>
      <c r="P14">
        <f>Q10-(Q9*($P$10/$P$9))</f>
        <v>1.1290322580645142</v>
      </c>
      <c r="Q14">
        <f>R10-(R9*($P$10/$P$9))</f>
        <v>11.206451612903216</v>
      </c>
    </row>
    <row r="15" spans="1:18" x14ac:dyDescent="0.25">
      <c r="D15" s="3" t="s">
        <v>30</v>
      </c>
      <c r="E15" s="3">
        <f>SUM(E10:E14)</f>
        <v>492.64930612244973</v>
      </c>
      <c r="L15" s="2" t="s">
        <v>31</v>
      </c>
      <c r="M15" s="3">
        <f>SUMPRODUCT(I2:I6,J2:J6)</f>
        <v>22.8</v>
      </c>
    </row>
    <row r="16" spans="1:18" ht="15.75" x14ac:dyDescent="0.25">
      <c r="O16" s="7" t="s">
        <v>13</v>
      </c>
      <c r="P16" s="7">
        <f>Q14/P14</f>
        <v>9.9257142857142941</v>
      </c>
    </row>
    <row r="17" spans="15:16" ht="15.75" x14ac:dyDescent="0.25">
      <c r="O17" s="7" t="s">
        <v>12</v>
      </c>
      <c r="P17" s="7">
        <f>(Q13-(P16*P13))/O13</f>
        <v>-0.53892857142857253</v>
      </c>
    </row>
    <row r="18" spans="15:16" ht="15.75" x14ac:dyDescent="0.25">
      <c r="O18" s="7" t="s">
        <v>11</v>
      </c>
      <c r="P18" s="7">
        <f>(R8-(Q8*P16)-(P8*P17))/O8</f>
        <v>8.4821428571428843E-3</v>
      </c>
    </row>
    <row r="20" spans="15:16" ht="15.75" x14ac:dyDescent="0.25">
      <c r="O20" s="8"/>
    </row>
  </sheetData>
  <mergeCells count="3">
    <mergeCell ref="A1:B1"/>
    <mergeCell ref="O1:Q1"/>
    <mergeCell ref="A8:E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Tairon Neitzel</dc:creator>
  <cp:lastModifiedBy>Tairon Neitzel</cp:lastModifiedBy>
  <dcterms:created xsi:type="dcterms:W3CDTF">2017-11-06T22:33:44Z</dcterms:created>
  <dcterms:modified xsi:type="dcterms:W3CDTF">2017-11-27T23:03:37Z</dcterms:modified>
</cp:coreProperties>
</file>