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g_Eletrica\2017-02\Métodos númericos e programação\"/>
    </mc:Choice>
  </mc:AlternateContent>
  <bookViews>
    <workbookView xWindow="0" yWindow="0" windowWidth="20490" windowHeight="7755" activeTab="2"/>
  </bookViews>
  <sheets>
    <sheet name="FUNÇÃO 1 - EXPONENCIAL" sheetId="3" r:id="rId1"/>
    <sheet name="FUNÇÃO 2 - LINEAR" sheetId="1" r:id="rId2"/>
    <sheet name="FUNÇÃO 3 - QUADRATIC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5" i="2" l="1"/>
  <c r="E65" i="2" s="1"/>
  <c r="D66" i="2"/>
  <c r="E66" i="2" s="1"/>
  <c r="D67" i="2"/>
  <c r="D68" i="2"/>
  <c r="D69" i="2"/>
  <c r="D70" i="2"/>
  <c r="D71" i="2"/>
  <c r="D72" i="2"/>
  <c r="D73" i="2"/>
  <c r="D64" i="2"/>
  <c r="E64" i="2" s="1"/>
  <c r="R45" i="2"/>
  <c r="R44" i="2"/>
  <c r="P45" i="2"/>
  <c r="O45" i="2"/>
  <c r="P44" i="2"/>
  <c r="O44" i="2"/>
  <c r="I44" i="2"/>
  <c r="I45" i="2"/>
  <c r="I46" i="2"/>
  <c r="I47" i="2"/>
  <c r="I48" i="2"/>
  <c r="I49" i="2"/>
  <c r="I50" i="2"/>
  <c r="I51" i="2"/>
  <c r="I52" i="2"/>
  <c r="I43" i="2"/>
  <c r="C71" i="2"/>
  <c r="A70" i="2"/>
  <c r="A71" i="2" s="1"/>
  <c r="A72" i="2" s="1"/>
  <c r="A73" i="2" s="1"/>
  <c r="A69" i="2"/>
  <c r="C68" i="2"/>
  <c r="C69" i="2" s="1"/>
  <c r="B68" i="2"/>
  <c r="B69" i="2" s="1"/>
  <c r="C67" i="2"/>
  <c r="B67" i="2"/>
  <c r="C65" i="2"/>
  <c r="J52" i="2"/>
  <c r="J51" i="2"/>
  <c r="J50" i="2"/>
  <c r="J49" i="2"/>
  <c r="F47" i="2"/>
  <c r="J46" i="2"/>
  <c r="F46" i="2"/>
  <c r="J45" i="2"/>
  <c r="F45" i="2"/>
  <c r="J44" i="2"/>
  <c r="F44" i="2"/>
  <c r="J43" i="2"/>
  <c r="F43" i="2"/>
  <c r="M42" i="2"/>
  <c r="E34" i="2"/>
  <c r="D24" i="2"/>
  <c r="D25" i="2"/>
  <c r="D26" i="2"/>
  <c r="D27" i="2"/>
  <c r="D28" i="2"/>
  <c r="D29" i="2"/>
  <c r="D30" i="2"/>
  <c r="D31" i="2"/>
  <c r="D32" i="2"/>
  <c r="D23" i="2"/>
  <c r="M15" i="2"/>
  <c r="M14" i="2"/>
  <c r="M13" i="2"/>
  <c r="M11" i="2"/>
  <c r="M10" i="2"/>
  <c r="M9" i="2"/>
  <c r="M7" i="2"/>
  <c r="M6" i="2"/>
  <c r="M5" i="2"/>
  <c r="M3" i="2"/>
  <c r="M2" i="2"/>
  <c r="M1" i="2"/>
  <c r="F7" i="2"/>
  <c r="I7" i="2" s="1"/>
  <c r="H7" i="2"/>
  <c r="J7" i="2"/>
  <c r="F8" i="2"/>
  <c r="H8" i="2"/>
  <c r="I8" i="2"/>
  <c r="J8" i="2"/>
  <c r="F9" i="2"/>
  <c r="I9" i="2" s="1"/>
  <c r="H9" i="2"/>
  <c r="J9" i="2"/>
  <c r="F10" i="2"/>
  <c r="H10" i="2"/>
  <c r="I10" i="2"/>
  <c r="J10" i="2"/>
  <c r="F11" i="2"/>
  <c r="I11" i="2" s="1"/>
  <c r="H11" i="2"/>
  <c r="J11" i="2"/>
  <c r="C27" i="2"/>
  <c r="C28" i="2" s="1"/>
  <c r="C30" i="2" s="1"/>
  <c r="C26" i="2"/>
  <c r="C24" i="2"/>
  <c r="B26" i="2"/>
  <c r="B27" i="2" s="1"/>
  <c r="B28" i="2" s="1"/>
  <c r="B29" i="2" s="1"/>
  <c r="B30" i="2" s="1"/>
  <c r="B31" i="2" s="1"/>
  <c r="B32" i="2" s="1"/>
  <c r="A28" i="2"/>
  <c r="A29" i="2" s="1"/>
  <c r="A30" i="2" s="1"/>
  <c r="A31" i="2" s="1"/>
  <c r="A32" i="2" s="1"/>
  <c r="E67" i="2" l="1"/>
  <c r="E69" i="2"/>
  <c r="B70" i="2"/>
  <c r="F48" i="2"/>
  <c r="J48" i="2"/>
  <c r="M54" i="2"/>
  <c r="J47" i="2"/>
  <c r="E68" i="2"/>
  <c r="D11" i="1"/>
  <c r="D12" i="1"/>
  <c r="D13" i="1"/>
  <c r="D14" i="1"/>
  <c r="D10" i="1"/>
  <c r="H10" i="1" a="1"/>
  <c r="H10" i="1" s="1"/>
  <c r="G6" i="1" a="1"/>
  <c r="G6" i="1" s="1"/>
  <c r="J3" i="1"/>
  <c r="J2" i="1"/>
  <c r="H3" i="1"/>
  <c r="H2" i="1"/>
  <c r="G3" i="1"/>
  <c r="G2" i="1"/>
  <c r="B71" i="2" l="1"/>
  <c r="F49" i="2"/>
  <c r="E70" i="2"/>
  <c r="H11" i="1"/>
  <c r="H7" i="1"/>
  <c r="G7" i="1"/>
  <c r="H6" i="1"/>
  <c r="D11" i="3"/>
  <c r="D12" i="3"/>
  <c r="D13" i="3"/>
  <c r="D14" i="3"/>
  <c r="D10" i="3"/>
  <c r="L1" i="3"/>
  <c r="G6" i="3"/>
  <c r="G3" i="3"/>
  <c r="G4" i="3"/>
  <c r="G5" i="3"/>
  <c r="G2" i="3"/>
  <c r="C14" i="3"/>
  <c r="I6" i="3" s="1"/>
  <c r="C13" i="3"/>
  <c r="C12" i="3"/>
  <c r="I4" i="3" s="1"/>
  <c r="C11" i="3"/>
  <c r="C10" i="3"/>
  <c r="I2" i="3" s="1"/>
  <c r="F6" i="3"/>
  <c r="I5" i="3"/>
  <c r="F5" i="3"/>
  <c r="F4" i="3"/>
  <c r="I3" i="3"/>
  <c r="F3" i="3"/>
  <c r="F2" i="3"/>
  <c r="E71" i="2" l="1"/>
  <c r="B72" i="2"/>
  <c r="F50" i="2"/>
  <c r="L14" i="3"/>
  <c r="P4" i="3" s="1"/>
  <c r="L6" i="3"/>
  <c r="O4" i="3" s="1"/>
  <c r="J6" i="2"/>
  <c r="F6" i="2"/>
  <c r="I6" i="2" s="1"/>
  <c r="J5" i="2"/>
  <c r="F5" i="2"/>
  <c r="J4" i="2"/>
  <c r="F4" i="2"/>
  <c r="J3" i="2"/>
  <c r="F3" i="2"/>
  <c r="J2" i="2"/>
  <c r="F2" i="2"/>
  <c r="B73" i="2" l="1"/>
  <c r="E72" i="2"/>
  <c r="F51" i="2"/>
  <c r="H6" i="2"/>
  <c r="H5" i="2"/>
  <c r="I5" i="2"/>
  <c r="H4" i="2"/>
  <c r="I4" i="2"/>
  <c r="H3" i="2"/>
  <c r="I3" i="2"/>
  <c r="R5" i="2" s="1"/>
  <c r="H2" i="2"/>
  <c r="I2" i="2"/>
  <c r="Q5" i="2" s="1"/>
  <c r="L5" i="3"/>
  <c r="O3" i="3" s="1"/>
  <c r="N3" i="3"/>
  <c r="N7" i="3" s="1" a="1"/>
  <c r="L13" i="3"/>
  <c r="P3" i="3" s="1"/>
  <c r="L2" i="3"/>
  <c r="N4" i="3" s="1"/>
  <c r="O3" i="2"/>
  <c r="O8" i="2" s="1"/>
  <c r="R3" i="2"/>
  <c r="E73" i="2" l="1"/>
  <c r="E75" i="2" s="1"/>
  <c r="F52" i="2"/>
  <c r="P4" i="2"/>
  <c r="O4" i="2"/>
  <c r="R4" i="2"/>
  <c r="P3" i="2"/>
  <c r="P8" i="2" s="1"/>
  <c r="Q4" i="2"/>
  <c r="P5" i="2"/>
  <c r="Q3" i="2"/>
  <c r="Q8" i="2" s="1"/>
  <c r="O7" i="3"/>
  <c r="N7" i="3"/>
  <c r="O17" i="3" s="1" a="1"/>
  <c r="O8" i="3"/>
  <c r="N8" i="3"/>
  <c r="R8" i="2"/>
  <c r="O5" i="2"/>
  <c r="O10" i="2" s="1"/>
  <c r="M55" i="2" l="1"/>
  <c r="M56" i="2"/>
  <c r="M44" i="2"/>
  <c r="M46" i="2"/>
  <c r="M51" i="2"/>
  <c r="M52" i="2"/>
  <c r="M43" i="2"/>
  <c r="M50" i="2"/>
  <c r="R9" i="2"/>
  <c r="Q13" i="2" s="1"/>
  <c r="O9" i="2"/>
  <c r="P9" i="2"/>
  <c r="O13" i="2" s="1"/>
  <c r="Q9" i="2"/>
  <c r="P13" i="2" s="1"/>
  <c r="O17" i="3"/>
  <c r="O18" i="3"/>
  <c r="P10" i="2"/>
  <c r="R10" i="2"/>
  <c r="Q10" i="2"/>
  <c r="M47" i="2" l="1"/>
  <c r="M48" i="2"/>
  <c r="O14" i="2"/>
  <c r="P14" i="2"/>
  <c r="Q14" i="2"/>
  <c r="O16" i="3" l="1"/>
  <c r="P16" i="2"/>
  <c r="P17" i="2" s="1"/>
  <c r="P58" i="2" l="1"/>
  <c r="E31" i="2"/>
  <c r="E30" i="2"/>
  <c r="E32" i="2"/>
  <c r="E28" i="2"/>
  <c r="E29" i="2"/>
  <c r="E13" i="3"/>
  <c r="E11" i="3" l="1"/>
  <c r="E12" i="3"/>
  <c r="E14" i="3"/>
  <c r="E10" i="3"/>
  <c r="P18" i="2"/>
  <c r="E26" i="2" s="1"/>
  <c r="E24" i="2" l="1"/>
  <c r="E23" i="2"/>
  <c r="E25" i="2"/>
  <c r="E27" i="2"/>
  <c r="E10" i="1"/>
  <c r="E14" i="1"/>
  <c r="E12" i="1"/>
  <c r="E11" i="1"/>
  <c r="E13" i="1"/>
  <c r="E15" i="3"/>
  <c r="E15" i="1" l="1"/>
</calcChain>
</file>

<file path=xl/sharedStrings.xml><?xml version="1.0" encoding="utf-8"?>
<sst xmlns="http://schemas.openxmlformats.org/spreadsheetml/2006/main" count="112" uniqueCount="47">
  <si>
    <t>FUNÇÕES</t>
  </si>
  <si>
    <t>i</t>
  </si>
  <si>
    <t>xi</t>
  </si>
  <si>
    <t>f(x)</t>
  </si>
  <si>
    <t>∑g0²</t>
  </si>
  <si>
    <t>Sist. Normal</t>
  </si>
  <si>
    <t>∑g1*g0</t>
  </si>
  <si>
    <t>a1</t>
  </si>
  <si>
    <t>a2</t>
  </si>
  <si>
    <t>a3</t>
  </si>
  <si>
    <t>r</t>
  </si>
  <si>
    <t>∑g2*g0</t>
  </si>
  <si>
    <t>H(x) = ao*e^x+a1*x+a2</t>
  </si>
  <si>
    <t>∑g0*g1</t>
  </si>
  <si>
    <t>∑g1²</t>
  </si>
  <si>
    <t>∑g2*g1</t>
  </si>
  <si>
    <t>SISTEMA RESPOSTA</t>
  </si>
  <si>
    <t>x</t>
  </si>
  <si>
    <t>g(x)</t>
  </si>
  <si>
    <t>(f-G)²</t>
  </si>
  <si>
    <t>∑g0*g2</t>
  </si>
  <si>
    <t>∑g1*g2</t>
  </si>
  <si>
    <t>∑g2²</t>
  </si>
  <si>
    <t>SISTEMA RESPOSTA 2</t>
  </si>
  <si>
    <t>∑g0*f</t>
  </si>
  <si>
    <t>∑g1*f</t>
  </si>
  <si>
    <r>
      <rPr>
        <sz val="10"/>
        <rFont val="Calibri"/>
        <family val="2"/>
      </rPr>
      <t>∑</t>
    </r>
    <r>
      <rPr>
        <sz val="10"/>
        <rFont val="Arial"/>
        <family val="2"/>
      </rPr>
      <t>r²</t>
    </r>
  </si>
  <si>
    <t>∑g2*f</t>
  </si>
  <si>
    <t>FUNÇÃO: A = k+r*t</t>
  </si>
  <si>
    <t>FUNÇÃO: A = kt+r*t²</t>
  </si>
  <si>
    <t>FUNÇÃO: A = k*e^-rt</t>
  </si>
  <si>
    <t>g0=x</t>
  </si>
  <si>
    <t>g1=ln(1)</t>
  </si>
  <si>
    <t>Matriz inversa</t>
  </si>
  <si>
    <t>Sistema</t>
  </si>
  <si>
    <t>Resp</t>
  </si>
  <si>
    <t>Matriz Inversa</t>
  </si>
  <si>
    <t>Solução</t>
  </si>
  <si>
    <t>k:</t>
  </si>
  <si>
    <t>r:</t>
  </si>
  <si>
    <r>
      <rPr>
        <b/>
        <sz val="16"/>
        <rFont val="Calibri"/>
        <family val="2"/>
      </rPr>
      <t>∑</t>
    </r>
    <r>
      <rPr>
        <b/>
        <sz val="16"/>
        <rFont val="Arial"/>
        <family val="2"/>
      </rPr>
      <t>r²</t>
    </r>
  </si>
  <si>
    <t>a0=x^0</t>
  </si>
  <si>
    <t>Resposta</t>
  </si>
  <si>
    <t>a0</t>
  </si>
  <si>
    <t>a1=x</t>
  </si>
  <si>
    <t>a2=x²</t>
  </si>
  <si>
    <t>a2=LOG(X)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</si>
</sst>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/>
    <xf numFmtId="0" fontId="3" fillId="0" borderId="0" xfId="0" applyFont="1" applyFill="1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I21" sqref="I21"/>
    </sheetView>
  </sheetViews>
  <sheetFormatPr defaultRowHeight="15" x14ac:dyDescent="0.25"/>
  <sheetData>
    <row r="1" spans="1:16" x14ac:dyDescent="0.25">
      <c r="A1" s="22" t="s">
        <v>0</v>
      </c>
      <c r="B1" s="22"/>
      <c r="E1" s="1" t="s">
        <v>1</v>
      </c>
      <c r="F1" s="1" t="s">
        <v>2</v>
      </c>
      <c r="G1" s="1" t="s">
        <v>31</v>
      </c>
      <c r="H1" s="1" t="s">
        <v>32</v>
      </c>
      <c r="I1" s="1" t="s">
        <v>3</v>
      </c>
      <c r="K1" s="2" t="s">
        <v>4</v>
      </c>
      <c r="L1" s="3">
        <f>SUM(G2:G6)</f>
        <v>80</v>
      </c>
      <c r="N1" s="22" t="s">
        <v>5</v>
      </c>
      <c r="O1" s="22"/>
      <c r="P1" s="22"/>
    </row>
    <row r="2" spans="1:16" x14ac:dyDescent="0.25">
      <c r="E2" s="3">
        <v>0</v>
      </c>
      <c r="F2" s="3">
        <f>B10</f>
        <v>0</v>
      </c>
      <c r="G2" s="3">
        <f>F2</f>
        <v>0</v>
      </c>
      <c r="H2" s="3">
        <v>1</v>
      </c>
      <c r="I2" s="3">
        <f>C10</f>
        <v>2.3025850929940459</v>
      </c>
      <c r="K2" s="2" t="s">
        <v>6</v>
      </c>
      <c r="L2" s="3">
        <f>SUMPRODUCT(H2:H6,G2:G6)</f>
        <v>80</v>
      </c>
      <c r="N2" t="s">
        <v>7</v>
      </c>
      <c r="O2" t="s">
        <v>8</v>
      </c>
      <c r="P2" t="s">
        <v>10</v>
      </c>
    </row>
    <row r="3" spans="1:16" x14ac:dyDescent="0.25">
      <c r="B3" s="8"/>
      <c r="E3" s="3">
        <v>1</v>
      </c>
      <c r="F3" s="3">
        <f>B11</f>
        <v>8</v>
      </c>
      <c r="G3" s="3">
        <f t="shared" ref="G3:G5" si="0">F3</f>
        <v>8</v>
      </c>
      <c r="H3" s="3">
        <v>1</v>
      </c>
      <c r="I3" s="3">
        <f>C11</f>
        <v>1.791759469228055</v>
      </c>
      <c r="K3" s="2" t="s">
        <v>11</v>
      </c>
      <c r="L3" s="3">
        <v>0</v>
      </c>
      <c r="N3">
        <f>L1</f>
        <v>80</v>
      </c>
      <c r="O3">
        <f>L5</f>
        <v>80</v>
      </c>
      <c r="P3" s="9">
        <f>L13</f>
        <v>59.409472046148728</v>
      </c>
    </row>
    <row r="4" spans="1:16" x14ac:dyDescent="0.25">
      <c r="A4" t="s">
        <v>12</v>
      </c>
      <c r="E4" s="3">
        <v>2</v>
      </c>
      <c r="F4" s="3">
        <f>B12</f>
        <v>16</v>
      </c>
      <c r="G4" s="3">
        <f t="shared" si="0"/>
        <v>16</v>
      </c>
      <c r="H4" s="3">
        <v>1</v>
      </c>
      <c r="I4" s="3">
        <f>C12</f>
        <v>1.2527629684953681</v>
      </c>
      <c r="K4" s="3"/>
      <c r="L4" s="3"/>
      <c r="N4">
        <f>L2</f>
        <v>80</v>
      </c>
      <c r="O4">
        <f>L6</f>
        <v>5</v>
      </c>
      <c r="P4" s="9">
        <f>L14</f>
        <v>6.302618975744906</v>
      </c>
    </row>
    <row r="5" spans="1:16" x14ac:dyDescent="0.25">
      <c r="E5" s="3">
        <v>3</v>
      </c>
      <c r="F5" s="3">
        <f>B13</f>
        <v>24</v>
      </c>
      <c r="G5" s="3">
        <f t="shared" si="0"/>
        <v>24</v>
      </c>
      <c r="H5" s="3">
        <v>1</v>
      </c>
      <c r="I5" s="3">
        <f>C13</f>
        <v>0.69314718055994529</v>
      </c>
      <c r="K5" s="2" t="s">
        <v>13</v>
      </c>
      <c r="L5" s="3">
        <f>SUMPRODUCT(G2:G6*H2:H6)</f>
        <v>80</v>
      </c>
      <c r="P5" s="9"/>
    </row>
    <row r="6" spans="1:16" x14ac:dyDescent="0.25">
      <c r="E6" s="3">
        <v>4</v>
      </c>
      <c r="F6" s="3">
        <f>B14</f>
        <v>32</v>
      </c>
      <c r="G6" s="3">
        <f>F6</f>
        <v>32</v>
      </c>
      <c r="H6" s="3">
        <v>1</v>
      </c>
      <c r="I6" s="3">
        <f>C14</f>
        <v>0.26236426446749106</v>
      </c>
      <c r="K6" s="2" t="s">
        <v>14</v>
      </c>
      <c r="L6" s="3">
        <f>SUMSQ(H2:H6)</f>
        <v>5</v>
      </c>
      <c r="N6" s="22" t="s">
        <v>33</v>
      </c>
      <c r="O6" s="22"/>
      <c r="P6" s="22"/>
    </row>
    <row r="7" spans="1:16" x14ac:dyDescent="0.25">
      <c r="F7" s="10"/>
      <c r="G7" s="10"/>
      <c r="H7" s="10"/>
      <c r="K7" s="2" t="s">
        <v>15</v>
      </c>
      <c r="L7" s="3">
        <v>0</v>
      </c>
      <c r="N7">
        <f t="array" ref="N7:O8">MINVERSE(N3:O4)</f>
        <v>-8.3333333333333317E-4</v>
      </c>
      <c r="O7">
        <v>1.3333333333333332E-2</v>
      </c>
    </row>
    <row r="8" spans="1:16" x14ac:dyDescent="0.25">
      <c r="A8" s="23" t="s">
        <v>30</v>
      </c>
      <c r="B8" s="23"/>
      <c r="C8" s="23"/>
      <c r="D8" s="23"/>
      <c r="E8" s="23"/>
      <c r="K8" s="3"/>
      <c r="L8" s="3"/>
      <c r="N8">
        <v>1.3333333333333334E-2</v>
      </c>
      <c r="O8">
        <v>-1.3333333333333334E-2</v>
      </c>
    </row>
    <row r="9" spans="1:16" x14ac:dyDescent="0.25">
      <c r="A9" s="1" t="s">
        <v>1</v>
      </c>
      <c r="B9" s="1" t="s">
        <v>17</v>
      </c>
      <c r="C9" s="1" t="s">
        <v>3</v>
      </c>
      <c r="D9" s="5" t="s">
        <v>18</v>
      </c>
      <c r="E9" s="5" t="s">
        <v>19</v>
      </c>
      <c r="K9" s="2" t="s">
        <v>20</v>
      </c>
      <c r="L9" s="3">
        <v>0</v>
      </c>
    </row>
    <row r="10" spans="1:16" x14ac:dyDescent="0.25">
      <c r="A10" s="1">
        <v>0</v>
      </c>
      <c r="B10" s="1">
        <v>0</v>
      </c>
      <c r="C10" s="1">
        <f>LN(10)</f>
        <v>2.3025850929940459</v>
      </c>
      <c r="D10" s="5">
        <f>($O$18*B10)+LN($O$17)</f>
        <v>-3.3660128904659965</v>
      </c>
      <c r="E10" s="3">
        <f>POWER(ABS(C10-D10),2)</f>
        <v>32.133003098087258</v>
      </c>
      <c r="K10" s="2" t="s">
        <v>21</v>
      </c>
      <c r="L10" s="3">
        <v>0</v>
      </c>
    </row>
    <row r="11" spans="1:16" x14ac:dyDescent="0.25">
      <c r="A11" s="1">
        <v>1</v>
      </c>
      <c r="B11" s="1">
        <v>8</v>
      </c>
      <c r="C11" s="1">
        <f>LN(6)</f>
        <v>1.791759469228055</v>
      </c>
      <c r="D11" s="5">
        <f t="shared" ref="D11:D14" si="1">($O$18*B11)+LN($O$17)</f>
        <v>2.2987181037104119</v>
      </c>
      <c r="E11" s="3">
        <f t="shared" ref="E11:E14" si="2">POWER(ABS(C11-D11),2)</f>
        <v>0.25700705707621596</v>
      </c>
      <c r="K11" s="2" t="s">
        <v>22</v>
      </c>
      <c r="L11" s="3">
        <v>0</v>
      </c>
    </row>
    <row r="12" spans="1:16" x14ac:dyDescent="0.25">
      <c r="A12" s="1">
        <v>2</v>
      </c>
      <c r="B12" s="1">
        <v>16</v>
      </c>
      <c r="C12" s="1">
        <f>LN(3.5)</f>
        <v>1.2527629684953681</v>
      </c>
      <c r="D12" s="5">
        <f t="shared" si="1"/>
        <v>7.9634490978868202</v>
      </c>
      <c r="E12" s="3">
        <f t="shared" si="2"/>
        <v>45.033308327206832</v>
      </c>
      <c r="K12" s="3"/>
      <c r="L12" s="3"/>
    </row>
    <row r="13" spans="1:16" x14ac:dyDescent="0.25">
      <c r="A13" s="1">
        <v>3</v>
      </c>
      <c r="B13" s="1">
        <v>24</v>
      </c>
      <c r="C13" s="1">
        <f>LN(2)</f>
        <v>0.69314718055994529</v>
      </c>
      <c r="D13" s="5">
        <f t="shared" si="1"/>
        <v>13.628180092063229</v>
      </c>
      <c r="E13" s="3">
        <f t="shared" si="2"/>
        <v>167.3150764216731</v>
      </c>
      <c r="K13" s="2" t="s">
        <v>24</v>
      </c>
      <c r="L13" s="3">
        <f>SUMPRODUCT(G2:G6,I2:I6)</f>
        <v>59.409472046148728</v>
      </c>
    </row>
    <row r="14" spans="1:16" x14ac:dyDescent="0.25">
      <c r="A14" s="1">
        <v>4</v>
      </c>
      <c r="B14" s="1">
        <v>32</v>
      </c>
      <c r="C14" s="1">
        <f>LN(1.3)</f>
        <v>0.26236426446749106</v>
      </c>
      <c r="D14" s="5">
        <f t="shared" si="1"/>
        <v>19.292911086239638</v>
      </c>
      <c r="E14" s="3">
        <f t="shared" si="2"/>
        <v>362.161712335662</v>
      </c>
      <c r="K14" s="2" t="s">
        <v>25</v>
      </c>
      <c r="L14" s="3">
        <f>SUMPRODUCT(H2:H6,I2:I6)</f>
        <v>6.302618975744906</v>
      </c>
    </row>
    <row r="15" spans="1:16" x14ac:dyDescent="0.25">
      <c r="D15" s="3" t="s">
        <v>26</v>
      </c>
      <c r="E15" s="3">
        <f>SUM(E10:E14)</f>
        <v>606.90010723970545</v>
      </c>
      <c r="K15" s="2" t="s">
        <v>27</v>
      </c>
      <c r="L15" s="3">
        <v>0</v>
      </c>
    </row>
    <row r="16" spans="1:16" ht="15.75" x14ac:dyDescent="0.25">
      <c r="N16" s="6" t="s">
        <v>9</v>
      </c>
      <c r="O16" s="6" t="e">
        <f>P14/O14</f>
        <v>#DIV/0!</v>
      </c>
    </row>
    <row r="17" spans="14:15" ht="15.75" x14ac:dyDescent="0.25">
      <c r="N17" s="6" t="s">
        <v>8</v>
      </c>
      <c r="O17" s="6">
        <f t="array" ref="O17:O18">MMULT(N7:O8,P3:P4)</f>
        <v>3.4527026304808139E-2</v>
      </c>
    </row>
    <row r="18" spans="14:15" ht="15.75" x14ac:dyDescent="0.25">
      <c r="N18" s="6" t="s">
        <v>7</v>
      </c>
      <c r="O18" s="6">
        <v>0.70809137427205104</v>
      </c>
    </row>
  </sheetData>
  <mergeCells count="4">
    <mergeCell ref="A1:B1"/>
    <mergeCell ref="N1:P1"/>
    <mergeCell ref="A8:E8"/>
    <mergeCell ref="N6:P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H12" sqref="H12"/>
    </sheetView>
  </sheetViews>
  <sheetFormatPr defaultRowHeight="15" x14ac:dyDescent="0.25"/>
  <sheetData>
    <row r="1" spans="1:19" x14ac:dyDescent="0.25">
      <c r="A1" s="22"/>
      <c r="B1" s="22"/>
      <c r="E1" s="17"/>
      <c r="F1" s="17"/>
      <c r="G1" s="24" t="s">
        <v>34</v>
      </c>
      <c r="H1" s="24"/>
      <c r="I1" s="17"/>
      <c r="J1" s="17" t="s">
        <v>35</v>
      </c>
      <c r="K1" s="11"/>
      <c r="L1" s="13"/>
      <c r="M1" s="11"/>
      <c r="N1" s="11"/>
      <c r="O1" s="22"/>
      <c r="P1" s="22"/>
      <c r="Q1" s="22"/>
    </row>
    <row r="2" spans="1:19" x14ac:dyDescent="0.25">
      <c r="E2" s="11"/>
      <c r="F2" s="11"/>
      <c r="G2" s="11">
        <f>5</f>
        <v>5</v>
      </c>
      <c r="H2" s="11">
        <f>SUM(B10:B14)</f>
        <v>80</v>
      </c>
      <c r="I2" s="11"/>
      <c r="J2" s="11">
        <f>SUM(C10:C14)</f>
        <v>22.8</v>
      </c>
      <c r="K2" s="11"/>
      <c r="L2" s="13"/>
      <c r="M2" s="11"/>
      <c r="N2" s="11"/>
    </row>
    <row r="3" spans="1:19" x14ac:dyDescent="0.25">
      <c r="B3" s="8"/>
      <c r="E3" s="11"/>
      <c r="F3" s="11"/>
      <c r="G3" s="11">
        <f>SUM(B10:B14)</f>
        <v>80</v>
      </c>
      <c r="H3" s="11">
        <f>SUMSQ(B10:B14)</f>
        <v>1920</v>
      </c>
      <c r="I3" s="11"/>
      <c r="J3" s="11">
        <f>SUMPRODUCT(B10:B14,C10:C14)</f>
        <v>193.6</v>
      </c>
      <c r="K3" s="11"/>
      <c r="L3" s="13"/>
      <c r="M3" s="11"/>
      <c r="N3" s="11"/>
      <c r="R3" s="4"/>
    </row>
    <row r="4" spans="1:19" x14ac:dyDescent="0.25">
      <c r="E4" s="11"/>
      <c r="F4" s="11"/>
      <c r="G4" s="11"/>
      <c r="H4" s="11"/>
      <c r="I4" s="11"/>
      <c r="J4" s="11"/>
      <c r="K4" s="11"/>
      <c r="L4" s="11"/>
      <c r="M4" s="11"/>
      <c r="N4" s="11"/>
      <c r="R4" s="4"/>
    </row>
    <row r="5" spans="1:19" x14ac:dyDescent="0.25">
      <c r="E5" s="11"/>
      <c r="F5" s="11"/>
      <c r="G5" s="24" t="s">
        <v>36</v>
      </c>
      <c r="H5" s="24"/>
      <c r="I5" s="11"/>
      <c r="J5" s="11"/>
      <c r="K5" s="11"/>
      <c r="L5" s="13"/>
      <c r="M5" s="11"/>
      <c r="N5" s="11"/>
      <c r="R5" s="4"/>
    </row>
    <row r="6" spans="1:19" x14ac:dyDescent="0.25">
      <c r="E6" s="11"/>
      <c r="F6" s="11"/>
      <c r="G6" s="11">
        <f t="array" ref="G6:H7">MINVERSE(G2:H3)</f>
        <v>0.6</v>
      </c>
      <c r="H6" s="11">
        <v>-2.5000000000000001E-2</v>
      </c>
      <c r="I6" s="11"/>
      <c r="J6" s="11"/>
      <c r="K6" s="11"/>
      <c r="L6" s="13"/>
      <c r="M6" s="11"/>
      <c r="N6" s="11"/>
      <c r="O6" s="11"/>
      <c r="P6" s="11"/>
      <c r="Q6" s="11"/>
      <c r="R6" s="11"/>
      <c r="S6" s="11"/>
    </row>
    <row r="7" spans="1:19" x14ac:dyDescent="0.25">
      <c r="E7" s="11"/>
      <c r="F7" s="14"/>
      <c r="G7" s="14">
        <v>-2.5000000000000001E-2</v>
      </c>
      <c r="H7" s="14">
        <v>1.5625000000000001E-3</v>
      </c>
      <c r="I7" s="11"/>
      <c r="J7" s="11"/>
      <c r="K7" s="11"/>
      <c r="L7" s="13"/>
      <c r="M7" s="11"/>
      <c r="N7" s="11"/>
      <c r="O7" s="11"/>
      <c r="P7" s="11"/>
      <c r="Q7" s="11"/>
      <c r="R7" s="11"/>
      <c r="S7" s="11"/>
    </row>
    <row r="8" spans="1:19" x14ac:dyDescent="0.25">
      <c r="A8" s="23" t="s">
        <v>28</v>
      </c>
      <c r="B8" s="23"/>
      <c r="C8" s="23"/>
      <c r="D8" s="23"/>
      <c r="E8" s="23"/>
      <c r="K8" s="11"/>
      <c r="L8" s="11"/>
      <c r="M8" s="11"/>
      <c r="N8" s="11"/>
      <c r="O8" s="11"/>
      <c r="P8" s="11"/>
      <c r="Q8" s="11"/>
      <c r="R8" s="11"/>
      <c r="S8" s="11"/>
    </row>
    <row r="9" spans="1:19" x14ac:dyDescent="0.25">
      <c r="A9" s="1" t="s">
        <v>1</v>
      </c>
      <c r="B9" s="1" t="s">
        <v>17</v>
      </c>
      <c r="C9" s="1" t="s">
        <v>3</v>
      </c>
      <c r="D9" s="5" t="s">
        <v>18</v>
      </c>
      <c r="E9" s="5" t="s">
        <v>19</v>
      </c>
      <c r="G9" s="25" t="s">
        <v>37</v>
      </c>
      <c r="H9" s="25"/>
      <c r="K9" s="11"/>
      <c r="L9" s="13"/>
      <c r="M9" s="11"/>
      <c r="N9" s="11"/>
      <c r="O9" s="11"/>
      <c r="P9" s="11"/>
      <c r="Q9" s="11"/>
      <c r="R9" s="11"/>
      <c r="S9" s="11"/>
    </row>
    <row r="10" spans="1:19" ht="21" x14ac:dyDescent="0.35">
      <c r="A10" s="1">
        <v>0</v>
      </c>
      <c r="B10" s="1">
        <v>0</v>
      </c>
      <c r="C10" s="1">
        <v>10</v>
      </c>
      <c r="D10" s="5">
        <f>$H$10+($H$11*B10)</f>
        <v>8.84</v>
      </c>
      <c r="E10" s="3">
        <f>POWER(ABS(C10-D10),2)</f>
        <v>1.3456000000000004</v>
      </c>
      <c r="G10" s="21" t="s">
        <v>38</v>
      </c>
      <c r="H10" s="20">
        <f t="array" ref="H10:H11">MMULT(G6:H7,J2:J3)</f>
        <v>8.84</v>
      </c>
      <c r="K10" s="11"/>
      <c r="L10" s="13"/>
      <c r="M10" s="11"/>
      <c r="N10" s="11"/>
      <c r="O10" s="11"/>
      <c r="P10" s="11"/>
      <c r="Q10" s="11"/>
      <c r="R10" s="11"/>
      <c r="S10" s="11"/>
    </row>
    <row r="11" spans="1:19" ht="21" x14ac:dyDescent="0.35">
      <c r="A11" s="1">
        <v>1</v>
      </c>
      <c r="B11" s="1">
        <v>8</v>
      </c>
      <c r="C11" s="1">
        <v>6</v>
      </c>
      <c r="D11" s="5">
        <f t="shared" ref="D11:D14" si="0">$H$10+($H$11*B11)</f>
        <v>6.6999999999999993</v>
      </c>
      <c r="E11" s="3">
        <f t="shared" ref="E11:E14" si="1">POWER(ABS(C11-D11),2)</f>
        <v>0.48999999999999899</v>
      </c>
      <c r="G11" s="21" t="s">
        <v>39</v>
      </c>
      <c r="H11" s="20">
        <v>-0.26750000000000007</v>
      </c>
      <c r="K11" s="11"/>
      <c r="L11" s="13"/>
      <c r="M11" s="11"/>
      <c r="N11" s="11"/>
      <c r="O11" s="11"/>
      <c r="P11" s="11"/>
      <c r="Q11" s="11"/>
      <c r="R11" s="11"/>
      <c r="S11" s="11"/>
    </row>
    <row r="12" spans="1:19" x14ac:dyDescent="0.25">
      <c r="A12" s="1">
        <v>2</v>
      </c>
      <c r="B12" s="1">
        <v>16</v>
      </c>
      <c r="C12" s="1">
        <v>3.5</v>
      </c>
      <c r="D12" s="5">
        <f t="shared" si="0"/>
        <v>4.5599999999999987</v>
      </c>
      <c r="E12" s="3">
        <f t="shared" si="1"/>
        <v>1.1235999999999973</v>
      </c>
      <c r="K12" s="11"/>
      <c r="L12" s="11"/>
      <c r="M12" s="11"/>
      <c r="N12" s="11"/>
      <c r="O12" s="11"/>
      <c r="P12" s="11"/>
      <c r="Q12" s="11"/>
      <c r="R12" s="11"/>
      <c r="S12" s="11"/>
    </row>
    <row r="13" spans="1:19" x14ac:dyDescent="0.25">
      <c r="A13" s="1">
        <v>3</v>
      </c>
      <c r="B13" s="1">
        <v>24</v>
      </c>
      <c r="C13" s="1">
        <v>2</v>
      </c>
      <c r="D13" s="5">
        <f t="shared" si="0"/>
        <v>2.4199999999999982</v>
      </c>
      <c r="E13" s="3">
        <f t="shared" si="1"/>
        <v>0.17639999999999845</v>
      </c>
      <c r="K13" s="11"/>
      <c r="L13" s="13"/>
      <c r="M13" s="11"/>
      <c r="N13" s="11"/>
      <c r="O13" s="11"/>
      <c r="P13" s="11"/>
      <c r="Q13" s="11"/>
      <c r="R13" s="11"/>
      <c r="S13" s="11"/>
    </row>
    <row r="14" spans="1:19" x14ac:dyDescent="0.25">
      <c r="A14" s="1">
        <v>4</v>
      </c>
      <c r="B14" s="1">
        <v>32</v>
      </c>
      <c r="C14" s="1">
        <v>1.3</v>
      </c>
      <c r="D14" s="5">
        <f t="shared" si="0"/>
        <v>0.27999999999999758</v>
      </c>
      <c r="E14" s="3">
        <f t="shared" si="1"/>
        <v>1.0404000000000051</v>
      </c>
      <c r="K14" s="11"/>
      <c r="L14" s="13"/>
      <c r="M14" s="11"/>
      <c r="N14" s="11"/>
      <c r="O14" s="11"/>
      <c r="P14" s="11"/>
      <c r="Q14" s="11"/>
      <c r="R14" s="11"/>
      <c r="S14" s="11"/>
    </row>
    <row r="15" spans="1:19" ht="21" x14ac:dyDescent="0.35">
      <c r="D15" s="21" t="s">
        <v>40</v>
      </c>
      <c r="E15" s="21">
        <f>SUM(E10:E14)</f>
        <v>4.1760000000000002</v>
      </c>
      <c r="K15" s="11"/>
      <c r="L15" s="13"/>
      <c r="M15" s="11"/>
      <c r="N15" s="11"/>
      <c r="O15" s="11"/>
      <c r="P15" s="11"/>
      <c r="Q15" s="11"/>
      <c r="R15" s="11"/>
      <c r="S15" s="11"/>
    </row>
    <row r="16" spans="1:19" ht="15.75" x14ac:dyDescent="0.25">
      <c r="K16" s="11"/>
      <c r="L16" s="11"/>
      <c r="M16" s="11"/>
      <c r="N16" s="11"/>
      <c r="O16" s="16"/>
      <c r="P16" s="16"/>
      <c r="Q16" s="11"/>
      <c r="R16" s="11"/>
      <c r="S16" s="11"/>
    </row>
    <row r="17" spans="1:19" ht="15.75" x14ac:dyDescent="0.25">
      <c r="K17" s="11"/>
      <c r="L17" s="11"/>
      <c r="M17" s="11"/>
      <c r="N17" s="11"/>
      <c r="O17" s="16"/>
      <c r="P17" s="16"/>
      <c r="Q17" s="11"/>
      <c r="R17" s="11"/>
      <c r="S17" s="11"/>
    </row>
    <row r="18" spans="1:19" ht="15.75" x14ac:dyDescent="0.25">
      <c r="K18" s="11"/>
      <c r="L18" s="11"/>
      <c r="M18" s="11"/>
      <c r="N18" s="11"/>
      <c r="O18" s="16"/>
      <c r="P18" s="16"/>
      <c r="Q18" s="11"/>
      <c r="R18" s="11"/>
      <c r="S18" s="11"/>
    </row>
    <row r="19" spans="1:19" x14ac:dyDescent="0.25">
      <c r="K19" s="11"/>
      <c r="L19" s="11"/>
      <c r="M19" s="11"/>
      <c r="N19" s="11"/>
      <c r="O19" s="11"/>
      <c r="P19" s="11"/>
      <c r="Q19" s="11"/>
      <c r="R19" s="11"/>
      <c r="S19" s="11"/>
    </row>
    <row r="20" spans="1:19" ht="15.75" x14ac:dyDescent="0.25">
      <c r="K20" s="11"/>
      <c r="L20" s="11"/>
      <c r="M20" s="11"/>
      <c r="N20" s="11"/>
      <c r="O20" s="7"/>
      <c r="P20" s="11"/>
      <c r="Q20" s="11"/>
      <c r="R20" s="11"/>
      <c r="S20" s="11"/>
    </row>
    <row r="21" spans="1:19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25">
      <c r="A24" s="24"/>
      <c r="B24" s="24"/>
      <c r="C24" s="11"/>
      <c r="D24" s="11"/>
      <c r="E24" s="12"/>
      <c r="F24" s="12"/>
      <c r="G24" s="12"/>
      <c r="H24" s="12"/>
      <c r="I24" s="12"/>
      <c r="J24" s="12"/>
      <c r="K24" s="11"/>
      <c r="L24" s="13"/>
      <c r="M24" s="11"/>
      <c r="N24" s="11"/>
      <c r="O24" s="24"/>
      <c r="P24" s="24"/>
      <c r="Q24" s="24"/>
      <c r="R24" s="11"/>
      <c r="S24" s="11"/>
    </row>
    <row r="25" spans="1:19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3"/>
      <c r="M25" s="11"/>
      <c r="N25" s="11"/>
      <c r="O25" s="11"/>
      <c r="P25" s="11"/>
      <c r="Q25" s="11"/>
      <c r="R25" s="11"/>
      <c r="S25" s="11"/>
    </row>
    <row r="26" spans="1:19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3"/>
      <c r="M26" s="11"/>
      <c r="N26" s="11"/>
      <c r="O26" s="11"/>
      <c r="P26" s="11"/>
      <c r="Q26" s="11"/>
      <c r="R26" s="12"/>
      <c r="S26" s="11"/>
    </row>
    <row r="27" spans="1:19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1"/>
    </row>
    <row r="28" spans="1:19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3"/>
      <c r="M28" s="11"/>
      <c r="N28" s="11"/>
      <c r="O28" s="11"/>
      <c r="P28" s="11"/>
      <c r="Q28" s="11"/>
      <c r="R28" s="12"/>
      <c r="S28" s="11"/>
    </row>
    <row r="29" spans="1:19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3"/>
      <c r="M29" s="11"/>
      <c r="N29" s="11"/>
      <c r="O29" s="11"/>
      <c r="P29" s="11"/>
      <c r="Q29" s="11"/>
      <c r="R29" s="11"/>
      <c r="S29" s="11"/>
    </row>
    <row r="30" spans="1:19" x14ac:dyDescent="0.25">
      <c r="A30" s="11"/>
      <c r="B30" s="11"/>
      <c r="C30" s="11"/>
      <c r="D30" s="11"/>
      <c r="E30" s="11"/>
      <c r="F30" s="14"/>
      <c r="G30" s="14"/>
      <c r="H30" s="14"/>
      <c r="I30" s="11"/>
      <c r="J30" s="11"/>
      <c r="K30" s="11"/>
      <c r="L30" s="13"/>
      <c r="M30" s="11"/>
      <c r="N30" s="11"/>
      <c r="O30" s="11"/>
      <c r="P30" s="11"/>
      <c r="Q30" s="11"/>
      <c r="R30" s="11"/>
      <c r="S30" s="11"/>
    </row>
    <row r="31" spans="1:19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25">
      <c r="A32" s="12"/>
      <c r="B32" s="12"/>
      <c r="C32" s="12"/>
      <c r="D32" s="15"/>
      <c r="E32" s="15"/>
      <c r="F32" s="11"/>
      <c r="G32" s="11"/>
      <c r="H32" s="11"/>
      <c r="I32" s="11"/>
      <c r="J32" s="11"/>
      <c r="K32" s="11"/>
      <c r="L32" s="13"/>
      <c r="M32" s="11"/>
      <c r="N32" s="11"/>
      <c r="O32" s="11"/>
      <c r="P32" s="11"/>
      <c r="Q32" s="11"/>
      <c r="R32" s="11"/>
      <c r="S32" s="11"/>
    </row>
    <row r="33" spans="1:19" x14ac:dyDescent="0.25">
      <c r="A33" s="12"/>
      <c r="B33" s="12"/>
      <c r="C33" s="12"/>
      <c r="D33" s="15"/>
      <c r="E33" s="11"/>
      <c r="F33" s="11"/>
      <c r="G33" s="11"/>
      <c r="H33" s="11"/>
      <c r="I33" s="11"/>
      <c r="J33" s="11"/>
      <c r="K33" s="11"/>
      <c r="L33" s="13"/>
      <c r="M33" s="11"/>
      <c r="N33" s="11"/>
      <c r="O33" s="11"/>
      <c r="P33" s="11"/>
      <c r="Q33" s="11"/>
      <c r="R33" s="11"/>
      <c r="S33" s="11"/>
    </row>
    <row r="34" spans="1:19" x14ac:dyDescent="0.25">
      <c r="A34" s="12"/>
      <c r="B34" s="12"/>
      <c r="C34" s="12"/>
      <c r="D34" s="15"/>
      <c r="E34" s="11"/>
      <c r="F34" s="11"/>
      <c r="G34" s="11"/>
      <c r="H34" s="11"/>
      <c r="I34" s="11"/>
      <c r="J34" s="11"/>
      <c r="K34" s="11"/>
      <c r="L34" s="13"/>
      <c r="M34" s="11"/>
      <c r="N34" s="11"/>
      <c r="O34" s="11"/>
      <c r="P34" s="11"/>
      <c r="Q34" s="11"/>
      <c r="R34" s="11"/>
      <c r="S34" s="11"/>
    </row>
    <row r="35" spans="1:19" x14ac:dyDescent="0.25">
      <c r="A35" s="12"/>
      <c r="B35" s="12"/>
      <c r="C35" s="12"/>
      <c r="D35" s="15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x14ac:dyDescent="0.25">
      <c r="A36" s="12"/>
      <c r="B36" s="12"/>
      <c r="C36" s="12"/>
      <c r="D36" s="15"/>
      <c r="E36" s="11"/>
      <c r="F36" s="11"/>
      <c r="G36" s="11"/>
      <c r="H36" s="11"/>
      <c r="I36" s="11"/>
      <c r="J36" s="11"/>
      <c r="K36" s="11"/>
      <c r="L36" s="13"/>
      <c r="M36" s="11"/>
      <c r="N36" s="11"/>
      <c r="O36" s="11"/>
      <c r="P36" s="11"/>
      <c r="Q36" s="11"/>
      <c r="R36" s="11"/>
      <c r="S36" s="11"/>
    </row>
    <row r="37" spans="1:19" x14ac:dyDescent="0.25">
      <c r="A37" s="12"/>
      <c r="B37" s="12"/>
      <c r="C37" s="12"/>
      <c r="D37" s="15"/>
      <c r="E37" s="11"/>
      <c r="F37" s="11"/>
      <c r="G37" s="11"/>
      <c r="H37" s="11"/>
      <c r="I37" s="11"/>
      <c r="J37" s="11"/>
      <c r="K37" s="11"/>
      <c r="L37" s="13"/>
      <c r="M37" s="11"/>
      <c r="N37" s="11"/>
      <c r="O37" s="11"/>
      <c r="P37" s="11"/>
      <c r="Q37" s="11"/>
      <c r="R37" s="11"/>
      <c r="S37" s="11"/>
    </row>
    <row r="38" spans="1:19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3"/>
      <c r="M38" s="11"/>
      <c r="N38" s="11"/>
      <c r="O38" s="11"/>
      <c r="P38" s="11"/>
      <c r="Q38" s="11"/>
      <c r="R38" s="11"/>
      <c r="S38" s="11"/>
    </row>
    <row r="39" spans="1:19" ht="15.75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6"/>
      <c r="P39" s="16"/>
      <c r="Q39" s="11"/>
      <c r="R39" s="11"/>
      <c r="S39" s="11"/>
    </row>
    <row r="40" spans="1:19" ht="15.75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6"/>
      <c r="P40" s="16"/>
      <c r="Q40" s="11"/>
      <c r="R40" s="11"/>
      <c r="S40" s="11"/>
    </row>
    <row r="41" spans="1:19" ht="15.75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6"/>
      <c r="P41" s="16"/>
      <c r="Q41" s="11"/>
      <c r="R41" s="11"/>
      <c r="S41" s="11"/>
    </row>
    <row r="42" spans="1:19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ht="15.75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7"/>
      <c r="P43" s="11"/>
      <c r="Q43" s="11"/>
      <c r="R43" s="11"/>
      <c r="S43" s="11"/>
    </row>
    <row r="44" spans="1:19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</sheetData>
  <mergeCells count="8">
    <mergeCell ref="A1:B1"/>
    <mergeCell ref="O1:Q1"/>
    <mergeCell ref="A24:B24"/>
    <mergeCell ref="O24:Q24"/>
    <mergeCell ref="A8:E8"/>
    <mergeCell ref="G1:H1"/>
    <mergeCell ref="G5:H5"/>
    <mergeCell ref="G9:H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topLeftCell="A58" workbookViewId="0">
      <selection activeCell="D64" sqref="D64:D73"/>
    </sheetView>
  </sheetViews>
  <sheetFormatPr defaultRowHeight="15" x14ac:dyDescent="0.25"/>
  <sheetData>
    <row r="1" spans="1:18" x14ac:dyDescent="0.25">
      <c r="A1" s="22"/>
      <c r="B1" s="22"/>
      <c r="E1" s="1" t="s">
        <v>1</v>
      </c>
      <c r="F1" s="1" t="s">
        <v>2</v>
      </c>
      <c r="G1" s="1" t="s">
        <v>41</v>
      </c>
      <c r="H1" s="1" t="s">
        <v>44</v>
      </c>
      <c r="I1" s="1" t="s">
        <v>45</v>
      </c>
      <c r="J1" s="1" t="s">
        <v>3</v>
      </c>
      <c r="L1" s="2" t="s">
        <v>4</v>
      </c>
      <c r="M1" s="3">
        <f>SUM(G2:G11)</f>
        <v>10</v>
      </c>
      <c r="O1" s="22" t="s">
        <v>5</v>
      </c>
      <c r="P1" s="22"/>
      <c r="Q1" s="22"/>
    </row>
    <row r="2" spans="1:18" x14ac:dyDescent="0.25">
      <c r="E2" s="3">
        <v>0</v>
      </c>
      <c r="F2" s="3">
        <f>B23</f>
        <v>0.1</v>
      </c>
      <c r="G2" s="3">
        <v>1</v>
      </c>
      <c r="H2" s="3">
        <f>F2</f>
        <v>0.1</v>
      </c>
      <c r="I2" s="3">
        <f>F2*F2</f>
        <v>1.0000000000000002E-2</v>
      </c>
      <c r="J2" s="3">
        <f>C23</f>
        <v>2</v>
      </c>
      <c r="L2" s="2" t="s">
        <v>6</v>
      </c>
      <c r="M2" s="3">
        <f>SUMPRODUCT(H2:H11,G2:G11)</f>
        <v>5.5</v>
      </c>
      <c r="O2" t="s">
        <v>7</v>
      </c>
      <c r="P2" t="s">
        <v>8</v>
      </c>
      <c r="Q2" t="s">
        <v>9</v>
      </c>
      <c r="R2" t="s">
        <v>42</v>
      </c>
    </row>
    <row r="3" spans="1:18" x14ac:dyDescent="0.25">
      <c r="B3" s="8"/>
      <c r="E3" s="3">
        <v>1</v>
      </c>
      <c r="F3" s="3">
        <f>B24</f>
        <v>0.2</v>
      </c>
      <c r="G3" s="3">
        <v>1</v>
      </c>
      <c r="H3" s="3">
        <f>F3</f>
        <v>0.2</v>
      </c>
      <c r="I3" s="3">
        <f t="shared" ref="I3:I6" si="0">F3*F3</f>
        <v>4.0000000000000008E-2</v>
      </c>
      <c r="J3" s="3">
        <f>C24</f>
        <v>2.5</v>
      </c>
      <c r="L3" s="2" t="s">
        <v>11</v>
      </c>
      <c r="M3" s="3">
        <f>SUMPRODUCT(I2:I11,G2:G11)</f>
        <v>3.8499999999999996</v>
      </c>
      <c r="O3">
        <f>M1</f>
        <v>10</v>
      </c>
      <c r="P3">
        <f>M5</f>
        <v>5.5</v>
      </c>
      <c r="Q3">
        <f>M9</f>
        <v>3.8499999999999996</v>
      </c>
      <c r="R3" s="4">
        <f>M13</f>
        <v>59.5</v>
      </c>
    </row>
    <row r="4" spans="1:18" x14ac:dyDescent="0.25">
      <c r="E4" s="3">
        <v>2</v>
      </c>
      <c r="F4" s="3">
        <f>B25</f>
        <v>0.3</v>
      </c>
      <c r="G4" s="3">
        <v>1</v>
      </c>
      <c r="H4" s="3">
        <f>F4</f>
        <v>0.3</v>
      </c>
      <c r="I4" s="3">
        <f t="shared" si="0"/>
        <v>0.09</v>
      </c>
      <c r="J4" s="3">
        <f>C25</f>
        <v>3.5</v>
      </c>
      <c r="L4" s="3"/>
      <c r="M4" s="3"/>
      <c r="O4">
        <f>M2</f>
        <v>5.5</v>
      </c>
      <c r="P4">
        <f>M6</f>
        <v>3.8499999999999996</v>
      </c>
      <c r="Q4">
        <f>M10</f>
        <v>3.024999999999999</v>
      </c>
      <c r="R4" s="4">
        <f>M14</f>
        <v>40.799999999999997</v>
      </c>
    </row>
    <row r="5" spans="1:18" x14ac:dyDescent="0.25">
      <c r="E5" s="3">
        <v>3</v>
      </c>
      <c r="F5" s="3">
        <f>B26</f>
        <v>0.4</v>
      </c>
      <c r="G5" s="3">
        <v>1</v>
      </c>
      <c r="H5" s="3">
        <f>F5</f>
        <v>0.4</v>
      </c>
      <c r="I5" s="3">
        <f t="shared" si="0"/>
        <v>0.16000000000000003</v>
      </c>
      <c r="J5" s="3">
        <f>C26</f>
        <v>4</v>
      </c>
      <c r="L5" s="2" t="s">
        <v>13</v>
      </c>
      <c r="M5" s="3">
        <f>SUMPRODUCT(G2:G11*H2:H11)</f>
        <v>5.5</v>
      </c>
      <c r="O5">
        <f>M3</f>
        <v>3.8499999999999996</v>
      </c>
      <c r="P5">
        <f>M7</f>
        <v>3.024999999999999</v>
      </c>
      <c r="Q5">
        <f>M11</f>
        <v>2.5332999999999988</v>
      </c>
      <c r="R5" s="4">
        <f>M15</f>
        <v>31.86</v>
      </c>
    </row>
    <row r="6" spans="1:18" x14ac:dyDescent="0.25">
      <c r="E6" s="3">
        <v>4</v>
      </c>
      <c r="F6" s="3">
        <f>B27</f>
        <v>0.5</v>
      </c>
      <c r="G6" s="3">
        <v>1</v>
      </c>
      <c r="H6" s="3">
        <f>F6</f>
        <v>0.5</v>
      </c>
      <c r="I6" s="3">
        <f t="shared" si="0"/>
        <v>0.25</v>
      </c>
      <c r="J6" s="3">
        <f>C27</f>
        <v>5</v>
      </c>
      <c r="L6" s="2" t="s">
        <v>14</v>
      </c>
      <c r="M6" s="3">
        <f>SUMSQ(H2:H11)</f>
        <v>3.8499999999999996</v>
      </c>
    </row>
    <row r="7" spans="1:18" x14ac:dyDescent="0.25">
      <c r="E7" s="3">
        <v>5</v>
      </c>
      <c r="F7" s="3">
        <f t="shared" ref="F7:F14" si="1">B28</f>
        <v>0.6</v>
      </c>
      <c r="G7" s="3">
        <v>1</v>
      </c>
      <c r="H7" s="3">
        <f t="shared" ref="H7:H14" si="2">F7</f>
        <v>0.6</v>
      </c>
      <c r="I7" s="3">
        <f t="shared" ref="I7:I14" si="3">F7*F7</f>
        <v>0.36</v>
      </c>
      <c r="J7" s="3">
        <f t="shared" ref="J7:J14" si="4">C28</f>
        <v>6</v>
      </c>
      <c r="L7" s="2" t="s">
        <v>15</v>
      </c>
      <c r="M7" s="3">
        <f>SUMPRODUCT(I2:I11*H2:H11)</f>
        <v>3.024999999999999</v>
      </c>
      <c r="O7" t="s">
        <v>16</v>
      </c>
    </row>
    <row r="8" spans="1:18" x14ac:dyDescent="0.25">
      <c r="E8" s="3">
        <v>6</v>
      </c>
      <c r="F8" s="3">
        <f t="shared" si="1"/>
        <v>0.7</v>
      </c>
      <c r="G8" s="3">
        <v>1</v>
      </c>
      <c r="H8" s="3">
        <f t="shared" si="2"/>
        <v>0.7</v>
      </c>
      <c r="I8" s="3">
        <f t="shared" si="3"/>
        <v>0.48999999999999994</v>
      </c>
      <c r="J8" s="3">
        <f t="shared" si="4"/>
        <v>8</v>
      </c>
      <c r="L8" s="3"/>
      <c r="M8" s="3"/>
      <c r="O8">
        <f>O3</f>
        <v>10</v>
      </c>
      <c r="P8">
        <f>P3</f>
        <v>5.5</v>
      </c>
      <c r="Q8">
        <f>Q3</f>
        <v>3.8499999999999996</v>
      </c>
      <c r="R8">
        <f>R3</f>
        <v>59.5</v>
      </c>
    </row>
    <row r="9" spans="1:18" x14ac:dyDescent="0.25">
      <c r="E9" s="3">
        <v>7</v>
      </c>
      <c r="F9" s="3">
        <f t="shared" si="1"/>
        <v>0.79999999999999993</v>
      </c>
      <c r="G9" s="3">
        <v>1</v>
      </c>
      <c r="H9" s="3">
        <f t="shared" si="2"/>
        <v>0.79999999999999993</v>
      </c>
      <c r="I9" s="3">
        <f t="shared" si="3"/>
        <v>0.6399999999999999</v>
      </c>
      <c r="J9" s="3">
        <f t="shared" si="4"/>
        <v>9</v>
      </c>
      <c r="L9" s="2" t="s">
        <v>20</v>
      </c>
      <c r="M9" s="3">
        <f>SUMPRODUCT(G2:G11,I2:I11)</f>
        <v>3.8499999999999996</v>
      </c>
      <c r="O9">
        <f>O4-(O3*($O$4/$O$3))</f>
        <v>0</v>
      </c>
      <c r="P9">
        <f>P4-(P3*($O$4/$O$3))</f>
        <v>0.82499999999999929</v>
      </c>
      <c r="Q9">
        <f>Q4-(Q3*($O$4/$O$3))</f>
        <v>0.90749999999999886</v>
      </c>
      <c r="R9">
        <f>R4-(R3*($O$4/$O$3))</f>
        <v>8.0749999999999957</v>
      </c>
    </row>
    <row r="10" spans="1:18" x14ac:dyDescent="0.25">
      <c r="E10" s="3">
        <v>8</v>
      </c>
      <c r="F10" s="3">
        <f t="shared" si="1"/>
        <v>0.89999999999999991</v>
      </c>
      <c r="G10" s="3">
        <v>1</v>
      </c>
      <c r="H10" s="3">
        <f t="shared" si="2"/>
        <v>0.89999999999999991</v>
      </c>
      <c r="I10" s="3">
        <f t="shared" si="3"/>
        <v>0.80999999999999983</v>
      </c>
      <c r="J10" s="3">
        <f t="shared" si="4"/>
        <v>9.5</v>
      </c>
      <c r="L10" s="2" t="s">
        <v>21</v>
      </c>
      <c r="M10" s="3">
        <f>SUMPRODUCT(H2:H11,I2:I11)</f>
        <v>3.024999999999999</v>
      </c>
      <c r="O10">
        <f>O5-(O3*($O$5/$O$3))</f>
        <v>0</v>
      </c>
      <c r="P10">
        <f>P5-(P3*($O$5/$O$3))</f>
        <v>0.90749999999999931</v>
      </c>
      <c r="Q10">
        <f>Q5-(Q3*($O$5/$O$3))</f>
        <v>1.0510499999999992</v>
      </c>
      <c r="R10">
        <f>R5-(R3*($O$5/$O$3))</f>
        <v>8.9525000000000006</v>
      </c>
    </row>
    <row r="11" spans="1:18" x14ac:dyDescent="0.25">
      <c r="E11" s="3">
        <v>9</v>
      </c>
      <c r="F11" s="3">
        <f t="shared" si="1"/>
        <v>0.99999999999999989</v>
      </c>
      <c r="G11" s="3">
        <v>1</v>
      </c>
      <c r="H11" s="3">
        <f t="shared" si="2"/>
        <v>0.99999999999999989</v>
      </c>
      <c r="I11" s="3">
        <f t="shared" si="3"/>
        <v>0.99999999999999978</v>
      </c>
      <c r="J11" s="3">
        <f t="shared" si="4"/>
        <v>10</v>
      </c>
      <c r="L11" s="2" t="s">
        <v>22</v>
      </c>
      <c r="M11" s="3">
        <f>SUMSQ(I2:I11)</f>
        <v>2.5332999999999988</v>
      </c>
    </row>
    <row r="12" spans="1:18" x14ac:dyDescent="0.25">
      <c r="E12" s="3"/>
      <c r="F12" s="3"/>
      <c r="G12" s="3"/>
      <c r="H12" s="3"/>
      <c r="I12" s="3"/>
      <c r="J12" s="3"/>
      <c r="L12" s="3"/>
      <c r="M12" s="3"/>
      <c r="O12" t="s">
        <v>23</v>
      </c>
    </row>
    <row r="13" spans="1:18" x14ac:dyDescent="0.25">
      <c r="E13" s="3"/>
      <c r="F13" s="3"/>
      <c r="G13" s="3"/>
      <c r="H13" s="3"/>
      <c r="I13" s="3"/>
      <c r="J13" s="3"/>
      <c r="L13" s="2" t="s">
        <v>24</v>
      </c>
      <c r="M13" s="3">
        <f>SUMPRODUCT(G2:G11,J2:J11)</f>
        <v>59.5</v>
      </c>
      <c r="O13">
        <f>P9</f>
        <v>0.82499999999999929</v>
      </c>
      <c r="P13">
        <f>Q9</f>
        <v>0.90749999999999886</v>
      </c>
      <c r="Q13">
        <f>R9</f>
        <v>8.0749999999999957</v>
      </c>
    </row>
    <row r="14" spans="1:18" x14ac:dyDescent="0.25">
      <c r="E14" s="3"/>
      <c r="F14" s="3"/>
      <c r="G14" s="3"/>
      <c r="H14" s="3"/>
      <c r="I14" s="3"/>
      <c r="J14" s="3"/>
      <c r="L14" s="2" t="s">
        <v>25</v>
      </c>
      <c r="M14" s="3">
        <f>SUMPRODUCT(H2:H11,J2:J11)</f>
        <v>40.799999999999997</v>
      </c>
      <c r="O14">
        <f>P10-(P9*($P$10/$P$9))</f>
        <v>0</v>
      </c>
      <c r="P14">
        <f>Q10-(Q9*($P$10/$P$9))</f>
        <v>5.2800000000000291E-2</v>
      </c>
      <c r="Q14">
        <f>R10-(R9*($P$10/$P$9))</f>
        <v>7.0000000000003837E-2</v>
      </c>
    </row>
    <row r="15" spans="1:18" x14ac:dyDescent="0.25">
      <c r="L15" s="2" t="s">
        <v>27</v>
      </c>
      <c r="M15" s="3">
        <f>SUMPRODUCT(I2:I11,J2:J11)</f>
        <v>31.86</v>
      </c>
    </row>
    <row r="16" spans="1:18" ht="15.75" x14ac:dyDescent="0.25">
      <c r="O16" s="6" t="s">
        <v>8</v>
      </c>
      <c r="P16" s="6">
        <f>Q14/P14</f>
        <v>1.3257575757576412</v>
      </c>
    </row>
    <row r="17" spans="1:16" ht="15.75" x14ac:dyDescent="0.25">
      <c r="O17" s="6" t="s">
        <v>7</v>
      </c>
      <c r="P17" s="6">
        <f>(Q13-(P16*P13))/O13</f>
        <v>8.3295454545453858</v>
      </c>
    </row>
    <row r="18" spans="1:16" ht="15.75" x14ac:dyDescent="0.25">
      <c r="O18" s="6" t="s">
        <v>43</v>
      </c>
      <c r="P18" s="6">
        <f>(R8-(Q8*P16)-(P8*P17))/O8</f>
        <v>0.8583333333333456</v>
      </c>
    </row>
    <row r="20" spans="1:16" ht="15.75" x14ac:dyDescent="0.25">
      <c r="O20" s="7"/>
    </row>
    <row r="21" spans="1:16" x14ac:dyDescent="0.25">
      <c r="A21" s="23" t="s">
        <v>29</v>
      </c>
      <c r="B21" s="23"/>
      <c r="C21" s="23"/>
      <c r="D21" s="23"/>
      <c r="E21" s="23"/>
    </row>
    <row r="22" spans="1:16" x14ac:dyDescent="0.25">
      <c r="A22" s="1" t="s">
        <v>1</v>
      </c>
      <c r="B22" s="1" t="s">
        <v>17</v>
      </c>
      <c r="C22" s="1" t="s">
        <v>3</v>
      </c>
      <c r="D22" s="5" t="s">
        <v>18</v>
      </c>
      <c r="E22" s="5" t="s">
        <v>19</v>
      </c>
    </row>
    <row r="23" spans="1:16" x14ac:dyDescent="0.25">
      <c r="A23" s="1">
        <v>0</v>
      </c>
      <c r="B23" s="1">
        <v>0.1</v>
      </c>
      <c r="C23" s="1">
        <v>2</v>
      </c>
      <c r="D23" s="5">
        <f>$P$18+($P$17*B23)+(B23*$P$16*$P$16)</f>
        <v>1.8670511937557621</v>
      </c>
      <c r="E23" s="3">
        <f>POWER(ABS(C23-D23),2)</f>
        <v>1.7675385081767907E-2</v>
      </c>
    </row>
    <row r="24" spans="1:16" x14ac:dyDescent="0.25">
      <c r="A24" s="1">
        <v>1</v>
      </c>
      <c r="B24" s="1">
        <v>0.2</v>
      </c>
      <c r="C24" s="1">
        <f>C23+0.5</f>
        <v>2.5</v>
      </c>
      <c r="D24" s="19">
        <f t="shared" ref="D24:D32" si="5">$P$18+($P$17*B24)+(B24*$P$16*$P$16)</f>
        <v>2.8757690541781784</v>
      </c>
      <c r="E24" s="3">
        <f t="shared" ref="E24:E27" si="6">POWER(ABS(C24-D24),2)</f>
        <v>0.14120238207796279</v>
      </c>
    </row>
    <row r="25" spans="1:16" x14ac:dyDescent="0.25">
      <c r="A25" s="1">
        <v>2</v>
      </c>
      <c r="B25" s="1">
        <v>0.3</v>
      </c>
      <c r="C25" s="1">
        <v>3.5</v>
      </c>
      <c r="D25" s="19">
        <f t="shared" si="5"/>
        <v>3.8844869146005943</v>
      </c>
      <c r="E25" s="3">
        <f t="shared" si="6"/>
        <v>0.14783018749908466</v>
      </c>
    </row>
    <row r="26" spans="1:16" x14ac:dyDescent="0.25">
      <c r="A26" s="1">
        <v>3</v>
      </c>
      <c r="B26" s="1">
        <f>B25+0.1</f>
        <v>0.4</v>
      </c>
      <c r="C26" s="1">
        <f t="shared" ref="C25:C32" si="7">C25+0.5</f>
        <v>4</v>
      </c>
      <c r="D26" s="19">
        <f t="shared" si="5"/>
        <v>4.8932047750230119</v>
      </c>
      <c r="E26" s="3">
        <f t="shared" si="6"/>
        <v>0.79781477012390922</v>
      </c>
    </row>
    <row r="27" spans="1:16" x14ac:dyDescent="0.25">
      <c r="A27" s="1">
        <v>4</v>
      </c>
      <c r="B27" s="1">
        <f t="shared" ref="B27:B33" si="8">B26+0.1</f>
        <v>0.5</v>
      </c>
      <c r="C27" s="1">
        <f>C26+1</f>
        <v>5</v>
      </c>
      <c r="D27" s="19">
        <f t="shared" si="5"/>
        <v>5.9019226354454277</v>
      </c>
      <c r="E27" s="3">
        <f t="shared" si="6"/>
        <v>0.81346444032882592</v>
      </c>
    </row>
    <row r="28" spans="1:16" x14ac:dyDescent="0.25">
      <c r="A28" s="1">
        <f>A27+1</f>
        <v>5</v>
      </c>
      <c r="B28" s="1">
        <f t="shared" si="8"/>
        <v>0.6</v>
      </c>
      <c r="C28" s="1">
        <f t="shared" ref="C28:C32" si="9">C27+1</f>
        <v>6</v>
      </c>
      <c r="D28" s="19">
        <f t="shared" si="5"/>
        <v>6.9106404958678436</v>
      </c>
      <c r="E28" s="3">
        <f t="shared" ref="E28:E33" si="10">POWER(ABS(C28-D28),2)</f>
        <v>0.82926611271443207</v>
      </c>
    </row>
    <row r="29" spans="1:16" x14ac:dyDescent="0.25">
      <c r="A29" s="1">
        <f t="shared" ref="A29:A32" si="11">A28+1</f>
        <v>6</v>
      </c>
      <c r="B29" s="1">
        <f t="shared" si="8"/>
        <v>0.7</v>
      </c>
      <c r="C29" s="1">
        <v>8</v>
      </c>
      <c r="D29" s="19">
        <f t="shared" si="5"/>
        <v>7.9193583562902603</v>
      </c>
      <c r="E29" s="3">
        <f t="shared" si="10"/>
        <v>6.5030747002085996E-3</v>
      </c>
    </row>
    <row r="30" spans="1:16" x14ac:dyDescent="0.25">
      <c r="A30" s="1">
        <f t="shared" si="11"/>
        <v>7</v>
      </c>
      <c r="B30" s="1">
        <f t="shared" si="8"/>
        <v>0.79999999999999993</v>
      </c>
      <c r="C30" s="1">
        <f t="shared" si="9"/>
        <v>9</v>
      </c>
      <c r="D30" s="19">
        <f t="shared" si="5"/>
        <v>8.9280762167126753</v>
      </c>
      <c r="E30" s="3">
        <f t="shared" si="10"/>
        <v>5.1730306023620529E-3</v>
      </c>
    </row>
    <row r="31" spans="1:16" x14ac:dyDescent="0.25">
      <c r="A31" s="1">
        <f>A30+1</f>
        <v>8</v>
      </c>
      <c r="B31" s="1">
        <f t="shared" si="8"/>
        <v>0.89999999999999991</v>
      </c>
      <c r="C31" s="1">
        <v>9.5</v>
      </c>
      <c r="D31" s="19">
        <f t="shared" si="5"/>
        <v>9.9367940771350902</v>
      </c>
      <c r="E31" s="3">
        <f t="shared" si="10"/>
        <v>0.19078906582029515</v>
      </c>
    </row>
    <row r="32" spans="1:16" x14ac:dyDescent="0.25">
      <c r="A32" s="1">
        <f t="shared" si="11"/>
        <v>9</v>
      </c>
      <c r="B32" s="1">
        <f t="shared" si="8"/>
        <v>0.99999999999999989</v>
      </c>
      <c r="C32" s="1">
        <v>10</v>
      </c>
      <c r="D32" s="19">
        <f t="shared" si="5"/>
        <v>10.945511937557507</v>
      </c>
      <c r="E32" s="3">
        <f t="shared" si="10"/>
        <v>0.89399282406375091</v>
      </c>
    </row>
    <row r="33" spans="1:18" x14ac:dyDescent="0.25">
      <c r="A33" s="1"/>
      <c r="B33" s="1"/>
      <c r="C33" s="1"/>
      <c r="D33" s="19"/>
      <c r="E33" s="3"/>
    </row>
    <row r="34" spans="1:18" x14ac:dyDescent="0.25">
      <c r="E34" s="26">
        <f>SUM(E23:E32)</f>
        <v>3.8437112730125995</v>
      </c>
    </row>
    <row r="42" spans="1:18" x14ac:dyDescent="0.25">
      <c r="A42" s="22"/>
      <c r="B42" s="22"/>
      <c r="E42" s="1" t="s">
        <v>1</v>
      </c>
      <c r="F42" s="1" t="s">
        <v>2</v>
      </c>
      <c r="G42" s="1" t="s">
        <v>41</v>
      </c>
      <c r="H42" s="1" t="s">
        <v>44</v>
      </c>
      <c r="I42" s="1" t="s">
        <v>46</v>
      </c>
      <c r="J42" s="1" t="s">
        <v>3</v>
      </c>
      <c r="L42" s="2" t="s">
        <v>4</v>
      </c>
      <c r="M42" s="3">
        <f>SUM(G43:G52)</f>
        <v>10</v>
      </c>
      <c r="O42" s="22" t="s">
        <v>5</v>
      </c>
      <c r="P42" s="22"/>
      <c r="Q42" s="22"/>
    </row>
    <row r="43" spans="1:18" x14ac:dyDescent="0.25">
      <c r="E43" s="3">
        <v>0</v>
      </c>
      <c r="F43" s="3">
        <f>B64</f>
        <v>0.1</v>
      </c>
      <c r="G43" s="3">
        <v>1</v>
      </c>
      <c r="H43" s="3"/>
      <c r="I43" s="3">
        <f>LOG10(F43)</f>
        <v>-1</v>
      </c>
      <c r="J43" s="3">
        <f>C64</f>
        <v>2</v>
      </c>
      <c r="L43" s="2" t="s">
        <v>6</v>
      </c>
      <c r="M43" s="3">
        <f>SUMPRODUCT(H43:H52,G43:G52)</f>
        <v>0</v>
      </c>
      <c r="O43" t="s">
        <v>7</v>
      </c>
      <c r="P43" t="s">
        <v>8</v>
      </c>
      <c r="R43" t="s">
        <v>42</v>
      </c>
    </row>
    <row r="44" spans="1:18" x14ac:dyDescent="0.25">
      <c r="B44" s="8"/>
      <c r="E44" s="3">
        <v>1</v>
      </c>
      <c r="F44" s="3">
        <f>B65</f>
        <v>0.2</v>
      </c>
      <c r="G44" s="3">
        <v>1</v>
      </c>
      <c r="H44" s="3"/>
      <c r="I44" s="3">
        <f t="shared" ref="I44:I52" si="12">LOG10(F44)</f>
        <v>-0.69897000433601875</v>
      </c>
      <c r="J44" s="3">
        <f>C65</f>
        <v>2.5</v>
      </c>
      <c r="L44" s="2" t="s">
        <v>11</v>
      </c>
      <c r="M44" s="3">
        <f>SUMPRODUCT(I43:I52,G43:G52)</f>
        <v>-3.440236967123206</v>
      </c>
      <c r="O44">
        <f>M42</f>
        <v>10</v>
      </c>
      <c r="P44">
        <f>M44</f>
        <v>-3.440236967123206</v>
      </c>
      <c r="R44" s="18">
        <f>M54</f>
        <v>59.5</v>
      </c>
    </row>
    <row r="45" spans="1:18" x14ac:dyDescent="0.25">
      <c r="E45" s="3">
        <v>2</v>
      </c>
      <c r="F45" s="3">
        <f>B66</f>
        <v>0.3</v>
      </c>
      <c r="G45" s="3">
        <v>1</v>
      </c>
      <c r="H45" s="3"/>
      <c r="I45" s="3">
        <f t="shared" si="12"/>
        <v>-0.52287874528033762</v>
      </c>
      <c r="J45" s="3">
        <f>C66</f>
        <v>3.5</v>
      </c>
      <c r="L45" s="3"/>
      <c r="M45" s="3"/>
      <c r="O45">
        <f>M50</f>
        <v>-3.440236967123206</v>
      </c>
      <c r="P45">
        <f>M52</f>
        <v>2.0956333414961898</v>
      </c>
      <c r="R45" s="18">
        <f>M56</f>
        <v>-12.551605087312291</v>
      </c>
    </row>
    <row r="46" spans="1:18" x14ac:dyDescent="0.25">
      <c r="E46" s="3">
        <v>3</v>
      </c>
      <c r="F46" s="3">
        <f>B67</f>
        <v>0.4</v>
      </c>
      <c r="G46" s="3">
        <v>1</v>
      </c>
      <c r="H46" s="3"/>
      <c r="I46" s="3">
        <f t="shared" si="12"/>
        <v>-0.3979400086720376</v>
      </c>
      <c r="J46" s="3">
        <f>C67</f>
        <v>4</v>
      </c>
      <c r="L46" s="2" t="s">
        <v>13</v>
      </c>
      <c r="M46" s="3">
        <f>SUMPRODUCT(G43:G52*H43:H52)</f>
        <v>0</v>
      </c>
      <c r="R46" s="18"/>
    </row>
    <row r="47" spans="1:18" x14ac:dyDescent="0.25">
      <c r="E47" s="3">
        <v>4</v>
      </c>
      <c r="F47" s="3">
        <f>B68</f>
        <v>0.5</v>
      </c>
      <c r="G47" s="3">
        <v>1</v>
      </c>
      <c r="H47" s="3"/>
      <c r="I47" s="3">
        <f t="shared" si="12"/>
        <v>-0.3010299956639812</v>
      </c>
      <c r="J47" s="3">
        <f>C68</f>
        <v>5</v>
      </c>
      <c r="L47" s="2" t="s">
        <v>14</v>
      </c>
      <c r="M47" s="3">
        <f>SUMSQ(H43:H52)</f>
        <v>0</v>
      </c>
    </row>
    <row r="48" spans="1:18" x14ac:dyDescent="0.25">
      <c r="E48" s="3">
        <v>5</v>
      </c>
      <c r="F48" s="3">
        <f t="shared" ref="F48:F52" si="13">B69</f>
        <v>0.6</v>
      </c>
      <c r="G48" s="3">
        <v>1</v>
      </c>
      <c r="H48" s="3"/>
      <c r="I48" s="3">
        <f t="shared" si="12"/>
        <v>-0.22184874961635639</v>
      </c>
      <c r="J48" s="3">
        <f t="shared" ref="J48:J52" si="14">C69</f>
        <v>6</v>
      </c>
      <c r="L48" s="2" t="s">
        <v>15</v>
      </c>
      <c r="M48" s="3">
        <f>SUMPRODUCT(I43:I52*H43:H52)</f>
        <v>0</v>
      </c>
    </row>
    <row r="49" spans="1:16" x14ac:dyDescent="0.25">
      <c r="E49" s="3">
        <v>6</v>
      </c>
      <c r="F49" s="3">
        <f t="shared" si="13"/>
        <v>0.7</v>
      </c>
      <c r="G49" s="3">
        <v>1</v>
      </c>
      <c r="H49" s="3"/>
      <c r="I49" s="3">
        <f t="shared" si="12"/>
        <v>-0.15490195998574319</v>
      </c>
      <c r="J49" s="3">
        <f t="shared" si="14"/>
        <v>8</v>
      </c>
      <c r="L49" s="3"/>
      <c r="M49" s="3"/>
    </row>
    <row r="50" spans="1:16" x14ac:dyDescent="0.25">
      <c r="E50" s="3">
        <v>7</v>
      </c>
      <c r="F50" s="3">
        <f t="shared" si="13"/>
        <v>0.79999999999999993</v>
      </c>
      <c r="G50" s="3">
        <v>1</v>
      </c>
      <c r="H50" s="3"/>
      <c r="I50" s="3">
        <f t="shared" si="12"/>
        <v>-9.6910013008056448E-2</v>
      </c>
      <c r="J50" s="3">
        <f t="shared" si="14"/>
        <v>9</v>
      </c>
      <c r="L50" s="2" t="s">
        <v>20</v>
      </c>
      <c r="M50" s="3">
        <f>SUMPRODUCT(G43:G52,I43:I52)</f>
        <v>-3.440236967123206</v>
      </c>
    </row>
    <row r="51" spans="1:16" x14ac:dyDescent="0.25">
      <c r="E51" s="3">
        <v>8</v>
      </c>
      <c r="F51" s="3">
        <f t="shared" si="13"/>
        <v>0.89999999999999991</v>
      </c>
      <c r="G51" s="3">
        <v>1</v>
      </c>
      <c r="H51" s="3"/>
      <c r="I51" s="3">
        <f t="shared" si="12"/>
        <v>-4.5757490560675171E-2</v>
      </c>
      <c r="J51" s="3">
        <f t="shared" si="14"/>
        <v>9.5</v>
      </c>
      <c r="L51" s="2" t="s">
        <v>21</v>
      </c>
      <c r="M51" s="3">
        <f>SUMPRODUCT(H43:H52,I43:I52)</f>
        <v>0</v>
      </c>
    </row>
    <row r="52" spans="1:16" x14ac:dyDescent="0.25">
      <c r="E52" s="3">
        <v>9</v>
      </c>
      <c r="F52" s="3">
        <f t="shared" si="13"/>
        <v>0.99999999999999989</v>
      </c>
      <c r="G52" s="3">
        <v>1</v>
      </c>
      <c r="H52" s="3"/>
      <c r="I52" s="3">
        <f t="shared" si="12"/>
        <v>-4.821637332766436E-17</v>
      </c>
      <c r="J52" s="3">
        <f t="shared" si="14"/>
        <v>10</v>
      </c>
      <c r="L52" s="2" t="s">
        <v>22</v>
      </c>
      <c r="M52" s="3">
        <f>SUMSQ(I43:I52)</f>
        <v>2.0956333414961898</v>
      </c>
    </row>
    <row r="53" spans="1:16" x14ac:dyDescent="0.25">
      <c r="E53" s="3"/>
      <c r="F53" s="3"/>
      <c r="G53" s="3"/>
      <c r="H53" s="3"/>
      <c r="I53" s="3"/>
      <c r="J53" s="3"/>
      <c r="L53" s="3"/>
      <c r="M53" s="3"/>
    </row>
    <row r="54" spans="1:16" x14ac:dyDescent="0.25">
      <c r="E54" s="3"/>
      <c r="F54" s="3"/>
      <c r="G54" s="3"/>
      <c r="H54" s="3"/>
      <c r="I54" s="3"/>
      <c r="J54" s="3"/>
      <c r="L54" s="2" t="s">
        <v>24</v>
      </c>
      <c r="M54" s="3">
        <f>SUMPRODUCT(G43:G52,J43:J52)</f>
        <v>59.5</v>
      </c>
    </row>
    <row r="55" spans="1:16" x14ac:dyDescent="0.25">
      <c r="E55" s="3"/>
      <c r="F55" s="3"/>
      <c r="G55" s="3"/>
      <c r="H55" s="3"/>
      <c r="I55" s="3"/>
      <c r="J55" s="3"/>
      <c r="L55" s="2" t="s">
        <v>25</v>
      </c>
      <c r="M55" s="3">
        <f>SUMPRODUCT(H43:H52,J43:J52)</f>
        <v>0</v>
      </c>
    </row>
    <row r="56" spans="1:16" x14ac:dyDescent="0.25">
      <c r="L56" s="2" t="s">
        <v>27</v>
      </c>
      <c r="M56" s="3">
        <f>SUMPRODUCT(I43:I52,J43:J52)</f>
        <v>-12.551605087312291</v>
      </c>
    </row>
    <row r="57" spans="1:16" ht="15.75" x14ac:dyDescent="0.25">
      <c r="O57" s="6" t="s">
        <v>8</v>
      </c>
      <c r="P57" s="6">
        <v>8.6807999999999996</v>
      </c>
    </row>
    <row r="58" spans="1:16" ht="15.75" x14ac:dyDescent="0.25">
      <c r="O58" s="6" t="s">
        <v>7</v>
      </c>
      <c r="P58" s="6" t="e">
        <f>(Q54-(P57*P54))/O54</f>
        <v>#DIV/0!</v>
      </c>
    </row>
    <row r="59" spans="1:16" ht="15.75" x14ac:dyDescent="0.25">
      <c r="O59" s="6" t="s">
        <v>43</v>
      </c>
      <c r="P59" s="6">
        <v>8.9364000000000008</v>
      </c>
    </row>
    <row r="61" spans="1:16" ht="15.75" x14ac:dyDescent="0.25">
      <c r="O61" s="7"/>
    </row>
    <row r="62" spans="1:16" x14ac:dyDescent="0.25">
      <c r="A62" s="23" t="s">
        <v>29</v>
      </c>
      <c r="B62" s="23"/>
      <c r="C62" s="23"/>
      <c r="D62" s="23"/>
      <c r="E62" s="23"/>
    </row>
    <row r="63" spans="1:16" x14ac:dyDescent="0.25">
      <c r="A63" s="1" t="s">
        <v>1</v>
      </c>
      <c r="B63" s="1" t="s">
        <v>17</v>
      </c>
      <c r="C63" s="1" t="s">
        <v>3</v>
      </c>
      <c r="D63" s="19" t="s">
        <v>18</v>
      </c>
      <c r="E63" s="19" t="s">
        <v>19</v>
      </c>
    </row>
    <row r="64" spans="1:16" x14ac:dyDescent="0.25">
      <c r="A64" s="1">
        <v>0</v>
      </c>
      <c r="B64" s="1">
        <v>0.1</v>
      </c>
      <c r="C64" s="1">
        <v>2</v>
      </c>
      <c r="D64" s="19">
        <f>$P$59+($P$57*LOG10(B64))</f>
        <v>0.25560000000000116</v>
      </c>
      <c r="E64" s="3">
        <f>POWER(ABS(C64-D64),2)</f>
        <v>3.0429313599999959</v>
      </c>
    </row>
    <row r="65" spans="1:5" x14ac:dyDescent="0.25">
      <c r="A65" s="1">
        <v>1</v>
      </c>
      <c r="B65" s="1">
        <v>0.2</v>
      </c>
      <c r="C65" s="1">
        <f>C64+0.5</f>
        <v>2.5</v>
      </c>
      <c r="D65" s="19">
        <f t="shared" ref="D65:D73" si="15">$P$59+($P$57*LOG10(B65))</f>
        <v>2.8687811863598895</v>
      </c>
      <c r="E65" s="3">
        <f t="shared" ref="E65:E73" si="16">POWER(ABS(C65-D65),2)</f>
        <v>0.13599956341300759</v>
      </c>
    </row>
    <row r="66" spans="1:5" x14ac:dyDescent="0.25">
      <c r="A66" s="1">
        <v>2</v>
      </c>
      <c r="B66" s="1">
        <v>0.3</v>
      </c>
      <c r="C66" s="1">
        <v>3.5</v>
      </c>
      <c r="D66" s="19">
        <f t="shared" si="15"/>
        <v>4.3973941879704466</v>
      </c>
      <c r="E66" s="3">
        <f t="shared" si="16"/>
        <v>0.80531632860313718</v>
      </c>
    </row>
    <row r="67" spans="1:5" x14ac:dyDescent="0.25">
      <c r="A67" s="1">
        <v>3</v>
      </c>
      <c r="B67" s="1">
        <f>B66+0.1</f>
        <v>0.4</v>
      </c>
      <c r="C67" s="1">
        <f t="shared" ref="C67:C74" si="17">C66+0.5</f>
        <v>4</v>
      </c>
      <c r="D67" s="19">
        <f t="shared" si="15"/>
        <v>5.481962372719777</v>
      </c>
      <c r="E67" s="3">
        <f t="shared" si="16"/>
        <v>2.1962124741572313</v>
      </c>
    </row>
    <row r="68" spans="1:5" x14ac:dyDescent="0.25">
      <c r="A68" s="1">
        <v>4</v>
      </c>
      <c r="B68" s="1">
        <f t="shared" ref="B68:B74" si="18">B67+0.1</f>
        <v>0.5</v>
      </c>
      <c r="C68" s="1">
        <f>C67+1</f>
        <v>5</v>
      </c>
      <c r="D68" s="19">
        <f t="shared" si="15"/>
        <v>6.3232188136401124</v>
      </c>
      <c r="E68" s="3">
        <f t="shared" si="16"/>
        <v>1.7509080287711465</v>
      </c>
    </row>
    <row r="69" spans="1:5" x14ac:dyDescent="0.25">
      <c r="A69" s="1">
        <f>A68+1</f>
        <v>5</v>
      </c>
      <c r="B69" s="1">
        <f t="shared" si="18"/>
        <v>0.6</v>
      </c>
      <c r="C69" s="1">
        <f t="shared" ref="C69:C73" si="19">C68+1</f>
        <v>6</v>
      </c>
      <c r="D69" s="19">
        <f t="shared" si="15"/>
        <v>7.0105753743303341</v>
      </c>
      <c r="E69" s="3">
        <f t="shared" si="16"/>
        <v>1.0212625872028949</v>
      </c>
    </row>
    <row r="70" spans="1:5" x14ac:dyDescent="0.25">
      <c r="A70" s="1">
        <f t="shared" ref="A70:A73" si="20">A69+1</f>
        <v>6</v>
      </c>
      <c r="B70" s="1">
        <f t="shared" si="18"/>
        <v>0.7</v>
      </c>
      <c r="C70" s="1">
        <v>8</v>
      </c>
      <c r="D70" s="19">
        <f t="shared" si="15"/>
        <v>7.5917270657557614</v>
      </c>
      <c r="E70" s="3">
        <f t="shared" si="16"/>
        <v>0.16668678883640037</v>
      </c>
    </row>
    <row r="71" spans="1:5" x14ac:dyDescent="0.25">
      <c r="A71" s="1">
        <f t="shared" si="20"/>
        <v>7</v>
      </c>
      <c r="B71" s="1">
        <f t="shared" si="18"/>
        <v>0.79999999999999993</v>
      </c>
      <c r="C71" s="1">
        <f t="shared" ref="C71:C75" si="21">C70+1</f>
        <v>9</v>
      </c>
      <c r="D71" s="19">
        <f t="shared" si="15"/>
        <v>8.0951435590796645</v>
      </c>
      <c r="E71" s="3">
        <f t="shared" si="16"/>
        <v>0.81876517867501653</v>
      </c>
    </row>
    <row r="72" spans="1:5" x14ac:dyDescent="0.25">
      <c r="A72" s="1">
        <f>A71+1</f>
        <v>8</v>
      </c>
      <c r="B72" s="1">
        <f t="shared" si="18"/>
        <v>0.89999999999999991</v>
      </c>
      <c r="C72" s="1">
        <v>9.5</v>
      </c>
      <c r="D72" s="19">
        <f t="shared" si="15"/>
        <v>8.539188375940892</v>
      </c>
      <c r="E72" s="3">
        <f t="shared" si="16"/>
        <v>0.92315897692710069</v>
      </c>
    </row>
    <row r="73" spans="1:5" x14ac:dyDescent="0.25">
      <c r="A73" s="1">
        <f t="shared" ref="A73:A76" si="22">A72+1</f>
        <v>9</v>
      </c>
      <c r="B73" s="1">
        <f t="shared" si="18"/>
        <v>0.99999999999999989</v>
      </c>
      <c r="C73" s="1">
        <v>10</v>
      </c>
      <c r="D73" s="19">
        <f t="shared" si="15"/>
        <v>8.9364000000000008</v>
      </c>
      <c r="E73" s="3">
        <f t="shared" si="16"/>
        <v>1.1312449599999983</v>
      </c>
    </row>
    <row r="74" spans="1:5" x14ac:dyDescent="0.25">
      <c r="A74" s="1"/>
      <c r="B74" s="1"/>
      <c r="C74" s="1"/>
      <c r="D74" s="19"/>
      <c r="E74" s="3"/>
    </row>
    <row r="75" spans="1:5" x14ac:dyDescent="0.25">
      <c r="E75" s="26">
        <f>SUM(E64:E73)</f>
        <v>11.99248624658593</v>
      </c>
    </row>
  </sheetData>
  <mergeCells count="6">
    <mergeCell ref="A62:E62"/>
    <mergeCell ref="A1:B1"/>
    <mergeCell ref="O1:Q1"/>
    <mergeCell ref="A21:E21"/>
    <mergeCell ref="A42:B42"/>
    <mergeCell ref="O42:Q4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FUNÇÃO 1 - EXPONENCIAL</vt:lpstr>
      <vt:lpstr>FUNÇÃO 2 - LINEAR</vt:lpstr>
      <vt:lpstr>FUNÇÃO 3 - QUADRATICA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Tairon Neitzel</dc:creator>
  <cp:lastModifiedBy>Tairon Neitzel</cp:lastModifiedBy>
  <dcterms:created xsi:type="dcterms:W3CDTF">2017-11-06T22:33:44Z</dcterms:created>
  <dcterms:modified xsi:type="dcterms:W3CDTF">2017-12-04T23:29:55Z</dcterms:modified>
</cp:coreProperties>
</file>