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codeName="ThisWorkbook" autoCompressPictures="0"/>
  <mc:AlternateContent xmlns:mc="http://schemas.openxmlformats.org/markup-compatibility/2006">
    <mc:Choice Requires="x15">
      <x15ac:absPath xmlns:x15ac="http://schemas.microsoft.com/office/spreadsheetml/2010/11/ac" url="Z:\1.  Grants\Taisung Lee\Pending\NIH - Subaward with U.ofPitt_due 2.5.19\Admin\"/>
    </mc:Choice>
  </mc:AlternateContent>
  <xr:revisionPtr revIDLastSave="0" documentId="13_ncr:1_{34CE9703-902D-41E4-B225-5185931CD5C1}" xr6:coauthVersionLast="40" xr6:coauthVersionMax="40" xr10:uidLastSave="{00000000-0000-0000-0000-000000000000}"/>
  <workbookProtection workbookAlgorithmName="SHA-512" workbookHashValue="k+pzn0KgLJwOGw+g9gZxh9WigQRaIpsGwPO6AMhthd9UDofODkPiPl4/nvQRgyfJ0MqdCrbEQcOfy0tICFzwvg==" workbookSaltValue="0/UT+ONadQSawk2GSJR0/A==" workbookSpinCount="100000" lockStructure="1"/>
  <bookViews>
    <workbookView xWindow="0" yWindow="0" windowWidth="20430" windowHeight="7455" tabRatio="801" activeTab="3" xr2:uid="{00000000-000D-0000-FFFF-FFFF00000000}"/>
  </bookViews>
  <sheets>
    <sheet name="Welcome" sheetId="6" r:id="rId1"/>
    <sheet name="Summary-RU Prime" sheetId="17" state="hidden" r:id="rId2"/>
    <sheet name="Summary-RBHS Prime" sheetId="19" state="hidden" r:id="rId3"/>
    <sheet name="Summary-RU" sheetId="1" r:id="rId4"/>
    <sheet name="Personnel-RU" sheetId="2" r:id="rId5"/>
    <sheet name="Subcontractor" sheetId="3" r:id="rId6"/>
    <sheet name="Summary-RBHS" sheetId="15" state="hidden" r:id="rId7"/>
    <sheet name="Personnel-RBHS" sheetId="13" state="hidden" r:id="rId8"/>
    <sheet name="Subcontractor-RBHS" sheetId="16" state="hidden" r:id="rId9"/>
    <sheet name="Vars-RU" sheetId="5" state="hidden" r:id="rId10"/>
    <sheet name="Vars-RBHS" sheetId="14" state="hidden" r:id="rId11"/>
  </sheets>
  <definedNames>
    <definedName name="FORM" localSheetId="7">'Personnel-RBHS'!$A$1:$G$63</definedName>
    <definedName name="FORM" localSheetId="4">'Personnel-RU'!$A$1:$G$84</definedName>
    <definedName name="_xlnm.Print_Area" localSheetId="7">'Personnel-RBHS'!$A$1:$G$62</definedName>
    <definedName name="_xlnm.Print_Area" localSheetId="4">'Personnel-RU'!$A$1:$H$83</definedName>
    <definedName name="_xlnm.Print_Area" localSheetId="5">Subcontractor!$A$1:$L$84</definedName>
    <definedName name="_xlnm.Print_Area" localSheetId="8">'Subcontractor-RBHS'!$A$1:$L$55</definedName>
    <definedName name="_xlnm.Print_Area" localSheetId="6">'Summary-RBHS'!$A$1:$K$81</definedName>
    <definedName name="_xlnm.Print_Area" localSheetId="2">'Summary-RBHS Prime'!$A$1:$K$132</definedName>
    <definedName name="_xlnm.Print_Area" localSheetId="3">'Summary-RU'!$A$1:$K$84</definedName>
    <definedName name="_xlnm.Print_Area" localSheetId="1">'Summary-RU Prime'!$A$1:$K$131</definedName>
    <definedName name="_xlnm.Print_Titles" localSheetId="7">'Personnel-RBHS'!$1:$1</definedName>
    <definedName name="_xlnm.Print_Titles" localSheetId="4">'Personnel-RU'!$1:$1</definedName>
    <definedName name="_xlnm.Print_Titles" localSheetId="6">'Summary-RBHS'!$1:$15</definedName>
    <definedName name="_xlnm.Print_Titles" localSheetId="2">'Summary-RBHS Prime'!$1:$15</definedName>
    <definedName name="_xlnm.Print_Titles" localSheetId="3">'Summary-RU'!$1:$15</definedName>
    <definedName name="_xlnm.Print_Titles" localSheetId="1">'Summary-RU Prime'!$1:$15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70" i="1" l="1"/>
  <c r="H49" i="1"/>
  <c r="F52" i="2"/>
  <c r="D52" i="2"/>
  <c r="B52" i="2"/>
  <c r="F59" i="2" l="1"/>
  <c r="E59" i="2"/>
  <c r="D59" i="2"/>
  <c r="C59" i="2"/>
  <c r="B59" i="2"/>
  <c r="E52" i="2"/>
  <c r="C52" i="2"/>
  <c r="C2" i="5" l="1"/>
  <c r="B7" i="2"/>
  <c r="D59" i="3" l="1"/>
  <c r="D58" i="3"/>
  <c r="D57" i="3"/>
  <c r="D56" i="3"/>
  <c r="D55" i="3"/>
  <c r="D54" i="3"/>
  <c r="E53" i="3"/>
  <c r="F53" i="3" s="1"/>
  <c r="G53" i="3" s="1"/>
  <c r="D53" i="3"/>
  <c r="D52" i="3"/>
  <c r="D51" i="3"/>
  <c r="D50" i="3"/>
  <c r="D49" i="3"/>
  <c r="D48" i="3"/>
  <c r="E47" i="3"/>
  <c r="D47" i="3"/>
  <c r="D46" i="3"/>
  <c r="D45" i="3"/>
  <c r="E45" i="3" s="1"/>
  <c r="E44" i="3"/>
  <c r="F44" i="3" s="1"/>
  <c r="G44" i="3" s="1"/>
  <c r="D44" i="3"/>
  <c r="D43" i="3"/>
  <c r="D42" i="3"/>
  <c r="D41" i="3"/>
  <c r="E41" i="3" s="1"/>
  <c r="F41" i="3" s="1"/>
  <c r="F50" i="3" l="1"/>
  <c r="G50" i="3" s="1"/>
  <c r="G75" i="3" s="1"/>
  <c r="E50" i="3"/>
  <c r="F42" i="3"/>
  <c r="E42" i="3"/>
  <c r="F47" i="3"/>
  <c r="G47" i="3" s="1"/>
  <c r="G72" i="3" s="1"/>
  <c r="H42" i="3"/>
  <c r="H67" i="3" s="1"/>
  <c r="G41" i="3"/>
  <c r="H41" i="3" s="1"/>
  <c r="E43" i="3"/>
  <c r="E68" i="3" s="1"/>
  <c r="H44" i="3"/>
  <c r="I44" i="3" s="1"/>
  <c r="E46" i="3"/>
  <c r="E49" i="3"/>
  <c r="H50" i="3"/>
  <c r="H53" i="3"/>
  <c r="I53" i="3" s="1"/>
  <c r="F58" i="3"/>
  <c r="F83" i="3" s="1"/>
  <c r="F46" i="3"/>
  <c r="F49" i="3"/>
  <c r="E52" i="3"/>
  <c r="F52" i="3" s="1"/>
  <c r="E58" i="3"/>
  <c r="G46" i="3"/>
  <c r="H46" i="3" s="1"/>
  <c r="H71" i="3" s="1"/>
  <c r="E48" i="3"/>
  <c r="G48" i="3" s="1"/>
  <c r="G73" i="3" s="1"/>
  <c r="G49" i="3"/>
  <c r="G74" i="3" s="1"/>
  <c r="E51" i="3"/>
  <c r="E54" i="3"/>
  <c r="E57" i="3"/>
  <c r="F57" i="3" s="1"/>
  <c r="F48" i="3"/>
  <c r="F73" i="3" s="1"/>
  <c r="F54" i="3"/>
  <c r="G54" i="3" s="1"/>
  <c r="G79" i="3" s="1"/>
  <c r="E55" i="3"/>
  <c r="F55" i="3" s="1"/>
  <c r="F45" i="3"/>
  <c r="F70" i="3" s="1"/>
  <c r="E56" i="3"/>
  <c r="G57" i="3"/>
  <c r="G82" i="3" s="1"/>
  <c r="E59" i="3"/>
  <c r="G42" i="3"/>
  <c r="G67" i="3" s="1"/>
  <c r="H75" i="3"/>
  <c r="E75" i="3"/>
  <c r="D75" i="3"/>
  <c r="D40" i="3"/>
  <c r="D65" i="3" s="1"/>
  <c r="D29" i="3"/>
  <c r="I9" i="3"/>
  <c r="H29" i="3"/>
  <c r="G29" i="3"/>
  <c r="F29" i="3"/>
  <c r="E29" i="3"/>
  <c r="D83" i="3"/>
  <c r="E83" i="3"/>
  <c r="D82" i="3"/>
  <c r="E82" i="3"/>
  <c r="F82" i="3"/>
  <c r="D81" i="3"/>
  <c r="E81" i="3"/>
  <c r="D80" i="3"/>
  <c r="D79" i="3"/>
  <c r="E79" i="3"/>
  <c r="D78" i="3"/>
  <c r="E78" i="3"/>
  <c r="F78" i="3"/>
  <c r="G78" i="3"/>
  <c r="D77" i="3"/>
  <c r="D76" i="3"/>
  <c r="B75" i="3"/>
  <c r="B76" i="3"/>
  <c r="B77" i="3"/>
  <c r="B78" i="3"/>
  <c r="B79" i="3"/>
  <c r="B80" i="3"/>
  <c r="B81" i="3"/>
  <c r="B82" i="3"/>
  <c r="B83" i="3"/>
  <c r="B50" i="3"/>
  <c r="B51" i="3"/>
  <c r="B52" i="3"/>
  <c r="B53" i="3"/>
  <c r="B54" i="3"/>
  <c r="B55" i="3"/>
  <c r="B56" i="3"/>
  <c r="B57" i="3"/>
  <c r="B58" i="3"/>
  <c r="B59" i="3"/>
  <c r="I28" i="3"/>
  <c r="I27" i="3"/>
  <c r="I26" i="3"/>
  <c r="I25" i="3"/>
  <c r="I24" i="3"/>
  <c r="I23" i="3"/>
  <c r="I22" i="3"/>
  <c r="I21" i="3"/>
  <c r="I20" i="3"/>
  <c r="I19" i="3"/>
  <c r="A18" i="6"/>
  <c r="C42" i="14" s="1"/>
  <c r="C11" i="2"/>
  <c r="F52" i="19"/>
  <c r="F53" i="19"/>
  <c r="F54" i="19"/>
  <c r="F55" i="19"/>
  <c r="F56" i="19"/>
  <c r="F57" i="19"/>
  <c r="F58" i="19"/>
  <c r="F59" i="19"/>
  <c r="F60" i="19"/>
  <c r="F61" i="19"/>
  <c r="F62" i="19"/>
  <c r="F63" i="19"/>
  <c r="F64" i="19"/>
  <c r="F65" i="19"/>
  <c r="F66" i="19"/>
  <c r="J66" i="19" s="1"/>
  <c r="F67" i="19"/>
  <c r="G52" i="19"/>
  <c r="G53" i="19"/>
  <c r="G54" i="19"/>
  <c r="G55" i="19"/>
  <c r="J55" i="19" s="1"/>
  <c r="G56" i="19"/>
  <c r="G57" i="19"/>
  <c r="J57" i="19" s="1"/>
  <c r="G58" i="19"/>
  <c r="G59" i="19"/>
  <c r="J59" i="19" s="1"/>
  <c r="G60" i="19"/>
  <c r="G61" i="19"/>
  <c r="J61" i="19" s="1"/>
  <c r="G62" i="19"/>
  <c r="G63" i="19"/>
  <c r="G64" i="19"/>
  <c r="G65" i="19"/>
  <c r="J65" i="19" s="1"/>
  <c r="G66" i="19"/>
  <c r="G67" i="19"/>
  <c r="E66" i="19"/>
  <c r="H66" i="19"/>
  <c r="H68" i="19" s="1"/>
  <c r="I66" i="19"/>
  <c r="F111" i="17"/>
  <c r="G111" i="17"/>
  <c r="H111" i="17"/>
  <c r="I111" i="17"/>
  <c r="E111" i="17"/>
  <c r="E101" i="19"/>
  <c r="F101" i="19"/>
  <c r="G101" i="19"/>
  <c r="H101" i="19"/>
  <c r="I101" i="19"/>
  <c r="J63" i="15"/>
  <c r="F109" i="19"/>
  <c r="G109" i="19"/>
  <c r="E109" i="19"/>
  <c r="H109" i="19"/>
  <c r="J109" i="19" s="1"/>
  <c r="I109" i="19"/>
  <c r="A109" i="19"/>
  <c r="A27" i="17"/>
  <c r="A18" i="19"/>
  <c r="F34" i="17"/>
  <c r="G34" i="17"/>
  <c r="H34" i="17"/>
  <c r="I34" i="17"/>
  <c r="E34" i="17"/>
  <c r="F43" i="19"/>
  <c r="G43" i="19"/>
  <c r="H43" i="19"/>
  <c r="I43" i="19"/>
  <c r="E43" i="19"/>
  <c r="J41" i="15"/>
  <c r="J40" i="15"/>
  <c r="E37" i="1"/>
  <c r="F37" i="1"/>
  <c r="G37" i="1"/>
  <c r="H37" i="1"/>
  <c r="I37" i="1"/>
  <c r="J30" i="1"/>
  <c r="A86" i="19"/>
  <c r="A85" i="19"/>
  <c r="A67" i="19"/>
  <c r="A39" i="17"/>
  <c r="A49" i="19"/>
  <c r="A48" i="19"/>
  <c r="E109" i="17"/>
  <c r="F109" i="17"/>
  <c r="G109" i="17"/>
  <c r="H109" i="17"/>
  <c r="I109" i="17"/>
  <c r="A109" i="17"/>
  <c r="D109" i="17"/>
  <c r="E84" i="17"/>
  <c r="F84" i="17"/>
  <c r="G84" i="17"/>
  <c r="H84" i="17"/>
  <c r="I84" i="17"/>
  <c r="E85" i="17"/>
  <c r="F85" i="17"/>
  <c r="J85" i="17" s="1"/>
  <c r="G85" i="17"/>
  <c r="H85" i="17"/>
  <c r="I85" i="17"/>
  <c r="A85" i="17"/>
  <c r="A84" i="17"/>
  <c r="D85" i="17"/>
  <c r="D84" i="17"/>
  <c r="F70" i="17"/>
  <c r="F76" i="17" s="1"/>
  <c r="F71" i="17"/>
  <c r="F72" i="17"/>
  <c r="F73" i="17"/>
  <c r="F74" i="17"/>
  <c r="F75" i="17"/>
  <c r="G70" i="17"/>
  <c r="E70" i="17"/>
  <c r="E76" i="17" s="1"/>
  <c r="H70" i="17"/>
  <c r="I70" i="17"/>
  <c r="G71" i="17"/>
  <c r="G72" i="17"/>
  <c r="G73" i="17"/>
  <c r="G74" i="17"/>
  <c r="G75" i="17"/>
  <c r="H71" i="17"/>
  <c r="H72" i="17"/>
  <c r="H73" i="17"/>
  <c r="H74" i="17"/>
  <c r="H75" i="17"/>
  <c r="I71" i="17"/>
  <c r="I72" i="17"/>
  <c r="I73" i="17"/>
  <c r="I74" i="17"/>
  <c r="I75" i="17"/>
  <c r="E71" i="17"/>
  <c r="E72" i="17"/>
  <c r="E73" i="17"/>
  <c r="E74" i="17"/>
  <c r="E75" i="17"/>
  <c r="D110" i="19"/>
  <c r="E58" i="17"/>
  <c r="F58" i="17"/>
  <c r="G58" i="17"/>
  <c r="H58" i="17"/>
  <c r="I58" i="17"/>
  <c r="E59" i="17"/>
  <c r="F59" i="17"/>
  <c r="G59" i="17"/>
  <c r="H59" i="17"/>
  <c r="I59" i="17"/>
  <c r="A59" i="17"/>
  <c r="A58" i="17"/>
  <c r="D59" i="17"/>
  <c r="D58" i="17"/>
  <c r="F72" i="19"/>
  <c r="G72" i="19"/>
  <c r="H72" i="19"/>
  <c r="I72" i="19"/>
  <c r="E72" i="19"/>
  <c r="F47" i="15"/>
  <c r="G47" i="15"/>
  <c r="H47" i="15"/>
  <c r="I47" i="15"/>
  <c r="E47" i="15"/>
  <c r="J46" i="15"/>
  <c r="E61" i="17"/>
  <c r="F61" i="17"/>
  <c r="G61" i="17"/>
  <c r="H61" i="17"/>
  <c r="I61" i="17"/>
  <c r="E53" i="19"/>
  <c r="H53" i="19"/>
  <c r="I53" i="19"/>
  <c r="J35" i="15"/>
  <c r="E110" i="19"/>
  <c r="F110" i="19"/>
  <c r="G110" i="19"/>
  <c r="H110" i="19"/>
  <c r="I110" i="19"/>
  <c r="E111" i="19"/>
  <c r="F111" i="19"/>
  <c r="G111" i="19"/>
  <c r="H111" i="19"/>
  <c r="I111" i="19"/>
  <c r="A111" i="19"/>
  <c r="A110" i="19"/>
  <c r="D111" i="19"/>
  <c r="E52" i="19"/>
  <c r="E54" i="19"/>
  <c r="E55" i="19"/>
  <c r="E56" i="19"/>
  <c r="E57" i="19"/>
  <c r="E58" i="19"/>
  <c r="E59" i="19"/>
  <c r="E60" i="19"/>
  <c r="E61" i="19"/>
  <c r="E62" i="19"/>
  <c r="E63" i="19"/>
  <c r="E64" i="19"/>
  <c r="E65" i="19"/>
  <c r="E67" i="19"/>
  <c r="E70" i="19"/>
  <c r="E71" i="19"/>
  <c r="E73" i="19"/>
  <c r="E74" i="19"/>
  <c r="E75" i="19"/>
  <c r="F78" i="19"/>
  <c r="F79" i="19"/>
  <c r="F80" i="19"/>
  <c r="F81" i="19"/>
  <c r="F82" i="19"/>
  <c r="E30" i="16"/>
  <c r="E31" i="16"/>
  <c r="E32" i="16"/>
  <c r="E33" i="16"/>
  <c r="E34" i="16"/>
  <c r="E35" i="16"/>
  <c r="E36" i="16"/>
  <c r="E37" i="16"/>
  <c r="E38" i="16"/>
  <c r="E39" i="16"/>
  <c r="F84" i="19"/>
  <c r="F85" i="19"/>
  <c r="F86" i="19"/>
  <c r="F87" i="19"/>
  <c r="F88" i="19"/>
  <c r="F89" i="19"/>
  <c r="F90" i="19"/>
  <c r="F91" i="19"/>
  <c r="F92" i="19"/>
  <c r="F94" i="19"/>
  <c r="F95" i="19"/>
  <c r="G78" i="19"/>
  <c r="G79" i="19"/>
  <c r="G80" i="19"/>
  <c r="G81" i="19"/>
  <c r="G82" i="19"/>
  <c r="F30" i="16"/>
  <c r="F31" i="16"/>
  <c r="D31" i="16"/>
  <c r="G31" i="16"/>
  <c r="I31" i="16" s="1"/>
  <c r="H31" i="16"/>
  <c r="F32" i="16"/>
  <c r="F33" i="16"/>
  <c r="F34" i="16"/>
  <c r="F35" i="16"/>
  <c r="F36" i="16"/>
  <c r="F37" i="16"/>
  <c r="I37" i="16" s="1"/>
  <c r="F38" i="16"/>
  <c r="F39" i="16"/>
  <c r="I39" i="16" s="1"/>
  <c r="G84" i="19"/>
  <c r="G85" i="19"/>
  <c r="G86" i="19"/>
  <c r="G87" i="19"/>
  <c r="G88" i="19"/>
  <c r="G89" i="19"/>
  <c r="G90" i="19"/>
  <c r="G91" i="19"/>
  <c r="G92" i="19"/>
  <c r="G94" i="19"/>
  <c r="G95" i="19"/>
  <c r="H78" i="19"/>
  <c r="H79" i="19"/>
  <c r="H80" i="19"/>
  <c r="H81" i="19"/>
  <c r="H82" i="19"/>
  <c r="G30" i="16"/>
  <c r="G32" i="16"/>
  <c r="G33" i="16"/>
  <c r="G34" i="16"/>
  <c r="I34" i="16" s="1"/>
  <c r="G35" i="16"/>
  <c r="G36" i="16"/>
  <c r="I36" i="16" s="1"/>
  <c r="G37" i="16"/>
  <c r="G38" i="16"/>
  <c r="G39" i="16"/>
  <c r="G40" i="16"/>
  <c r="H55" i="15" s="1"/>
  <c r="H84" i="19"/>
  <c r="H85" i="19"/>
  <c r="H86" i="19"/>
  <c r="H87" i="19"/>
  <c r="H88" i="19"/>
  <c r="H89" i="19"/>
  <c r="H90" i="19"/>
  <c r="J90" i="19" s="1"/>
  <c r="H91" i="19"/>
  <c r="H92" i="19"/>
  <c r="H94" i="19"/>
  <c r="H95" i="19"/>
  <c r="I78" i="19"/>
  <c r="I79" i="19"/>
  <c r="J79" i="19" s="1"/>
  <c r="I80" i="19"/>
  <c r="I81" i="19"/>
  <c r="J81" i="19" s="1"/>
  <c r="I82" i="19"/>
  <c r="H30" i="16"/>
  <c r="H32" i="16"/>
  <c r="H33" i="16"/>
  <c r="H34" i="16"/>
  <c r="H35" i="16"/>
  <c r="H36" i="16"/>
  <c r="H37" i="16"/>
  <c r="H38" i="16"/>
  <c r="H39" i="16"/>
  <c r="D33" i="16"/>
  <c r="I84" i="19"/>
  <c r="I85" i="19"/>
  <c r="I86" i="19"/>
  <c r="I87" i="19"/>
  <c r="I88" i="19"/>
  <c r="I89" i="19"/>
  <c r="I90" i="19"/>
  <c r="I91" i="19"/>
  <c r="I92" i="19"/>
  <c r="I94" i="19"/>
  <c r="I95" i="19"/>
  <c r="E78" i="19"/>
  <c r="J78" i="19" s="1"/>
  <c r="E79" i="19"/>
  <c r="E80" i="19"/>
  <c r="E81" i="19"/>
  <c r="E82" i="19"/>
  <c r="J82" i="19" s="1"/>
  <c r="D30" i="16"/>
  <c r="D32" i="16"/>
  <c r="D34" i="16"/>
  <c r="D35" i="16"/>
  <c r="D36" i="16"/>
  <c r="D37" i="16"/>
  <c r="D38" i="16"/>
  <c r="I38" i="16" s="1"/>
  <c r="D39" i="16"/>
  <c r="E84" i="19"/>
  <c r="E85" i="19"/>
  <c r="E86" i="19"/>
  <c r="E87" i="19"/>
  <c r="E88" i="19"/>
  <c r="E89" i="19"/>
  <c r="E90" i="19"/>
  <c r="E91" i="19"/>
  <c r="E92" i="19"/>
  <c r="J92" i="19"/>
  <c r="E94" i="19"/>
  <c r="E95" i="19"/>
  <c r="J61" i="1"/>
  <c r="A95" i="19"/>
  <c r="A94" i="19"/>
  <c r="D95" i="19"/>
  <c r="D86" i="19"/>
  <c r="D85" i="19"/>
  <c r="A66" i="19"/>
  <c r="H67" i="19"/>
  <c r="I67" i="19"/>
  <c r="D67" i="19"/>
  <c r="H58" i="19"/>
  <c r="I58" i="19"/>
  <c r="H59" i="19"/>
  <c r="I59" i="19"/>
  <c r="H52" i="19"/>
  <c r="H54" i="19"/>
  <c r="H55" i="19"/>
  <c r="H56" i="19"/>
  <c r="H57" i="19"/>
  <c r="H60" i="19"/>
  <c r="H61" i="19"/>
  <c r="H62" i="19"/>
  <c r="H63" i="19"/>
  <c r="H64" i="19"/>
  <c r="H65" i="19"/>
  <c r="I52" i="19"/>
  <c r="I54" i="19"/>
  <c r="I55" i="19"/>
  <c r="I56" i="19"/>
  <c r="I57" i="19"/>
  <c r="I60" i="19"/>
  <c r="I61" i="19"/>
  <c r="I62" i="19"/>
  <c r="I63" i="19"/>
  <c r="I64" i="19"/>
  <c r="I68" i="19" s="1"/>
  <c r="I65" i="19"/>
  <c r="J52" i="19"/>
  <c r="E14" i="1"/>
  <c r="B10" i="2"/>
  <c r="G10" i="2" s="1"/>
  <c r="C10" i="2"/>
  <c r="D10" i="2"/>
  <c r="E10" i="2"/>
  <c r="F10" i="2"/>
  <c r="F74" i="2" s="1"/>
  <c r="A59" i="19"/>
  <c r="A58" i="19"/>
  <c r="D59" i="19"/>
  <c r="D58" i="19"/>
  <c r="E39" i="17"/>
  <c r="F39" i="17"/>
  <c r="G39" i="17"/>
  <c r="H39" i="17"/>
  <c r="I39" i="17"/>
  <c r="E40" i="17"/>
  <c r="F40" i="17"/>
  <c r="G40" i="17"/>
  <c r="H40" i="17"/>
  <c r="I40" i="17"/>
  <c r="A40" i="17"/>
  <c r="D40" i="17"/>
  <c r="D39" i="17"/>
  <c r="E41" i="19"/>
  <c r="F41" i="19"/>
  <c r="G41" i="19"/>
  <c r="J41" i="19" s="1"/>
  <c r="H41" i="19"/>
  <c r="I41" i="19"/>
  <c r="F40" i="19"/>
  <c r="G40" i="19"/>
  <c r="J40" i="19" s="1"/>
  <c r="H40" i="19"/>
  <c r="I40" i="19"/>
  <c r="E40" i="19"/>
  <c r="A41" i="19"/>
  <c r="A40" i="19"/>
  <c r="D41" i="19"/>
  <c r="D40" i="19"/>
  <c r="F49" i="19"/>
  <c r="G49" i="19"/>
  <c r="H49" i="19"/>
  <c r="I49" i="19"/>
  <c r="E49" i="19"/>
  <c r="J49" i="19" s="1"/>
  <c r="D49" i="19"/>
  <c r="I47" i="1"/>
  <c r="J46" i="1"/>
  <c r="H47" i="1"/>
  <c r="G47" i="1"/>
  <c r="F47" i="1"/>
  <c r="E47" i="1"/>
  <c r="B26" i="2"/>
  <c r="B30" i="2"/>
  <c r="E17" i="17" s="1"/>
  <c r="B34" i="2"/>
  <c r="E21" i="19" s="1"/>
  <c r="B42" i="2"/>
  <c r="B38" i="2"/>
  <c r="B74" i="2" s="1"/>
  <c r="B46" i="2"/>
  <c r="E21" i="17" s="1"/>
  <c r="B57" i="2"/>
  <c r="E25" i="19" s="1"/>
  <c r="B62" i="2"/>
  <c r="B66" i="2"/>
  <c r="B8" i="2"/>
  <c r="B9" i="2"/>
  <c r="B11" i="2"/>
  <c r="B12" i="2"/>
  <c r="B50" i="2"/>
  <c r="B13" i="2"/>
  <c r="B77" i="2" s="1"/>
  <c r="B15" i="2"/>
  <c r="B16" i="2"/>
  <c r="B79" i="2" s="1"/>
  <c r="B17" i="2"/>
  <c r="E52" i="1"/>
  <c r="J36" i="1"/>
  <c r="F48" i="19"/>
  <c r="F33" i="19"/>
  <c r="F34" i="19"/>
  <c r="F35" i="19"/>
  <c r="F36" i="19"/>
  <c r="J36" i="19" s="1"/>
  <c r="F37" i="19"/>
  <c r="F38" i="19"/>
  <c r="F39" i="19"/>
  <c r="F42" i="19"/>
  <c r="J42" i="19" s="1"/>
  <c r="F44" i="19"/>
  <c r="F45" i="19"/>
  <c r="F46" i="19"/>
  <c r="F47" i="19"/>
  <c r="G48" i="19"/>
  <c r="G33" i="19"/>
  <c r="G34" i="19"/>
  <c r="G35" i="19"/>
  <c r="G36" i="19"/>
  <c r="G37" i="19"/>
  <c r="G38" i="19"/>
  <c r="G39" i="19"/>
  <c r="G42" i="19"/>
  <c r="G44" i="19"/>
  <c r="G45" i="19"/>
  <c r="G46" i="19"/>
  <c r="J46" i="19" s="1"/>
  <c r="G47" i="19"/>
  <c r="H48" i="19"/>
  <c r="H33" i="19"/>
  <c r="H34" i="19"/>
  <c r="H35" i="19"/>
  <c r="H36" i="19"/>
  <c r="H37" i="19"/>
  <c r="H38" i="19"/>
  <c r="H39" i="19"/>
  <c r="H42" i="19"/>
  <c r="H44" i="19"/>
  <c r="H45" i="19"/>
  <c r="H46" i="19"/>
  <c r="H47" i="19"/>
  <c r="I48" i="19"/>
  <c r="I33" i="19"/>
  <c r="I34" i="19"/>
  <c r="I35" i="19"/>
  <c r="I36" i="19"/>
  <c r="I37" i="19"/>
  <c r="J37" i="19" s="1"/>
  <c r="I38" i="19"/>
  <c r="I39" i="19"/>
  <c r="I42" i="19"/>
  <c r="I44" i="19"/>
  <c r="I45" i="19"/>
  <c r="I46" i="19"/>
  <c r="I47" i="19"/>
  <c r="E48" i="19"/>
  <c r="J48" i="19" s="1"/>
  <c r="E33" i="19"/>
  <c r="E34" i="19"/>
  <c r="E35" i="19"/>
  <c r="E36" i="19"/>
  <c r="E37" i="19"/>
  <c r="E38" i="19"/>
  <c r="E39" i="19"/>
  <c r="E42" i="19"/>
  <c r="E44" i="19"/>
  <c r="E45" i="19"/>
  <c r="E46" i="19"/>
  <c r="E47" i="19"/>
  <c r="E90" i="17"/>
  <c r="F90" i="17"/>
  <c r="G90" i="17"/>
  <c r="H90" i="17"/>
  <c r="I90" i="17"/>
  <c r="E104" i="19"/>
  <c r="F104" i="19"/>
  <c r="G104" i="19"/>
  <c r="H104" i="19"/>
  <c r="I104" i="19"/>
  <c r="E99" i="17"/>
  <c r="F99" i="17"/>
  <c r="G99" i="17"/>
  <c r="H99" i="17"/>
  <c r="I99" i="17"/>
  <c r="E100" i="17"/>
  <c r="F100" i="17"/>
  <c r="J100" i="17" s="1"/>
  <c r="G100" i="17"/>
  <c r="H100" i="17"/>
  <c r="I100" i="17"/>
  <c r="E101" i="17"/>
  <c r="F101" i="17"/>
  <c r="G101" i="17"/>
  <c r="H101" i="17"/>
  <c r="I101" i="17"/>
  <c r="E102" i="17"/>
  <c r="F102" i="17"/>
  <c r="G102" i="17"/>
  <c r="H102" i="17"/>
  <c r="I102" i="17"/>
  <c r="E103" i="17"/>
  <c r="F103" i="17"/>
  <c r="G103" i="17"/>
  <c r="H103" i="17"/>
  <c r="I103" i="17"/>
  <c r="E104" i="17"/>
  <c r="F104" i="17"/>
  <c r="G104" i="17"/>
  <c r="H104" i="17"/>
  <c r="I104" i="17"/>
  <c r="E105" i="17"/>
  <c r="F105" i="17"/>
  <c r="G105" i="17"/>
  <c r="H105" i="17"/>
  <c r="I105" i="17"/>
  <c r="D66" i="3"/>
  <c r="D67" i="3"/>
  <c r="D68" i="3"/>
  <c r="D69" i="3"/>
  <c r="D70" i="3"/>
  <c r="D71" i="3"/>
  <c r="D72" i="3"/>
  <c r="D73" i="3"/>
  <c r="D74" i="3"/>
  <c r="E66" i="3"/>
  <c r="E67" i="3"/>
  <c r="E69" i="3"/>
  <c r="E70" i="3"/>
  <c r="E71" i="3"/>
  <c r="E72" i="3"/>
  <c r="E74" i="3"/>
  <c r="F66" i="3"/>
  <c r="F67" i="3"/>
  <c r="F69" i="3"/>
  <c r="F71" i="3"/>
  <c r="F74" i="3"/>
  <c r="G69" i="3"/>
  <c r="E107" i="17"/>
  <c r="F107" i="17"/>
  <c r="J107" i="17" s="1"/>
  <c r="G107" i="17"/>
  <c r="H107" i="17"/>
  <c r="I107" i="17"/>
  <c r="E108" i="17"/>
  <c r="F108" i="17"/>
  <c r="G108" i="17"/>
  <c r="H108" i="17"/>
  <c r="I108" i="17"/>
  <c r="E110" i="17"/>
  <c r="F110" i="17"/>
  <c r="G110" i="17"/>
  <c r="H110" i="17"/>
  <c r="I110" i="17"/>
  <c r="E112" i="17"/>
  <c r="F112" i="17"/>
  <c r="G112" i="17"/>
  <c r="H112" i="17"/>
  <c r="I112" i="17"/>
  <c r="E113" i="17"/>
  <c r="F113" i="17"/>
  <c r="G113" i="17"/>
  <c r="H113" i="17"/>
  <c r="I113" i="17"/>
  <c r="E114" i="17"/>
  <c r="F114" i="17"/>
  <c r="G114" i="17"/>
  <c r="H114" i="17"/>
  <c r="I114" i="17"/>
  <c r="E115" i="17"/>
  <c r="F115" i="17"/>
  <c r="G115" i="17"/>
  <c r="H115" i="17"/>
  <c r="I115" i="17"/>
  <c r="D45" i="16"/>
  <c r="D46" i="16"/>
  <c r="D47" i="16"/>
  <c r="D48" i="16"/>
  <c r="D49" i="16"/>
  <c r="D50" i="16"/>
  <c r="D51" i="16"/>
  <c r="D52" i="16"/>
  <c r="D53" i="16"/>
  <c r="D54" i="16"/>
  <c r="D55" i="16"/>
  <c r="E68" i="15" s="1"/>
  <c r="E106" i="19" s="1"/>
  <c r="E48" i="16"/>
  <c r="F48" i="16"/>
  <c r="G48" i="16"/>
  <c r="I48" i="16" s="1"/>
  <c r="H48" i="16"/>
  <c r="E53" i="16"/>
  <c r="F53" i="16"/>
  <c r="G53" i="16"/>
  <c r="H53" i="16"/>
  <c r="E45" i="16"/>
  <c r="E46" i="16"/>
  <c r="E47" i="16"/>
  <c r="E49" i="16"/>
  <c r="E50" i="16"/>
  <c r="E51" i="16"/>
  <c r="F51" i="16"/>
  <c r="G51" i="16"/>
  <c r="H51" i="16"/>
  <c r="E52" i="16"/>
  <c r="E54" i="16"/>
  <c r="F45" i="16"/>
  <c r="F46" i="16"/>
  <c r="F55" i="16" s="1"/>
  <c r="G68" i="15" s="1"/>
  <c r="G116" i="17" s="1"/>
  <c r="F47" i="16"/>
  <c r="F49" i="16"/>
  <c r="F50" i="16"/>
  <c r="F52" i="16"/>
  <c r="F54" i="16"/>
  <c r="G45" i="16"/>
  <c r="G46" i="16"/>
  <c r="G47" i="16"/>
  <c r="G49" i="16"/>
  <c r="G50" i="16"/>
  <c r="G52" i="16"/>
  <c r="G54" i="16"/>
  <c r="I54" i="16" s="1"/>
  <c r="H45" i="16"/>
  <c r="H46" i="16"/>
  <c r="H55" i="16" s="1"/>
  <c r="I68" i="15" s="1"/>
  <c r="H47" i="16"/>
  <c r="H49" i="16"/>
  <c r="H50" i="16"/>
  <c r="H52" i="16"/>
  <c r="H54" i="16"/>
  <c r="E117" i="17"/>
  <c r="F117" i="17"/>
  <c r="G117" i="17"/>
  <c r="H117" i="17"/>
  <c r="I117" i="17"/>
  <c r="E118" i="17"/>
  <c r="F118" i="17"/>
  <c r="G118" i="17"/>
  <c r="H118" i="17"/>
  <c r="I118" i="17"/>
  <c r="E119" i="17"/>
  <c r="F119" i="17"/>
  <c r="G119" i="17"/>
  <c r="H119" i="17"/>
  <c r="I119" i="17"/>
  <c r="E120" i="17"/>
  <c r="F120" i="17"/>
  <c r="G120" i="17"/>
  <c r="H120" i="17"/>
  <c r="I120" i="17"/>
  <c r="E121" i="17"/>
  <c r="J121" i="17" s="1"/>
  <c r="F121" i="17"/>
  <c r="G121" i="17"/>
  <c r="H121" i="17"/>
  <c r="I121" i="17"/>
  <c r="E87" i="17"/>
  <c r="F87" i="17"/>
  <c r="G87" i="17"/>
  <c r="H87" i="17"/>
  <c r="I87" i="17"/>
  <c r="J66" i="15"/>
  <c r="J50" i="15"/>
  <c r="J49" i="15"/>
  <c r="J51" i="15"/>
  <c r="J52" i="15"/>
  <c r="J53" i="15"/>
  <c r="J54" i="15"/>
  <c r="J56" i="15"/>
  <c r="J57" i="15"/>
  <c r="A87" i="19"/>
  <c r="A122" i="19"/>
  <c r="A119" i="17"/>
  <c r="F88" i="17"/>
  <c r="G88" i="17"/>
  <c r="H88" i="17"/>
  <c r="E88" i="17"/>
  <c r="I88" i="17"/>
  <c r="B24" i="13"/>
  <c r="B43" i="13"/>
  <c r="B9" i="13"/>
  <c r="B58" i="13" s="1"/>
  <c r="B51" i="13"/>
  <c r="B36" i="13"/>
  <c r="E17" i="15"/>
  <c r="B7" i="13"/>
  <c r="B8" i="13"/>
  <c r="B10" i="13"/>
  <c r="E32" i="15"/>
  <c r="E42" i="15"/>
  <c r="C24" i="13"/>
  <c r="C43" i="13"/>
  <c r="C9" i="13"/>
  <c r="C51" i="13"/>
  <c r="F18" i="15"/>
  <c r="F18" i="19" s="1"/>
  <c r="C36" i="13"/>
  <c r="F17" i="15"/>
  <c r="F26" i="17" s="1"/>
  <c r="C7" i="13"/>
  <c r="C56" i="13" s="1"/>
  <c r="C8" i="13"/>
  <c r="C10" i="13"/>
  <c r="C59" i="13" s="1"/>
  <c r="F32" i="15"/>
  <c r="F42" i="15"/>
  <c r="D24" i="13"/>
  <c r="D56" i="13" s="1"/>
  <c r="D7" i="13"/>
  <c r="D43" i="13"/>
  <c r="D9" i="13"/>
  <c r="D58" i="13" s="1"/>
  <c r="D51" i="13"/>
  <c r="D36" i="13"/>
  <c r="D53" i="13"/>
  <c r="G17" i="15"/>
  <c r="G26" i="17"/>
  <c r="D8" i="13"/>
  <c r="D57" i="13"/>
  <c r="D10" i="13"/>
  <c r="G32" i="15"/>
  <c r="G42" i="15"/>
  <c r="E24" i="13"/>
  <c r="E43" i="13"/>
  <c r="E9" i="13"/>
  <c r="E51" i="13"/>
  <c r="E36" i="13"/>
  <c r="H17" i="15"/>
  <c r="E7" i="13"/>
  <c r="E8" i="13"/>
  <c r="E57" i="13"/>
  <c r="E10" i="13"/>
  <c r="H32" i="15"/>
  <c r="H42" i="15"/>
  <c r="F24" i="13"/>
  <c r="F43" i="13"/>
  <c r="F36" i="13"/>
  <c r="F51" i="13"/>
  <c r="I17" i="15"/>
  <c r="I26" i="17"/>
  <c r="F7" i="13"/>
  <c r="F56" i="13"/>
  <c r="F8" i="13"/>
  <c r="F57" i="13"/>
  <c r="F9" i="13"/>
  <c r="F10" i="13"/>
  <c r="I32" i="15"/>
  <c r="I42" i="15"/>
  <c r="J23" i="15"/>
  <c r="J24" i="15"/>
  <c r="J25" i="15"/>
  <c r="J26" i="15"/>
  <c r="J32" i="15" s="1"/>
  <c r="J27" i="15"/>
  <c r="J28" i="15"/>
  <c r="J29" i="15"/>
  <c r="J30" i="15"/>
  <c r="J31" i="15"/>
  <c r="J34" i="15"/>
  <c r="J36" i="15"/>
  <c r="J37" i="15"/>
  <c r="J38" i="15"/>
  <c r="J39" i="15"/>
  <c r="J44" i="15"/>
  <c r="J47" i="15" s="1"/>
  <c r="J45" i="15"/>
  <c r="J62" i="15"/>
  <c r="J64" i="15"/>
  <c r="J65" i="15"/>
  <c r="J67" i="15"/>
  <c r="J69" i="15"/>
  <c r="J70" i="15"/>
  <c r="J71" i="15"/>
  <c r="J72" i="15"/>
  <c r="J73" i="15"/>
  <c r="A121" i="17"/>
  <c r="A120" i="17"/>
  <c r="D121" i="17"/>
  <c r="D120" i="17"/>
  <c r="A94" i="17"/>
  <c r="A93" i="17"/>
  <c r="F93" i="17"/>
  <c r="G93" i="17"/>
  <c r="H93" i="17"/>
  <c r="I93" i="17"/>
  <c r="F94" i="17"/>
  <c r="G94" i="17"/>
  <c r="H94" i="17"/>
  <c r="I94" i="17"/>
  <c r="E94" i="17"/>
  <c r="E93" i="17"/>
  <c r="J93" i="17"/>
  <c r="D94" i="17"/>
  <c r="D93" i="17"/>
  <c r="F66" i="17"/>
  <c r="G66" i="17"/>
  <c r="H66" i="17"/>
  <c r="I66" i="17"/>
  <c r="F67" i="17"/>
  <c r="G67" i="17"/>
  <c r="H67" i="17"/>
  <c r="I67" i="17"/>
  <c r="E67" i="17"/>
  <c r="E66" i="17"/>
  <c r="J66" i="17" s="1"/>
  <c r="A67" i="17"/>
  <c r="A66" i="17"/>
  <c r="D67" i="17"/>
  <c r="D66" i="17"/>
  <c r="F48" i="17"/>
  <c r="G48" i="17"/>
  <c r="H48" i="17"/>
  <c r="I48" i="17"/>
  <c r="F49" i="17"/>
  <c r="G49" i="17"/>
  <c r="H49" i="17"/>
  <c r="I49" i="17"/>
  <c r="E49" i="17"/>
  <c r="E48" i="17"/>
  <c r="A49" i="17"/>
  <c r="A48" i="17"/>
  <c r="D49" i="17"/>
  <c r="D48" i="17"/>
  <c r="G40" i="13"/>
  <c r="G39" i="13"/>
  <c r="G29" i="13"/>
  <c r="G28" i="13"/>
  <c r="G50" i="13"/>
  <c r="G49" i="13"/>
  <c r="G32" i="13"/>
  <c r="G31" i="13"/>
  <c r="G27" i="13"/>
  <c r="G48" i="13"/>
  <c r="G47" i="13"/>
  <c r="G46" i="13"/>
  <c r="G20" i="13"/>
  <c r="G19" i="13"/>
  <c r="G18" i="13"/>
  <c r="G17" i="13"/>
  <c r="G16" i="13"/>
  <c r="C2" i="14"/>
  <c r="D2" i="14" s="1"/>
  <c r="C27" i="5"/>
  <c r="M11" i="2"/>
  <c r="P11" i="2"/>
  <c r="M10" i="2"/>
  <c r="P10" i="2"/>
  <c r="M9" i="2"/>
  <c r="P9" i="2"/>
  <c r="M8" i="2"/>
  <c r="P8" i="2"/>
  <c r="E102" i="19"/>
  <c r="F105" i="19"/>
  <c r="G105" i="19"/>
  <c r="H105" i="19"/>
  <c r="E105" i="19"/>
  <c r="I105" i="19"/>
  <c r="F103" i="19"/>
  <c r="G103" i="19"/>
  <c r="H103" i="19"/>
  <c r="I103" i="19"/>
  <c r="E103" i="19"/>
  <c r="J103" i="19" s="1"/>
  <c r="F102" i="19"/>
  <c r="G102" i="19"/>
  <c r="H102" i="19"/>
  <c r="I102" i="19"/>
  <c r="K3" i="17"/>
  <c r="K2" i="17"/>
  <c r="I3" i="17"/>
  <c r="I2" i="17"/>
  <c r="D3" i="17"/>
  <c r="D4" i="17"/>
  <c r="D2" i="17"/>
  <c r="G30" i="13"/>
  <c r="K3" i="16"/>
  <c r="K2" i="16"/>
  <c r="I3" i="16"/>
  <c r="I2" i="16"/>
  <c r="A4" i="16"/>
  <c r="A3" i="16"/>
  <c r="A2" i="16"/>
  <c r="K3" i="19"/>
  <c r="K2" i="19"/>
  <c r="I3" i="19"/>
  <c r="I2" i="19"/>
  <c r="D4" i="19"/>
  <c r="D2" i="19"/>
  <c r="D3" i="19"/>
  <c r="F71" i="19"/>
  <c r="G71" i="19"/>
  <c r="H71" i="19"/>
  <c r="I71" i="19"/>
  <c r="F70" i="19"/>
  <c r="F76" i="19" s="1"/>
  <c r="G70" i="19"/>
  <c r="H70" i="19"/>
  <c r="I70" i="19"/>
  <c r="J70" i="19"/>
  <c r="F100" i="19"/>
  <c r="G100" i="19"/>
  <c r="H100" i="19"/>
  <c r="I100" i="19"/>
  <c r="E100" i="19"/>
  <c r="E89" i="17"/>
  <c r="F89" i="17"/>
  <c r="G89" i="17"/>
  <c r="J89" i="17" s="1"/>
  <c r="H89" i="17"/>
  <c r="I89" i="17"/>
  <c r="E91" i="17"/>
  <c r="F91" i="17"/>
  <c r="G91" i="17"/>
  <c r="H91" i="17"/>
  <c r="I91" i="17"/>
  <c r="J91" i="17"/>
  <c r="F86" i="17"/>
  <c r="G86" i="17"/>
  <c r="E86" i="17"/>
  <c r="H86" i="17"/>
  <c r="J86" i="17" s="1"/>
  <c r="I86" i="17"/>
  <c r="E79" i="17"/>
  <c r="F79" i="17"/>
  <c r="J79" i="17" s="1"/>
  <c r="G79" i="17"/>
  <c r="H79" i="17"/>
  <c r="I79" i="17"/>
  <c r="E80" i="17"/>
  <c r="F80" i="17"/>
  <c r="G80" i="17"/>
  <c r="H80" i="17"/>
  <c r="I80" i="17"/>
  <c r="E81" i="17"/>
  <c r="F81" i="17"/>
  <c r="G81" i="17"/>
  <c r="H81" i="17"/>
  <c r="I81" i="17"/>
  <c r="E82" i="17"/>
  <c r="F82" i="17"/>
  <c r="G82" i="17"/>
  <c r="H82" i="17"/>
  <c r="I82" i="17"/>
  <c r="F78" i="17"/>
  <c r="G78" i="17"/>
  <c r="H78" i="17"/>
  <c r="I78" i="17"/>
  <c r="E78" i="17"/>
  <c r="E62" i="17"/>
  <c r="F62" i="17"/>
  <c r="G62" i="17"/>
  <c r="H62" i="17"/>
  <c r="I62" i="17"/>
  <c r="E63" i="17"/>
  <c r="F63" i="17"/>
  <c r="G63" i="17"/>
  <c r="H63" i="17"/>
  <c r="I63" i="17"/>
  <c r="E64" i="17"/>
  <c r="F64" i="17"/>
  <c r="G64" i="17"/>
  <c r="H64" i="17"/>
  <c r="I64" i="17"/>
  <c r="E65" i="17"/>
  <c r="F65" i="17"/>
  <c r="G65" i="17"/>
  <c r="H65" i="17"/>
  <c r="I65" i="17"/>
  <c r="F60" i="17"/>
  <c r="G60" i="17"/>
  <c r="H60" i="17"/>
  <c r="I60" i="17"/>
  <c r="E60" i="17"/>
  <c r="E53" i="17"/>
  <c r="F53" i="17"/>
  <c r="G53" i="17"/>
  <c r="H53" i="17"/>
  <c r="I53" i="17"/>
  <c r="E54" i="17"/>
  <c r="F54" i="17"/>
  <c r="F52" i="17"/>
  <c r="F55" i="17"/>
  <c r="F56" i="17"/>
  <c r="F57" i="17"/>
  <c r="F68" i="17"/>
  <c r="G54" i="17"/>
  <c r="H54" i="17"/>
  <c r="I54" i="17"/>
  <c r="E55" i="17"/>
  <c r="J55" i="17" s="1"/>
  <c r="G55" i="17"/>
  <c r="H55" i="17"/>
  <c r="I55" i="17"/>
  <c r="I52" i="17"/>
  <c r="I68" i="17" s="1"/>
  <c r="I56" i="17"/>
  <c r="I57" i="17"/>
  <c r="E56" i="17"/>
  <c r="G56" i="17"/>
  <c r="H56" i="17"/>
  <c r="E57" i="17"/>
  <c r="G57" i="17"/>
  <c r="H57" i="17"/>
  <c r="G52" i="17"/>
  <c r="E52" i="17"/>
  <c r="H52" i="17"/>
  <c r="J52" i="17"/>
  <c r="E42" i="17"/>
  <c r="F42" i="17"/>
  <c r="G42" i="17"/>
  <c r="H42" i="17"/>
  <c r="J42" i="17" s="1"/>
  <c r="I42" i="17"/>
  <c r="E43" i="17"/>
  <c r="F43" i="17"/>
  <c r="G43" i="17"/>
  <c r="H43" i="17"/>
  <c r="I43" i="17"/>
  <c r="E44" i="17"/>
  <c r="F44" i="17"/>
  <c r="J44" i="17" s="1"/>
  <c r="G44" i="17"/>
  <c r="H44" i="17"/>
  <c r="I44" i="17"/>
  <c r="E45" i="17"/>
  <c r="E50" i="17" s="1"/>
  <c r="F45" i="17"/>
  <c r="G45" i="17"/>
  <c r="H45" i="17"/>
  <c r="I45" i="17"/>
  <c r="E46" i="17"/>
  <c r="F46" i="17"/>
  <c r="G46" i="17"/>
  <c r="H46" i="17"/>
  <c r="I46" i="17"/>
  <c r="E47" i="17"/>
  <c r="F47" i="17"/>
  <c r="G47" i="17"/>
  <c r="H47" i="17"/>
  <c r="I47" i="17"/>
  <c r="F41" i="17"/>
  <c r="G41" i="17"/>
  <c r="H41" i="17"/>
  <c r="E41" i="17"/>
  <c r="I41" i="17"/>
  <c r="J41" i="17"/>
  <c r="E35" i="17"/>
  <c r="F35" i="17"/>
  <c r="J35" i="17" s="1"/>
  <c r="F33" i="17"/>
  <c r="F36" i="17"/>
  <c r="J36" i="17" s="1"/>
  <c r="F37" i="17"/>
  <c r="F38" i="17"/>
  <c r="G35" i="17"/>
  <c r="H35" i="17"/>
  <c r="I35" i="17"/>
  <c r="E36" i="17"/>
  <c r="G36" i="17"/>
  <c r="H36" i="17"/>
  <c r="I36" i="17"/>
  <c r="I33" i="17"/>
  <c r="I37" i="17"/>
  <c r="I38" i="17"/>
  <c r="E37" i="17"/>
  <c r="G37" i="17"/>
  <c r="H37" i="17"/>
  <c r="H33" i="17"/>
  <c r="H38" i="17"/>
  <c r="E38" i="17"/>
  <c r="J38" i="17" s="1"/>
  <c r="G38" i="17"/>
  <c r="G33" i="17"/>
  <c r="E33" i="17"/>
  <c r="F122" i="19"/>
  <c r="G122" i="19"/>
  <c r="J122" i="19" s="1"/>
  <c r="H122" i="19"/>
  <c r="I122" i="19"/>
  <c r="E122" i="19"/>
  <c r="E113" i="19"/>
  <c r="F113" i="19"/>
  <c r="G113" i="19"/>
  <c r="H113" i="19"/>
  <c r="I113" i="19"/>
  <c r="E114" i="19"/>
  <c r="F114" i="19"/>
  <c r="G114" i="19"/>
  <c r="H114" i="19"/>
  <c r="J114" i="19" s="1"/>
  <c r="I114" i="19"/>
  <c r="E115" i="19"/>
  <c r="F115" i="19"/>
  <c r="G115" i="19"/>
  <c r="H115" i="19"/>
  <c r="I115" i="19"/>
  <c r="E116" i="19"/>
  <c r="F116" i="19"/>
  <c r="G116" i="19"/>
  <c r="H116" i="19"/>
  <c r="I116" i="19"/>
  <c r="E117" i="19"/>
  <c r="F117" i="19"/>
  <c r="G117" i="19"/>
  <c r="H117" i="19"/>
  <c r="J117" i="19" s="1"/>
  <c r="I117" i="19"/>
  <c r="E118" i="19"/>
  <c r="F118" i="19"/>
  <c r="G118" i="19"/>
  <c r="H118" i="19"/>
  <c r="I118" i="19"/>
  <c r="J118" i="19"/>
  <c r="E120" i="19"/>
  <c r="F120" i="19"/>
  <c r="G120" i="19"/>
  <c r="H120" i="19"/>
  <c r="I120" i="19"/>
  <c r="E121" i="19"/>
  <c r="F121" i="19"/>
  <c r="G121" i="19"/>
  <c r="H121" i="19"/>
  <c r="I121" i="19"/>
  <c r="F112" i="19"/>
  <c r="G112" i="19"/>
  <c r="H112" i="19"/>
  <c r="I112" i="19"/>
  <c r="E112" i="19"/>
  <c r="J112" i="19"/>
  <c r="I108" i="19"/>
  <c r="H108" i="19"/>
  <c r="G108" i="19"/>
  <c r="F108" i="19"/>
  <c r="I107" i="19"/>
  <c r="H107" i="19"/>
  <c r="G107" i="19"/>
  <c r="F107" i="19"/>
  <c r="E108" i="19"/>
  <c r="E107" i="19"/>
  <c r="I74" i="19"/>
  <c r="H74" i="19"/>
  <c r="G74" i="19"/>
  <c r="F74" i="19"/>
  <c r="I73" i="19"/>
  <c r="I75" i="19"/>
  <c r="H73" i="19"/>
  <c r="G73" i="19"/>
  <c r="G76" i="19" s="1"/>
  <c r="F73" i="19"/>
  <c r="J75" i="1"/>
  <c r="J74" i="1"/>
  <c r="F75" i="19"/>
  <c r="G75" i="19"/>
  <c r="J75" i="19" s="1"/>
  <c r="H75" i="19"/>
  <c r="D122" i="19"/>
  <c r="D94" i="19"/>
  <c r="D66" i="19"/>
  <c r="D48" i="19"/>
  <c r="I14" i="19"/>
  <c r="H14" i="19"/>
  <c r="G14" i="19"/>
  <c r="F14" i="19"/>
  <c r="E14" i="19"/>
  <c r="J60" i="1"/>
  <c r="I18" i="3"/>
  <c r="I17" i="3"/>
  <c r="I16" i="3"/>
  <c r="I15" i="3"/>
  <c r="I14" i="3"/>
  <c r="I13" i="3"/>
  <c r="I12" i="3"/>
  <c r="I11" i="3"/>
  <c r="I10" i="3"/>
  <c r="G25" i="2"/>
  <c r="G24" i="2"/>
  <c r="G23" i="2"/>
  <c r="G22" i="2"/>
  <c r="G21" i="2"/>
  <c r="F26" i="2"/>
  <c r="E26" i="2"/>
  <c r="H16" i="1"/>
  <c r="D26" i="2"/>
  <c r="G16" i="17"/>
  <c r="C26" i="2"/>
  <c r="F16" i="17"/>
  <c r="D19" i="16"/>
  <c r="J76" i="1"/>
  <c r="C120" i="17"/>
  <c r="C93" i="17"/>
  <c r="C66" i="17"/>
  <c r="C48" i="17"/>
  <c r="I14" i="17"/>
  <c r="H14" i="17"/>
  <c r="G14" i="17"/>
  <c r="F14" i="17"/>
  <c r="E14" i="17"/>
  <c r="E14" i="15"/>
  <c r="F14" i="15"/>
  <c r="G14" i="15"/>
  <c r="H14" i="15"/>
  <c r="I14" i="15"/>
  <c r="B54" i="16"/>
  <c r="B53" i="16"/>
  <c r="B52" i="16"/>
  <c r="B51" i="16"/>
  <c r="B50" i="16"/>
  <c r="I49" i="16"/>
  <c r="B49" i="16"/>
  <c r="B48" i="16"/>
  <c r="B47" i="16"/>
  <c r="I46" i="16"/>
  <c r="B46" i="16"/>
  <c r="B45" i="16"/>
  <c r="B39" i="16"/>
  <c r="B38" i="16"/>
  <c r="B37" i="16"/>
  <c r="B36" i="16"/>
  <c r="B35" i="16"/>
  <c r="B34" i="16"/>
  <c r="B33" i="16"/>
  <c r="B32" i="16"/>
  <c r="B31" i="16"/>
  <c r="B30" i="16"/>
  <c r="H19" i="16"/>
  <c r="G19" i="16"/>
  <c r="F19" i="16"/>
  <c r="E19" i="16"/>
  <c r="I18" i="16"/>
  <c r="I17" i="16"/>
  <c r="I16" i="16"/>
  <c r="I15" i="16"/>
  <c r="I14" i="16"/>
  <c r="I13" i="16"/>
  <c r="I12" i="16"/>
  <c r="I11" i="16"/>
  <c r="I10" i="16"/>
  <c r="I19" i="16" s="1"/>
  <c r="I9" i="16"/>
  <c r="A4" i="13"/>
  <c r="H3" i="13"/>
  <c r="F3" i="13"/>
  <c r="A3" i="13"/>
  <c r="H2" i="13"/>
  <c r="F2" i="13"/>
  <c r="A2" i="13"/>
  <c r="F38" i="2"/>
  <c r="I20" i="17"/>
  <c r="E38" i="2"/>
  <c r="D38" i="2"/>
  <c r="C38" i="2"/>
  <c r="F20" i="1"/>
  <c r="F23" i="19"/>
  <c r="G37" i="2"/>
  <c r="G38" i="2" s="1"/>
  <c r="G36" i="2"/>
  <c r="G42" i="13"/>
  <c r="G41" i="13"/>
  <c r="G38" i="13"/>
  <c r="G43" i="13" s="1"/>
  <c r="G35" i="13"/>
  <c r="G34" i="13"/>
  <c r="G33" i="13"/>
  <c r="G26" i="13"/>
  <c r="G36" i="13" s="1"/>
  <c r="G23" i="13"/>
  <c r="G22" i="13"/>
  <c r="G21" i="13"/>
  <c r="G14" i="13"/>
  <c r="G15" i="13"/>
  <c r="M11" i="13"/>
  <c r="P11" i="13"/>
  <c r="M10" i="13"/>
  <c r="P10" i="13"/>
  <c r="M9" i="13"/>
  <c r="P9" i="13"/>
  <c r="M8" i="13"/>
  <c r="P8" i="13"/>
  <c r="J34" i="1"/>
  <c r="J33" i="1"/>
  <c r="C15" i="2"/>
  <c r="C57" i="2"/>
  <c r="F25" i="19" s="1"/>
  <c r="C8" i="2"/>
  <c r="D8" i="2"/>
  <c r="C7" i="2"/>
  <c r="C71" i="2" s="1"/>
  <c r="C17" i="2"/>
  <c r="C80" i="2" s="1"/>
  <c r="J72" i="1"/>
  <c r="K3" i="3"/>
  <c r="K2" i="3"/>
  <c r="I3" i="3"/>
  <c r="I2" i="3"/>
  <c r="A4" i="3"/>
  <c r="A3" i="3"/>
  <c r="A2" i="3"/>
  <c r="A4" i="2"/>
  <c r="H3" i="2"/>
  <c r="H2" i="2"/>
  <c r="F3" i="2"/>
  <c r="F2" i="2"/>
  <c r="A3" i="2"/>
  <c r="A2" i="2"/>
  <c r="G52" i="2"/>
  <c r="G53" i="2"/>
  <c r="G54" i="2"/>
  <c r="G55" i="2"/>
  <c r="G56" i="2"/>
  <c r="F57" i="2"/>
  <c r="I22" i="1" s="1"/>
  <c r="E57" i="2"/>
  <c r="D57" i="2"/>
  <c r="G25" i="19" s="1"/>
  <c r="F22" i="1"/>
  <c r="F30" i="2"/>
  <c r="I20" i="19"/>
  <c r="F34" i="2"/>
  <c r="I18" i="1"/>
  <c r="I18" i="17"/>
  <c r="F42" i="2"/>
  <c r="F46" i="2"/>
  <c r="F50" i="2"/>
  <c r="F62" i="2"/>
  <c r="I23" i="1" s="1"/>
  <c r="F66" i="2"/>
  <c r="I24" i="17"/>
  <c r="F11" i="2"/>
  <c r="E30" i="2"/>
  <c r="E34" i="2"/>
  <c r="H21" i="19" s="1"/>
  <c r="E42" i="2"/>
  <c r="E46" i="2"/>
  <c r="E50" i="2"/>
  <c r="E77" i="2" s="1"/>
  <c r="E62" i="2"/>
  <c r="H26" i="19"/>
  <c r="H23" i="17"/>
  <c r="E66" i="2"/>
  <c r="E11" i="2"/>
  <c r="D30" i="2"/>
  <c r="D34" i="2"/>
  <c r="G21" i="19" s="1"/>
  <c r="D42" i="2"/>
  <c r="D11" i="2"/>
  <c r="D46" i="2"/>
  <c r="G21" i="17"/>
  <c r="D50" i="2"/>
  <c r="D62" i="2"/>
  <c r="D66" i="2"/>
  <c r="G24" i="17" s="1"/>
  <c r="C30" i="2"/>
  <c r="C34" i="2"/>
  <c r="F18" i="17" s="1"/>
  <c r="C42" i="2"/>
  <c r="C46" i="2"/>
  <c r="F21" i="1" s="1"/>
  <c r="C50" i="2"/>
  <c r="C77" i="2" s="1"/>
  <c r="C62" i="2"/>
  <c r="F23" i="17"/>
  <c r="C66" i="2"/>
  <c r="F24" i="17"/>
  <c r="C9" i="2"/>
  <c r="C12" i="2"/>
  <c r="C76" i="2" s="1"/>
  <c r="C13" i="2"/>
  <c r="E19" i="17"/>
  <c r="B74" i="3"/>
  <c r="B73" i="3"/>
  <c r="B72" i="3"/>
  <c r="B71" i="3"/>
  <c r="B70" i="3"/>
  <c r="B69" i="3"/>
  <c r="B49" i="3"/>
  <c r="B48" i="3"/>
  <c r="B47" i="3"/>
  <c r="B46" i="3"/>
  <c r="B45" i="3"/>
  <c r="B44" i="3"/>
  <c r="I52" i="1"/>
  <c r="H52" i="1"/>
  <c r="G52" i="1"/>
  <c r="F52" i="1"/>
  <c r="J39" i="1"/>
  <c r="J40" i="1"/>
  <c r="J41" i="1"/>
  <c r="J42" i="1"/>
  <c r="J43" i="1"/>
  <c r="J44" i="1"/>
  <c r="J45" i="1"/>
  <c r="J29" i="1"/>
  <c r="J31" i="1"/>
  <c r="J32" i="1"/>
  <c r="J35" i="1"/>
  <c r="J54" i="1"/>
  <c r="J56" i="1"/>
  <c r="J55" i="1"/>
  <c r="J57" i="1"/>
  <c r="J58" i="1"/>
  <c r="J66" i="1"/>
  <c r="J67" i="1"/>
  <c r="J68" i="1"/>
  <c r="J69" i="1"/>
  <c r="J70" i="1"/>
  <c r="J71" i="1"/>
  <c r="J49" i="1"/>
  <c r="J50" i="1"/>
  <c r="J51" i="1"/>
  <c r="G48" i="2"/>
  <c r="G49" i="2"/>
  <c r="G50" i="2"/>
  <c r="G28" i="2"/>
  <c r="G29" i="2"/>
  <c r="G30" i="2" s="1"/>
  <c r="G32" i="2"/>
  <c r="G34" i="2" s="1"/>
  <c r="G33" i="2"/>
  <c r="G40" i="2"/>
  <c r="G41" i="2"/>
  <c r="G42" i="2" s="1"/>
  <c r="G44" i="2"/>
  <c r="G45" i="2"/>
  <c r="G59" i="2"/>
  <c r="G60" i="2"/>
  <c r="G61" i="2"/>
  <c r="G64" i="2"/>
  <c r="G65" i="2"/>
  <c r="B68" i="3"/>
  <c r="B67" i="3"/>
  <c r="B66" i="3"/>
  <c r="B65" i="3"/>
  <c r="B43" i="3"/>
  <c r="B42" i="3"/>
  <c r="B41" i="3"/>
  <c r="B40" i="3"/>
  <c r="E12" i="2"/>
  <c r="E76" i="2" s="1"/>
  <c r="F12" i="2"/>
  <c r="D12" i="2"/>
  <c r="D76" i="2" s="1"/>
  <c r="D9" i="2"/>
  <c r="C16" i="2"/>
  <c r="I14" i="1"/>
  <c r="H14" i="1"/>
  <c r="G14" i="1"/>
  <c r="F14" i="1"/>
  <c r="E9" i="2"/>
  <c r="E73" i="2" s="1"/>
  <c r="E8" i="2"/>
  <c r="F8" i="2"/>
  <c r="F72" i="2" s="1"/>
  <c r="D16" i="2"/>
  <c r="D13" i="2"/>
  <c r="D77" i="2" s="1"/>
  <c r="E7" i="2"/>
  <c r="E71" i="2" s="1"/>
  <c r="F9" i="2"/>
  <c r="D15" i="2"/>
  <c r="D17" i="2"/>
  <c r="D80" i="2" s="1"/>
  <c r="D7" i="2"/>
  <c r="D71" i="2"/>
  <c r="E16" i="2"/>
  <c r="E79" i="2"/>
  <c r="F7" i="2"/>
  <c r="E15" i="2"/>
  <c r="E13" i="2"/>
  <c r="E17" i="2"/>
  <c r="F16" i="2"/>
  <c r="F17" i="2"/>
  <c r="F15" i="2"/>
  <c r="F13" i="2"/>
  <c r="G13" i="2" s="1"/>
  <c r="E24" i="19"/>
  <c r="I45" i="16"/>
  <c r="G21" i="1"/>
  <c r="F19" i="1"/>
  <c r="E22" i="19"/>
  <c r="H23" i="1"/>
  <c r="I27" i="19"/>
  <c r="G19" i="19"/>
  <c r="F26" i="19"/>
  <c r="G16" i="1"/>
  <c r="I50" i="16"/>
  <c r="I21" i="19"/>
  <c r="F23" i="1"/>
  <c r="I30" i="16"/>
  <c r="F24" i="1"/>
  <c r="F20" i="17"/>
  <c r="I17" i="17"/>
  <c r="H16" i="17"/>
  <c r="H24" i="19"/>
  <c r="J47" i="17"/>
  <c r="I20" i="1"/>
  <c r="G9" i="13"/>
  <c r="J37" i="17"/>
  <c r="J60" i="17"/>
  <c r="J82" i="17"/>
  <c r="J108" i="19"/>
  <c r="G17" i="19"/>
  <c r="F27" i="17"/>
  <c r="J42" i="15"/>
  <c r="J71" i="17"/>
  <c r="J63" i="19"/>
  <c r="B57" i="13"/>
  <c r="G16" i="15"/>
  <c r="E16" i="15"/>
  <c r="B56" i="13"/>
  <c r="J75" i="17"/>
  <c r="J104" i="17"/>
  <c r="J108" i="17"/>
  <c r="J95" i="19"/>
  <c r="J84" i="19"/>
  <c r="J102" i="19"/>
  <c r="J71" i="19"/>
  <c r="J39" i="19"/>
  <c r="J110" i="19"/>
  <c r="J103" i="17"/>
  <c r="J39" i="17"/>
  <c r="J59" i="17"/>
  <c r="J105" i="17"/>
  <c r="J109" i="17"/>
  <c r="J99" i="17"/>
  <c r="J84" i="17"/>
  <c r="J45" i="17"/>
  <c r="J87" i="19"/>
  <c r="J54" i="17"/>
  <c r="J67" i="17"/>
  <c r="J94" i="17"/>
  <c r="J114" i="17"/>
  <c r="J74" i="17"/>
  <c r="G76" i="17"/>
  <c r="J120" i="17"/>
  <c r="J115" i="17"/>
  <c r="J110" i="17"/>
  <c r="J73" i="17"/>
  <c r="H76" i="17"/>
  <c r="J113" i="17"/>
  <c r="J90" i="17"/>
  <c r="E76" i="19"/>
  <c r="J111" i="19"/>
  <c r="J72" i="19"/>
  <c r="J56" i="19"/>
  <c r="E16" i="19"/>
  <c r="H21" i="1"/>
  <c r="H21" i="17"/>
  <c r="G66" i="2"/>
  <c r="H20" i="1"/>
  <c r="H23" i="19"/>
  <c r="J17" i="15"/>
  <c r="I17" i="1"/>
  <c r="J107" i="19"/>
  <c r="I106" i="19"/>
  <c r="G74" i="15"/>
  <c r="I25" i="19"/>
  <c r="H20" i="17"/>
  <c r="J121" i="19"/>
  <c r="E68" i="17"/>
  <c r="E116" i="17"/>
  <c r="E74" i="15"/>
  <c r="F58" i="13"/>
  <c r="G18" i="15"/>
  <c r="G27" i="17" s="1"/>
  <c r="E21" i="1"/>
  <c r="J43" i="19"/>
  <c r="J102" i="17"/>
  <c r="C57" i="13"/>
  <c r="J101" i="17"/>
  <c r="J91" i="19"/>
  <c r="J88" i="19"/>
  <c r="D59" i="13"/>
  <c r="G7" i="13"/>
  <c r="H19" i="19"/>
  <c r="G46" i="2"/>
  <c r="C75" i="2"/>
  <c r="J47" i="19"/>
  <c r="J37" i="1"/>
  <c r="G8" i="13"/>
  <c r="F71" i="2"/>
  <c r="E17" i="19"/>
  <c r="E26" i="17"/>
  <c r="F17" i="19"/>
  <c r="I17" i="19"/>
  <c r="G24" i="19"/>
  <c r="F24" i="19"/>
  <c r="G27" i="19"/>
  <c r="F27" i="19"/>
  <c r="G24" i="1"/>
  <c r="G23" i="1"/>
  <c r="I24" i="1"/>
  <c r="I23" i="19"/>
  <c r="F73" i="2"/>
  <c r="F76" i="2"/>
  <c r="G18" i="1"/>
  <c r="F16" i="1"/>
  <c r="B72" i="2"/>
  <c r="F18" i="1"/>
  <c r="G17" i="17"/>
  <c r="F21" i="19"/>
  <c r="J21" i="19"/>
  <c r="E20" i="19"/>
  <c r="F21" i="17"/>
  <c r="I21" i="1"/>
  <c r="E18" i="1"/>
  <c r="E74" i="2"/>
  <c r="E78" i="2"/>
  <c r="F80" i="2"/>
  <c r="E17" i="1"/>
  <c r="G9" i="2"/>
  <c r="F19" i="19"/>
  <c r="G15" i="2"/>
  <c r="D73" i="2"/>
  <c r="H24" i="1"/>
  <c r="H18" i="1"/>
  <c r="J18" i="1"/>
  <c r="B73" i="2"/>
  <c r="E80" i="2"/>
  <c r="D78" i="2"/>
  <c r="E18" i="17"/>
  <c r="C74" i="2"/>
  <c r="H18" i="17"/>
  <c r="G17" i="2"/>
  <c r="D72" i="2"/>
  <c r="G18" i="17"/>
  <c r="I19" i="19"/>
  <c r="G8" i="2"/>
  <c r="G11" i="2"/>
  <c r="G7" i="2"/>
  <c r="E13" i="17"/>
  <c r="D2" i="5"/>
  <c r="E13" i="1"/>
  <c r="G18" i="19"/>
  <c r="J21" i="1"/>
  <c r="J18" i="17"/>
  <c r="G57" i="2" l="1"/>
  <c r="G22" i="1"/>
  <c r="G22" i="17"/>
  <c r="G28" i="17" s="1"/>
  <c r="I76" i="19"/>
  <c r="J52" i="1"/>
  <c r="J70" i="17"/>
  <c r="I26" i="19"/>
  <c r="F79" i="2"/>
  <c r="I23" i="17"/>
  <c r="G62" i="2"/>
  <c r="I22" i="17"/>
  <c r="F78" i="2"/>
  <c r="D68" i="2"/>
  <c r="G74" i="2"/>
  <c r="E56" i="13"/>
  <c r="E53" i="13"/>
  <c r="J117" i="17"/>
  <c r="H92" i="17"/>
  <c r="H83" i="19"/>
  <c r="F40" i="16"/>
  <c r="G55" i="15" s="1"/>
  <c r="J54" i="19"/>
  <c r="F68" i="19"/>
  <c r="G106" i="19"/>
  <c r="J64" i="19"/>
  <c r="G50" i="17"/>
  <c r="J33" i="17"/>
  <c r="H50" i="17"/>
  <c r="J62" i="17"/>
  <c r="J80" i="17"/>
  <c r="F53" i="13"/>
  <c r="I16" i="15"/>
  <c r="I35" i="16"/>
  <c r="D40" i="16"/>
  <c r="E55" i="15" s="1"/>
  <c r="I33" i="16"/>
  <c r="I40" i="16" s="1"/>
  <c r="G68" i="19"/>
  <c r="F60" i="13"/>
  <c r="F17" i="17"/>
  <c r="F17" i="1"/>
  <c r="F25" i="1" s="1"/>
  <c r="F20" i="19"/>
  <c r="C68" i="2"/>
  <c r="C72" i="2"/>
  <c r="H58" i="15"/>
  <c r="G24" i="13"/>
  <c r="G53" i="13" s="1"/>
  <c r="G23" i="19"/>
  <c r="G20" i="1"/>
  <c r="D74" i="2"/>
  <c r="G20" i="17"/>
  <c r="J113" i="19"/>
  <c r="I50" i="19"/>
  <c r="H50" i="19"/>
  <c r="J34" i="19"/>
  <c r="J35" i="19"/>
  <c r="G50" i="19"/>
  <c r="B76" i="2"/>
  <c r="G76" i="2" s="1"/>
  <c r="G12" i="2"/>
  <c r="E24" i="1"/>
  <c r="J24" i="1" s="1"/>
  <c r="E27" i="19"/>
  <c r="E24" i="17"/>
  <c r="J24" i="17" s="1"/>
  <c r="E20" i="17"/>
  <c r="E20" i="1"/>
  <c r="J20" i="1" s="1"/>
  <c r="E23" i="19"/>
  <c r="E16" i="1"/>
  <c r="E16" i="17"/>
  <c r="E19" i="19"/>
  <c r="J19" i="19" s="1"/>
  <c r="B68" i="2"/>
  <c r="B71" i="2"/>
  <c r="G71" i="2" s="1"/>
  <c r="B80" i="2"/>
  <c r="G80" i="2" s="1"/>
  <c r="F50" i="19"/>
  <c r="H16" i="15"/>
  <c r="G22" i="19"/>
  <c r="J22" i="19" s="1"/>
  <c r="G19" i="1"/>
  <c r="G19" i="17"/>
  <c r="D75" i="2"/>
  <c r="H27" i="19"/>
  <c r="H24" i="17"/>
  <c r="H17" i="17"/>
  <c r="E68" i="2"/>
  <c r="E72" i="2"/>
  <c r="E81" i="2" s="1"/>
  <c r="H20" i="19"/>
  <c r="H17" i="1"/>
  <c r="I19" i="1"/>
  <c r="I22" i="19"/>
  <c r="I19" i="17"/>
  <c r="F75" i="2"/>
  <c r="F81" i="2" s="1"/>
  <c r="H22" i="17"/>
  <c r="H22" i="1"/>
  <c r="H25" i="19"/>
  <c r="J25" i="19" s="1"/>
  <c r="I16" i="1"/>
  <c r="I25" i="1" s="1"/>
  <c r="F68" i="2"/>
  <c r="I16" i="17"/>
  <c r="I52" i="16"/>
  <c r="E55" i="16"/>
  <c r="F68" i="15" s="1"/>
  <c r="G57" i="13"/>
  <c r="I55" i="16"/>
  <c r="F22" i="19"/>
  <c r="F19" i="17"/>
  <c r="J19" i="17" s="1"/>
  <c r="G23" i="17"/>
  <c r="G26" i="19"/>
  <c r="D79" i="2"/>
  <c r="G17" i="1"/>
  <c r="G20" i="19"/>
  <c r="H22" i="19"/>
  <c r="E75" i="2"/>
  <c r="H19" i="17"/>
  <c r="H19" i="1"/>
  <c r="F77" i="2"/>
  <c r="G77" i="2" s="1"/>
  <c r="F22" i="17"/>
  <c r="C78" i="2"/>
  <c r="J115" i="19"/>
  <c r="J46" i="17"/>
  <c r="J43" i="17"/>
  <c r="J57" i="17"/>
  <c r="H68" i="17"/>
  <c r="J64" i="17"/>
  <c r="J100" i="19"/>
  <c r="H76" i="19"/>
  <c r="J49" i="17"/>
  <c r="H17" i="19"/>
  <c r="J17" i="19" s="1"/>
  <c r="H26" i="17"/>
  <c r="J26" i="17" s="1"/>
  <c r="D60" i="13"/>
  <c r="D62" i="13" s="1"/>
  <c r="E18" i="15"/>
  <c r="B59" i="13"/>
  <c r="G59" i="13" s="1"/>
  <c r="B53" i="13"/>
  <c r="J88" i="17"/>
  <c r="J87" i="17"/>
  <c r="J119" i="17"/>
  <c r="J118" i="17"/>
  <c r="I116" i="17"/>
  <c r="I74" i="15"/>
  <c r="G55" i="16"/>
  <c r="H68" i="15" s="1"/>
  <c r="J45" i="19"/>
  <c r="J38" i="19"/>
  <c r="E22" i="17"/>
  <c r="B78" i="2"/>
  <c r="E22" i="1"/>
  <c r="J47" i="1"/>
  <c r="E50" i="19"/>
  <c r="I50" i="17"/>
  <c r="J40" i="17"/>
  <c r="J34" i="17"/>
  <c r="F50" i="17"/>
  <c r="J111" i="17"/>
  <c r="I50" i="3"/>
  <c r="G16" i="19"/>
  <c r="G25" i="17"/>
  <c r="G19" i="15"/>
  <c r="G26" i="2"/>
  <c r="J73" i="19"/>
  <c r="J76" i="19" s="1"/>
  <c r="G68" i="17"/>
  <c r="F59" i="13"/>
  <c r="I18" i="15"/>
  <c r="I32" i="16"/>
  <c r="J80" i="19"/>
  <c r="J94" i="19"/>
  <c r="J89" i="19"/>
  <c r="J85" i="19"/>
  <c r="E25" i="17"/>
  <c r="E19" i="15"/>
  <c r="C79" i="2"/>
  <c r="G79" i="2" s="1"/>
  <c r="I24" i="19"/>
  <c r="J24" i="19" s="1"/>
  <c r="I21" i="17"/>
  <c r="J21" i="17" s="1"/>
  <c r="J116" i="19"/>
  <c r="J53" i="17"/>
  <c r="J68" i="17" s="1"/>
  <c r="J63" i="17"/>
  <c r="J81" i="17"/>
  <c r="E58" i="13"/>
  <c r="C53" i="13"/>
  <c r="F16" i="15"/>
  <c r="I51" i="16"/>
  <c r="I47" i="16"/>
  <c r="J44" i="19"/>
  <c r="J33" i="19"/>
  <c r="E40" i="16"/>
  <c r="F55" i="15" s="1"/>
  <c r="J74" i="19"/>
  <c r="J67" i="19"/>
  <c r="J62" i="19"/>
  <c r="J58" i="19"/>
  <c r="J58" i="17"/>
  <c r="J101" i="19"/>
  <c r="C73" i="2"/>
  <c r="G73" i="2" s="1"/>
  <c r="J16" i="15"/>
  <c r="J120" i="19"/>
  <c r="J56" i="17"/>
  <c r="J65" i="17"/>
  <c r="J78" i="17"/>
  <c r="J105" i="19"/>
  <c r="G51" i="13"/>
  <c r="J48" i="17"/>
  <c r="E59" i="13"/>
  <c r="H18" i="15"/>
  <c r="C58" i="13"/>
  <c r="I53" i="16"/>
  <c r="J112" i="17"/>
  <c r="J104" i="19"/>
  <c r="E23" i="1"/>
  <c r="J23" i="1" s="1"/>
  <c r="E23" i="17"/>
  <c r="E26" i="19"/>
  <c r="E19" i="1"/>
  <c r="J19" i="1" s="1"/>
  <c r="B75" i="2"/>
  <c r="G75" i="2" s="1"/>
  <c r="J86" i="19"/>
  <c r="H40" i="16"/>
  <c r="I55" i="15" s="1"/>
  <c r="J60" i="19"/>
  <c r="E68" i="19"/>
  <c r="J53" i="19"/>
  <c r="J61" i="17"/>
  <c r="I76" i="17"/>
  <c r="J72" i="17"/>
  <c r="G16" i="2"/>
  <c r="E2" i="5"/>
  <c r="G13" i="1" s="1"/>
  <c r="D27" i="5"/>
  <c r="E13" i="15"/>
  <c r="C38" i="14"/>
  <c r="E13" i="19"/>
  <c r="B5" i="13"/>
  <c r="F13" i="1"/>
  <c r="F13" i="15"/>
  <c r="C5" i="13"/>
  <c r="E2" i="14"/>
  <c r="D38" i="14"/>
  <c r="F13" i="19"/>
  <c r="F13" i="17"/>
  <c r="G55" i="3"/>
  <c r="H55" i="3" s="1"/>
  <c r="H80" i="3" s="1"/>
  <c r="F80" i="3"/>
  <c r="G66" i="3"/>
  <c r="E77" i="3"/>
  <c r="F43" i="3"/>
  <c r="F68" i="3" s="1"/>
  <c r="E73" i="3"/>
  <c r="H78" i="3"/>
  <c r="I78" i="3" s="1"/>
  <c r="E80" i="3"/>
  <c r="G52" i="3"/>
  <c r="G77" i="3" s="1"/>
  <c r="H47" i="3"/>
  <c r="H72" i="3" s="1"/>
  <c r="F72" i="3"/>
  <c r="F75" i="3"/>
  <c r="I75" i="3" s="1"/>
  <c r="G71" i="3"/>
  <c r="G80" i="3"/>
  <c r="H66" i="3"/>
  <c r="I41" i="3"/>
  <c r="I67" i="3"/>
  <c r="F79" i="3"/>
  <c r="I79" i="3" s="1"/>
  <c r="F51" i="3"/>
  <c r="G58" i="3"/>
  <c r="G83" i="3" s="1"/>
  <c r="H54" i="3"/>
  <c r="H79" i="3" s="1"/>
  <c r="H49" i="3"/>
  <c r="H74" i="3" s="1"/>
  <c r="I74" i="3" s="1"/>
  <c r="H69" i="3"/>
  <c r="I69" i="3" s="1"/>
  <c r="E76" i="3"/>
  <c r="I42" i="3"/>
  <c r="I71" i="3"/>
  <c r="I29" i="3"/>
  <c r="F59" i="3"/>
  <c r="G43" i="3"/>
  <c r="G45" i="3"/>
  <c r="H45" i="3" s="1"/>
  <c r="H70" i="3" s="1"/>
  <c r="H48" i="3"/>
  <c r="H73" i="3" s="1"/>
  <c r="H57" i="3"/>
  <c r="H82" i="3" s="1"/>
  <c r="I82" i="3" s="1"/>
  <c r="I54" i="3"/>
  <c r="F77" i="3"/>
  <c r="I46" i="3"/>
  <c r="F56" i="3"/>
  <c r="E40" i="3"/>
  <c r="F40" i="3" s="1"/>
  <c r="D84" i="3"/>
  <c r="E73" i="1" s="1"/>
  <c r="E119" i="19" s="1"/>
  <c r="D60" i="3"/>
  <c r="E59" i="1" s="1"/>
  <c r="G78" i="2" l="1"/>
  <c r="J22" i="17"/>
  <c r="J76" i="17"/>
  <c r="D81" i="2"/>
  <c r="G30" i="17" s="1"/>
  <c r="G68" i="2"/>
  <c r="I27" i="1"/>
  <c r="I31" i="19"/>
  <c r="I30" i="17"/>
  <c r="H27" i="1"/>
  <c r="H30" i="17"/>
  <c r="H31" i="19"/>
  <c r="G31" i="19"/>
  <c r="F83" i="2"/>
  <c r="I30" i="19"/>
  <c r="I31" i="17"/>
  <c r="I21" i="15"/>
  <c r="H27" i="17"/>
  <c r="H18" i="19"/>
  <c r="F28" i="17"/>
  <c r="J50" i="19"/>
  <c r="E27" i="17"/>
  <c r="E18" i="19"/>
  <c r="J18" i="15"/>
  <c r="J19" i="15" s="1"/>
  <c r="F106" i="19"/>
  <c r="F74" i="15"/>
  <c r="F116" i="17"/>
  <c r="J68" i="15"/>
  <c r="J74" i="15" s="1"/>
  <c r="E83" i="2"/>
  <c r="H25" i="17"/>
  <c r="H16" i="19"/>
  <c r="H28" i="19" s="1"/>
  <c r="H19" i="15"/>
  <c r="E28" i="17"/>
  <c r="J16" i="17"/>
  <c r="J20" i="17"/>
  <c r="J20" i="19"/>
  <c r="I25" i="17"/>
  <c r="I28" i="17" s="1"/>
  <c r="I19" i="15"/>
  <c r="I16" i="19"/>
  <c r="G83" i="19"/>
  <c r="G92" i="17"/>
  <c r="G58" i="15"/>
  <c r="E62" i="13"/>
  <c r="G58" i="13"/>
  <c r="C60" i="13"/>
  <c r="C62" i="13" s="1"/>
  <c r="I27" i="17"/>
  <c r="I18" i="19"/>
  <c r="H74" i="15"/>
  <c r="H106" i="19"/>
  <c r="H116" i="17"/>
  <c r="I58" i="15"/>
  <c r="I83" i="19"/>
  <c r="I92" i="17"/>
  <c r="J26" i="19"/>
  <c r="F83" i="19"/>
  <c r="F58" i="15"/>
  <c r="F92" i="17"/>
  <c r="G28" i="19"/>
  <c r="G21" i="15"/>
  <c r="G60" i="15" s="1"/>
  <c r="G31" i="17"/>
  <c r="G30" i="19"/>
  <c r="G25" i="1"/>
  <c r="H25" i="1"/>
  <c r="H28" i="17"/>
  <c r="B60" i="13"/>
  <c r="J16" i="1"/>
  <c r="E25" i="1"/>
  <c r="F62" i="13"/>
  <c r="J17" i="1"/>
  <c r="E60" i="13"/>
  <c r="I73" i="3"/>
  <c r="I72" i="3"/>
  <c r="I66" i="3"/>
  <c r="B81" i="2"/>
  <c r="B83" i="2" s="1"/>
  <c r="J68" i="19"/>
  <c r="J23" i="17"/>
  <c r="F25" i="17"/>
  <c r="J25" i="17" s="1"/>
  <c r="F16" i="19"/>
  <c r="F19" i="15"/>
  <c r="J22" i="1"/>
  <c r="B62" i="13"/>
  <c r="G56" i="13"/>
  <c r="J23" i="19"/>
  <c r="J27" i="19"/>
  <c r="C81" i="2"/>
  <c r="G72" i="2"/>
  <c r="G81" i="2" s="1"/>
  <c r="J17" i="17"/>
  <c r="E92" i="17"/>
  <c r="E58" i="15"/>
  <c r="J55" i="15"/>
  <c r="J58" i="15" s="1"/>
  <c r="E83" i="19"/>
  <c r="J83" i="19" s="1"/>
  <c r="J50" i="17"/>
  <c r="G13" i="17"/>
  <c r="F2" i="5"/>
  <c r="H13" i="1" s="1"/>
  <c r="E27" i="5"/>
  <c r="G13" i="15"/>
  <c r="G13" i="19"/>
  <c r="E38" i="14"/>
  <c r="D5" i="13"/>
  <c r="F2" i="14"/>
  <c r="I80" i="3"/>
  <c r="I47" i="3"/>
  <c r="E77" i="1"/>
  <c r="I48" i="3"/>
  <c r="H52" i="3"/>
  <c r="E106" i="17"/>
  <c r="I49" i="3"/>
  <c r="H58" i="3"/>
  <c r="H83" i="3" s="1"/>
  <c r="I83" i="3" s="1"/>
  <c r="F81" i="3"/>
  <c r="G59" i="3"/>
  <c r="H59" i="3" s="1"/>
  <c r="I59" i="3" s="1"/>
  <c r="I45" i="3"/>
  <c r="G70" i="3"/>
  <c r="I70" i="3" s="1"/>
  <c r="F76" i="3"/>
  <c r="G51" i="3"/>
  <c r="I55" i="3"/>
  <c r="G68" i="3"/>
  <c r="H43" i="3"/>
  <c r="H68" i="3" s="1"/>
  <c r="G56" i="3"/>
  <c r="I57" i="3"/>
  <c r="E60" i="3"/>
  <c r="F59" i="1" s="1"/>
  <c r="E65" i="3"/>
  <c r="F60" i="3"/>
  <c r="G59" i="1" s="1"/>
  <c r="F65" i="3"/>
  <c r="E93" i="19"/>
  <c r="E83" i="17"/>
  <c r="E95" i="17" s="1"/>
  <c r="E62" i="1"/>
  <c r="G40" i="3"/>
  <c r="E123" i="19"/>
  <c r="E122" i="17"/>
  <c r="E30" i="17" l="1"/>
  <c r="E27" i="1"/>
  <c r="E64" i="1" s="1"/>
  <c r="C28" i="5" s="1"/>
  <c r="D83" i="2"/>
  <c r="G27" i="1"/>
  <c r="G83" i="2"/>
  <c r="J25" i="1"/>
  <c r="E31" i="19"/>
  <c r="G76" i="15"/>
  <c r="E40" i="14" s="1"/>
  <c r="E39" i="14"/>
  <c r="G10" i="15" s="1"/>
  <c r="G78" i="15" s="1"/>
  <c r="G80" i="15" s="1"/>
  <c r="G60" i="13"/>
  <c r="G62" i="13" s="1"/>
  <c r="I28" i="19"/>
  <c r="J116" i="17"/>
  <c r="J18" i="19"/>
  <c r="E28" i="19"/>
  <c r="I43" i="3"/>
  <c r="F31" i="19"/>
  <c r="F27" i="1"/>
  <c r="F30" i="17"/>
  <c r="J30" i="17" s="1"/>
  <c r="F28" i="19"/>
  <c r="J16" i="19"/>
  <c r="J28" i="19" s="1"/>
  <c r="H30" i="19"/>
  <c r="H21" i="15"/>
  <c r="H60" i="15" s="1"/>
  <c r="H31" i="17"/>
  <c r="I60" i="15"/>
  <c r="J27" i="17"/>
  <c r="J28" i="17" s="1"/>
  <c r="E96" i="19"/>
  <c r="J92" i="17"/>
  <c r="E21" i="15"/>
  <c r="E31" i="17"/>
  <c r="E30" i="19"/>
  <c r="F21" i="15"/>
  <c r="F60" i="15" s="1"/>
  <c r="F30" i="19"/>
  <c r="F31" i="17"/>
  <c r="J106" i="19"/>
  <c r="C83" i="2"/>
  <c r="E97" i="17"/>
  <c r="E124" i="17" s="1"/>
  <c r="B5" i="2"/>
  <c r="C5" i="2" s="1"/>
  <c r="D5" i="2" s="1"/>
  <c r="E5" i="2" s="1"/>
  <c r="F5" i="2" s="1"/>
  <c r="F27" i="5"/>
  <c r="H13" i="17"/>
  <c r="G2" i="5"/>
  <c r="H2" i="5" s="1"/>
  <c r="H27" i="5" s="1"/>
  <c r="H13" i="15"/>
  <c r="F38" i="14"/>
  <c r="H13" i="19"/>
  <c r="G2" i="14"/>
  <c r="E5" i="13"/>
  <c r="I13" i="1"/>
  <c r="H77" i="3"/>
  <c r="I77" i="3" s="1"/>
  <c r="I52" i="3"/>
  <c r="I68" i="3"/>
  <c r="I58" i="3"/>
  <c r="F84" i="3"/>
  <c r="G73" i="1" s="1"/>
  <c r="G119" i="19" s="1"/>
  <c r="G123" i="19" s="1"/>
  <c r="G81" i="3"/>
  <c r="H56" i="3"/>
  <c r="H81" i="3" s="1"/>
  <c r="I81" i="3" s="1"/>
  <c r="G76" i="3"/>
  <c r="H51" i="3"/>
  <c r="H76" i="3" s="1"/>
  <c r="F93" i="19"/>
  <c r="F83" i="17"/>
  <c r="F62" i="1"/>
  <c r="G83" i="17"/>
  <c r="G95" i="17" s="1"/>
  <c r="G97" i="17" s="1"/>
  <c r="G62" i="1"/>
  <c r="G64" i="1" s="1"/>
  <c r="G93" i="19"/>
  <c r="G96" i="19" s="1"/>
  <c r="G98" i="19" s="1"/>
  <c r="E84" i="3"/>
  <c r="F73" i="1" s="1"/>
  <c r="G65" i="3"/>
  <c r="G60" i="3"/>
  <c r="H59" i="1" s="1"/>
  <c r="H40" i="3"/>
  <c r="I40" i="3" s="1"/>
  <c r="J27" i="1" l="1"/>
  <c r="J31" i="19"/>
  <c r="E79" i="1"/>
  <c r="C29" i="5" s="1"/>
  <c r="E98" i="19"/>
  <c r="E125" i="19" s="1"/>
  <c r="F39" i="14"/>
  <c r="H10" i="15" s="1"/>
  <c r="H78" i="15" s="1"/>
  <c r="H80" i="15" s="1"/>
  <c r="H76" i="15"/>
  <c r="F40" i="14" s="1"/>
  <c r="F76" i="15"/>
  <c r="D40" i="14" s="1"/>
  <c r="D39" i="14"/>
  <c r="F10" i="15" s="1"/>
  <c r="F78" i="15" s="1"/>
  <c r="F80" i="15" s="1"/>
  <c r="F64" i="1"/>
  <c r="J30" i="19"/>
  <c r="I76" i="15"/>
  <c r="G40" i="14" s="1"/>
  <c r="G39" i="14"/>
  <c r="I10" i="15" s="1"/>
  <c r="I78" i="15" s="1"/>
  <c r="I80" i="15" s="1"/>
  <c r="J21" i="15"/>
  <c r="J60" i="15" s="1"/>
  <c r="E60" i="15"/>
  <c r="J31" i="17"/>
  <c r="G27" i="5"/>
  <c r="I13" i="17"/>
  <c r="F5" i="13"/>
  <c r="I13" i="19"/>
  <c r="I13" i="15"/>
  <c r="G38" i="14"/>
  <c r="H2" i="14"/>
  <c r="H38" i="14" s="1"/>
  <c r="G84" i="3"/>
  <c r="H73" i="1" s="1"/>
  <c r="H77" i="1" s="1"/>
  <c r="I56" i="3"/>
  <c r="G106" i="17"/>
  <c r="G122" i="17" s="1"/>
  <c r="G124" i="17" s="1"/>
  <c r="I51" i="3"/>
  <c r="G77" i="1"/>
  <c r="G79" i="1" s="1"/>
  <c r="E29" i="5" s="1"/>
  <c r="I76" i="3"/>
  <c r="E28" i="5"/>
  <c r="H65" i="3"/>
  <c r="H84" i="3" s="1"/>
  <c r="I73" i="1" s="1"/>
  <c r="H60" i="3"/>
  <c r="I59" i="1" s="1"/>
  <c r="F96" i="19"/>
  <c r="F98" i="19" s="1"/>
  <c r="H93" i="19"/>
  <c r="H96" i="19" s="1"/>
  <c r="H98" i="19" s="1"/>
  <c r="H83" i="17"/>
  <c r="H95" i="17" s="1"/>
  <c r="H97" i="17" s="1"/>
  <c r="H62" i="1"/>
  <c r="H64" i="1" s="1"/>
  <c r="F28" i="5" s="1"/>
  <c r="H119" i="19"/>
  <c r="H123" i="19" s="1"/>
  <c r="F106" i="17"/>
  <c r="F77" i="1"/>
  <c r="F119" i="19"/>
  <c r="E10" i="1"/>
  <c r="E81" i="1" s="1"/>
  <c r="D28" i="5"/>
  <c r="G125" i="19"/>
  <c r="F95" i="17"/>
  <c r="F97" i="17" s="1"/>
  <c r="E83" i="1" l="1"/>
  <c r="H125" i="19"/>
  <c r="F79" i="1"/>
  <c r="D29" i="5" s="1"/>
  <c r="E76" i="15"/>
  <c r="C39" i="14"/>
  <c r="J76" i="15"/>
  <c r="H40" i="14" s="1"/>
  <c r="H39" i="14"/>
  <c r="I60" i="3"/>
  <c r="H106" i="17"/>
  <c r="H122" i="17" s="1"/>
  <c r="H124" i="17" s="1"/>
  <c r="J73" i="1"/>
  <c r="J77" i="1" s="1"/>
  <c r="I65" i="3"/>
  <c r="I84" i="3" s="1"/>
  <c r="H79" i="1"/>
  <c r="F29" i="5" s="1"/>
  <c r="F123" i="19"/>
  <c r="F125" i="19" s="1"/>
  <c r="H10" i="17"/>
  <c r="H126" i="17" s="1"/>
  <c r="H128" i="17" s="1"/>
  <c r="H10" i="19"/>
  <c r="H127" i="19" s="1"/>
  <c r="H10" i="1"/>
  <c r="H81" i="1" s="1"/>
  <c r="G10" i="1"/>
  <c r="G81" i="1" s="1"/>
  <c r="G83" i="1" s="1"/>
  <c r="G10" i="19"/>
  <c r="G127" i="19" s="1"/>
  <c r="G129" i="19" s="1"/>
  <c r="G10" i="17"/>
  <c r="G126" i="17" s="1"/>
  <c r="G128" i="17" s="1"/>
  <c r="F10" i="19"/>
  <c r="F127" i="19" s="1"/>
  <c r="F10" i="1"/>
  <c r="F81" i="1" s="1"/>
  <c r="F10" i="17"/>
  <c r="F126" i="17" s="1"/>
  <c r="F122" i="17"/>
  <c r="F124" i="17" s="1"/>
  <c r="I93" i="19"/>
  <c r="I83" i="17"/>
  <c r="I95" i="17" s="1"/>
  <c r="I97" i="17" s="1"/>
  <c r="I62" i="1"/>
  <c r="I64" i="1" s="1"/>
  <c r="J64" i="1" s="1"/>
  <c r="J59" i="1"/>
  <c r="I77" i="1"/>
  <c r="I106" i="17"/>
  <c r="I122" i="17" s="1"/>
  <c r="I119" i="19"/>
  <c r="I123" i="19" s="1"/>
  <c r="F83" i="1" l="1"/>
  <c r="H129" i="19"/>
  <c r="E10" i="15"/>
  <c r="E78" i="15" s="1"/>
  <c r="J78" i="15" s="1"/>
  <c r="J80" i="15" s="1"/>
  <c r="E10" i="17"/>
  <c r="E126" i="17" s="1"/>
  <c r="E128" i="17" s="1"/>
  <c r="E10" i="19"/>
  <c r="E127" i="19" s="1"/>
  <c r="E129" i="19" s="1"/>
  <c r="C40" i="14"/>
  <c r="J62" i="1"/>
  <c r="J106" i="17"/>
  <c r="J122" i="17" s="1"/>
  <c r="I124" i="17"/>
  <c r="H83" i="1"/>
  <c r="I96" i="19"/>
  <c r="I98" i="19" s="1"/>
  <c r="I125" i="19" s="1"/>
  <c r="J93" i="19"/>
  <c r="J96" i="19" s="1"/>
  <c r="J98" i="19" s="1"/>
  <c r="J83" i="17"/>
  <c r="J95" i="17" s="1"/>
  <c r="J97" i="17" s="1"/>
  <c r="H28" i="5"/>
  <c r="J79" i="1"/>
  <c r="H29" i="5" s="1"/>
  <c r="I79" i="1"/>
  <c r="G29" i="5" s="1"/>
  <c r="G28" i="5"/>
  <c r="F128" i="17"/>
  <c r="F129" i="19"/>
  <c r="J119" i="19"/>
  <c r="J123" i="19" s="1"/>
  <c r="E80" i="15" l="1"/>
  <c r="J125" i="19"/>
  <c r="J124" i="17"/>
  <c r="I10" i="19"/>
  <c r="I127" i="19" s="1"/>
  <c r="I10" i="17"/>
  <c r="I126" i="17" s="1"/>
  <c r="I10" i="1"/>
  <c r="I81" i="1" s="1"/>
  <c r="I128" i="17" l="1"/>
  <c r="J126" i="17"/>
  <c r="J128" i="17" s="1"/>
  <c r="I83" i="1"/>
  <c r="J81" i="1"/>
  <c r="J83" i="1" s="1"/>
  <c r="I129" i="19"/>
  <c r="J127" i="19"/>
  <c r="J129"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Kerry Peluso</author>
    <author>Joseph Delgado</author>
    <author>Patrick Szary</author>
  </authors>
  <commentList>
    <comment ref="E5" authorId="0" shapeId="0" xr:uid="{00000000-0006-0000-0100-000001000000}">
      <text>
        <r>
          <rPr>
            <sz val="8"/>
            <color indexed="81"/>
            <rFont val="Tahoma"/>
            <family val="2"/>
          </rPr>
          <t>Enter Rate Code=Rate Description
1=On Campus Research
2=Off Campus Research
3=On Campus Training
4=Off Campus Training
5=National Transit Institute
6=On Campus, Other Sponsored Programs
7=Off Campus, Other Sponsored Programs
8=No F&amp;A Costs to be Charged
9=Custom F&amp;A
10=Enter F&amp;A dollar amount</t>
        </r>
      </text>
    </comment>
    <comment ref="H5" authorId="0" shapeId="0" xr:uid="{00000000-0006-0000-0100-000002000000}">
      <text>
        <r>
          <rPr>
            <sz val="8"/>
            <color indexed="81"/>
            <rFont val="Tahoma"/>
            <family val="2"/>
          </rPr>
          <t xml:space="preserve">Base Description:                                 Enter BASE CODE:
</t>
        </r>
        <r>
          <rPr>
            <sz val="8"/>
            <color indexed="61"/>
            <rFont val="Tahoma"/>
            <family val="2"/>
          </rPr>
          <t>Modified Total Direct Cose (MTDC)      1</t>
        </r>
        <r>
          <rPr>
            <sz val="8"/>
            <color indexed="81"/>
            <rFont val="Tahoma"/>
            <family val="2"/>
          </rPr>
          <t xml:space="preserve">
Total Direct Costs (TDC)                      </t>
        </r>
        <r>
          <rPr>
            <sz val="8"/>
            <color indexed="12"/>
            <rFont val="Tahoma"/>
            <family val="2"/>
          </rPr>
          <t>2</t>
        </r>
        <r>
          <rPr>
            <sz val="8"/>
            <color indexed="81"/>
            <rFont val="Tahoma"/>
            <family val="2"/>
          </rPr>
          <t xml:space="preserve"> 
Other                                                   </t>
        </r>
        <r>
          <rPr>
            <sz val="8"/>
            <color indexed="12"/>
            <rFont val="Tahoma"/>
            <family val="2"/>
          </rPr>
          <t>3</t>
        </r>
        <r>
          <rPr>
            <sz val="8"/>
            <color indexed="81"/>
            <rFont val="Tahoma"/>
            <family val="2"/>
          </rPr>
          <t xml:space="preserve"> (enter $ amount of base in the 
                                                                 last column.)</t>
        </r>
      </text>
    </comment>
    <comment ref="F7" authorId="1" shapeId="0" xr:uid="{00000000-0006-0000-0100-000003000000}">
      <text>
        <r>
          <rPr>
            <sz val="8"/>
            <color indexed="81"/>
            <rFont val="Tahoma"/>
            <family val="2"/>
          </rPr>
          <t>If you enter a 9 in E6 please enter your rate percentage for each fiscal year in row 7 (light yellow line). It will appear in line 13 automatically.</t>
        </r>
      </text>
    </comment>
    <comment ref="I7" authorId="1" shapeId="0" xr:uid="{00000000-0006-0000-0100-000004000000}">
      <text>
        <r>
          <rPr>
            <sz val="8"/>
            <color indexed="81"/>
            <rFont val="Tahoma"/>
            <family val="2"/>
          </rPr>
          <t>If you enter a 3 please enter your base amounts subject to F&amp;A for each fiscal year on row 8 or the light green line.</t>
        </r>
      </text>
    </comment>
    <comment ref="D9" authorId="2" shapeId="0" xr:uid="{00000000-0006-0000-0100-000005000000}">
      <text>
        <r>
          <rPr>
            <sz val="8"/>
            <color indexed="81"/>
            <rFont val="Tahoma"/>
            <family val="2"/>
          </rPr>
          <t>If Base Code=3     Enter total $ which are subject to F&amp;A.
NOTE:  F&amp;A will calculate based upon amount entered here.  Adjustments made in template table below will not result in an automatic adjustment to F&amp;A.</t>
        </r>
        <r>
          <rPr>
            <b/>
            <sz val="8"/>
            <color indexed="81"/>
            <rFont val="Tahoma"/>
            <family val="2"/>
          </rPr>
          <t xml:space="preserve">
</t>
        </r>
        <r>
          <rPr>
            <sz val="8"/>
            <color indexed="81"/>
            <rFont val="Tahoma"/>
            <family val="2"/>
          </rPr>
          <t xml:space="preserve">
</t>
        </r>
      </text>
    </comment>
    <comment ref="C13" authorId="0" shapeId="0" xr:uid="{00000000-0006-0000-0100-000006000000}">
      <text>
        <r>
          <rPr>
            <sz val="8"/>
            <color indexed="81"/>
            <rFont val="Tahoma"/>
            <family val="2"/>
          </rPr>
          <t xml:space="preserve">There is a definition listing of all authorized 4-2XXXX subcodes at the Division of Grant &amp; Contract Accounting Webpage which is located at http://postaward.rutgers.edu.
Once you get to the webpage, select </t>
        </r>
        <r>
          <rPr>
            <sz val="8"/>
            <color indexed="10"/>
            <rFont val="Tahoma"/>
            <family val="2"/>
          </rPr>
          <t>Alphabetic Topic Listing</t>
        </r>
        <r>
          <rPr>
            <sz val="8"/>
            <color indexed="81"/>
            <rFont val="Tahoma"/>
            <family val="2"/>
          </rPr>
          <t xml:space="preserve"> and then select </t>
        </r>
        <r>
          <rPr>
            <sz val="8"/>
            <color indexed="10"/>
            <rFont val="Tahoma"/>
            <family val="2"/>
          </rPr>
          <t>Subcodes 4-2 Subsidiary Ledger Subcode Listing</t>
        </r>
        <r>
          <rPr>
            <sz val="8"/>
            <color indexed="81"/>
            <rFont val="Tahoma"/>
            <family val="2"/>
          </rPr>
          <t xml:space="preserve"> to access the list.
</t>
        </r>
      </text>
    </comment>
    <comment ref="B16" authorId="0" shapeId="0" xr:uid="{00000000-0006-0000-0100-000007000000}">
      <text>
        <r>
          <rPr>
            <b/>
            <sz val="8"/>
            <color indexed="81"/>
            <rFont val="Tahoma"/>
            <family val="2"/>
          </rPr>
          <t>*</t>
        </r>
        <r>
          <rPr>
            <sz val="8"/>
            <color indexed="81"/>
            <rFont val="Tahoma"/>
            <family val="2"/>
          </rPr>
          <t xml:space="preserve"> denotes MTDC
MTDC=Modified Total Direct Costs which are costs normally subject to F&amp;A
</t>
        </r>
      </text>
    </comment>
    <comment ref="D16" authorId="1" shapeId="0" xr:uid="{00000000-0006-0000-0100-000008000000}">
      <text>
        <r>
          <rPr>
            <sz val="8"/>
            <color indexed="81"/>
            <rFont val="Tahoma"/>
            <family val="2"/>
          </rPr>
          <t xml:space="preserve">Enter on Personnel worksheet.
</t>
        </r>
      </text>
    </comment>
    <comment ref="B25" authorId="0" shapeId="0" xr:uid="{00000000-0006-0000-0100-000009000000}">
      <text>
        <r>
          <rPr>
            <b/>
            <sz val="8"/>
            <color indexed="81"/>
            <rFont val="Tahoma"/>
            <family val="2"/>
          </rPr>
          <t>*</t>
        </r>
        <r>
          <rPr>
            <sz val="8"/>
            <color indexed="81"/>
            <rFont val="Tahoma"/>
            <family val="2"/>
          </rPr>
          <t xml:space="preserve"> denotes MTDC
MTDC=Modified Total Direct Costs which are costs normally subject to F&amp;A
</t>
        </r>
      </text>
    </comment>
    <comment ref="D25" authorId="1" shapeId="0" xr:uid="{00000000-0006-0000-0100-00000A000000}">
      <text>
        <r>
          <rPr>
            <sz val="8"/>
            <color indexed="81"/>
            <rFont val="Tahoma"/>
            <family val="2"/>
          </rPr>
          <t xml:space="preserve">Enter on Personnel worksheet.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Kerry Peluso</author>
    <author>Joseph Delgado</author>
    <author>Patrick Szary</author>
    <author>Victor M. Sanchez</author>
    <author>jaboyce</author>
    <author>Obrien</author>
  </authors>
  <commentList>
    <comment ref="E5" authorId="0" shapeId="0" xr:uid="{00000000-0006-0000-0200-000001000000}">
      <text>
        <r>
          <rPr>
            <sz val="8"/>
            <color indexed="81"/>
            <rFont val="Tahoma"/>
            <family val="2"/>
          </rPr>
          <t>Enter Rate Code=Rate Description
1=On Campus Research
2=Off Campus Research
3=Industrial Sponsored Clinical Trials
4=Private, NonProfit sponsors including foundation and industry sponsored research (excluding clinical trials)
5=Off Campus Research (NTI)
6=On Campus, Other Sponsored Programs
7=Off Campus, Other Sponsored Programs
8=No F&amp;A Charged
9=Custom F&amp;A
10=Enter F&amp;A dollar amount</t>
        </r>
      </text>
    </comment>
    <comment ref="H5" authorId="0" shapeId="0" xr:uid="{00000000-0006-0000-0200-000002000000}">
      <text>
        <r>
          <rPr>
            <sz val="8"/>
            <color indexed="81"/>
            <rFont val="Tahoma"/>
            <family val="2"/>
          </rPr>
          <t xml:space="preserve">Base Description:                                 Enter BASE CODE:
</t>
        </r>
        <r>
          <rPr>
            <sz val="8"/>
            <color indexed="61"/>
            <rFont val="Tahoma"/>
            <family val="2"/>
          </rPr>
          <t>Modified Total Direct Cose (MTDC)      1</t>
        </r>
        <r>
          <rPr>
            <sz val="8"/>
            <color indexed="81"/>
            <rFont val="Tahoma"/>
            <family val="2"/>
          </rPr>
          <t xml:space="preserve">
Total Direct Costs (TDC)                      </t>
        </r>
        <r>
          <rPr>
            <sz val="8"/>
            <color indexed="12"/>
            <rFont val="Tahoma"/>
            <family val="2"/>
          </rPr>
          <t>2</t>
        </r>
        <r>
          <rPr>
            <sz val="8"/>
            <color indexed="81"/>
            <rFont val="Tahoma"/>
            <family val="2"/>
          </rPr>
          <t xml:space="preserve"> 
Other                                                   </t>
        </r>
        <r>
          <rPr>
            <sz val="8"/>
            <color indexed="12"/>
            <rFont val="Tahoma"/>
            <family val="2"/>
          </rPr>
          <t>3</t>
        </r>
        <r>
          <rPr>
            <sz val="8"/>
            <color indexed="81"/>
            <rFont val="Tahoma"/>
            <family val="2"/>
          </rPr>
          <t xml:space="preserve"> (enter $ amount of base in the 
                                                                 last column.)</t>
        </r>
      </text>
    </comment>
    <comment ref="F7" authorId="1" shapeId="0" xr:uid="{00000000-0006-0000-0200-000003000000}">
      <text>
        <r>
          <rPr>
            <sz val="8"/>
            <color indexed="81"/>
            <rFont val="Tahoma"/>
            <family val="2"/>
          </rPr>
          <t>If you enter a 9 in E6 please enter your rate percentage for each fiscal year in row 7 (light yellow line). It will appear in line 13 automatically.</t>
        </r>
      </text>
    </comment>
    <comment ref="I7" authorId="1" shapeId="0" xr:uid="{00000000-0006-0000-0200-000004000000}">
      <text>
        <r>
          <rPr>
            <sz val="8"/>
            <color indexed="81"/>
            <rFont val="Tahoma"/>
            <family val="2"/>
          </rPr>
          <t>If you enter a 3 please enter your base amounts subject to F&amp;A for each fiscal year on row 8 or the light green line.</t>
        </r>
      </text>
    </comment>
    <comment ref="D9" authorId="2" shapeId="0" xr:uid="{00000000-0006-0000-0200-000005000000}">
      <text>
        <r>
          <rPr>
            <sz val="8"/>
            <color indexed="81"/>
            <rFont val="Tahoma"/>
            <family val="2"/>
          </rPr>
          <t>If Base Code=3     Enter total $ which are subject to F&amp;A.
NOTE:  F&amp;A will calculate based upon amount entered here.  Adjustments made in template table below will not result in an automatic adjustment to F&amp;A.</t>
        </r>
        <r>
          <rPr>
            <b/>
            <sz val="8"/>
            <color indexed="81"/>
            <rFont val="Tahoma"/>
            <family val="2"/>
          </rPr>
          <t xml:space="preserve">
</t>
        </r>
        <r>
          <rPr>
            <sz val="8"/>
            <color indexed="81"/>
            <rFont val="Tahoma"/>
            <family val="2"/>
          </rPr>
          <t xml:space="preserve">
</t>
        </r>
      </text>
    </comment>
    <comment ref="C13" authorId="0" shapeId="0" xr:uid="{00000000-0006-0000-0200-000006000000}">
      <text>
        <r>
          <rPr>
            <sz val="8"/>
            <color indexed="81"/>
            <rFont val="Tahoma"/>
            <family val="2"/>
          </rPr>
          <t xml:space="preserve">There is a definition listing of all authorized 4-2XXXX subcodes at the Division of Grant &amp; Contract Accounting Webpage which is located at http://postaward.rutgers.edu.
Once you get to the webpage, select </t>
        </r>
        <r>
          <rPr>
            <sz val="8"/>
            <color indexed="10"/>
            <rFont val="Tahoma"/>
            <family val="2"/>
          </rPr>
          <t>Alphabetic Topic Listing</t>
        </r>
        <r>
          <rPr>
            <sz val="8"/>
            <color indexed="81"/>
            <rFont val="Tahoma"/>
            <family val="2"/>
          </rPr>
          <t xml:space="preserve"> and then select </t>
        </r>
        <r>
          <rPr>
            <sz val="8"/>
            <color indexed="10"/>
            <rFont val="Tahoma"/>
            <family val="2"/>
          </rPr>
          <t>Subcodes 4-2 Subsidiary Ledger Subcode Listing</t>
        </r>
        <r>
          <rPr>
            <sz val="8"/>
            <color indexed="81"/>
            <rFont val="Tahoma"/>
            <family val="2"/>
          </rPr>
          <t xml:space="preserve"> to access the list.
</t>
        </r>
      </text>
    </comment>
    <comment ref="B16" authorId="0" shapeId="0" xr:uid="{00000000-0006-0000-0200-000007000000}">
      <text>
        <r>
          <rPr>
            <b/>
            <sz val="8"/>
            <color indexed="81"/>
            <rFont val="Tahoma"/>
            <family val="2"/>
          </rPr>
          <t>*</t>
        </r>
        <r>
          <rPr>
            <sz val="8"/>
            <color indexed="81"/>
            <rFont val="Tahoma"/>
            <family val="2"/>
          </rPr>
          <t xml:space="preserve"> denotes MTDC
MTDC=Modified Total Direct Costs which are costs normally subject to F&amp;A
</t>
        </r>
      </text>
    </comment>
    <comment ref="D16" authorId="1" shapeId="0" xr:uid="{00000000-0006-0000-0200-000008000000}">
      <text>
        <r>
          <rPr>
            <sz val="8"/>
            <color indexed="81"/>
            <rFont val="Tahoma"/>
            <family val="2"/>
          </rPr>
          <t xml:space="preserve">Enter on Personnel worksheet.
</t>
        </r>
      </text>
    </comment>
    <comment ref="B19" authorId="0" shapeId="0" xr:uid="{00000000-0006-0000-0200-000009000000}">
      <text>
        <r>
          <rPr>
            <b/>
            <sz val="8"/>
            <color indexed="81"/>
            <rFont val="Tahoma"/>
            <family val="2"/>
          </rPr>
          <t>*</t>
        </r>
        <r>
          <rPr>
            <sz val="8"/>
            <color indexed="81"/>
            <rFont val="Tahoma"/>
            <family val="2"/>
          </rPr>
          <t xml:space="preserve"> denotes MTDC
MTDC=Modified Total Direct Costs which are costs normally subject to F&amp;A
</t>
        </r>
      </text>
    </comment>
    <comment ref="D19" authorId="1" shapeId="0" xr:uid="{00000000-0006-0000-0200-00000A000000}">
      <text>
        <r>
          <rPr>
            <sz val="8"/>
            <color indexed="81"/>
            <rFont val="Tahoma"/>
            <family val="2"/>
          </rPr>
          <t xml:space="preserve">Enter on Personnel worksheet.
</t>
        </r>
      </text>
    </comment>
    <comment ref="D40" authorId="3" shapeId="0" xr:uid="{00000000-0006-0000-0200-00000B000000}">
      <text>
        <r>
          <rPr>
            <sz val="10"/>
            <color indexed="81"/>
            <rFont val="Tahoma"/>
            <family val="2"/>
          </rPr>
          <t>Write in subcode at left in column A and line item name in column D.</t>
        </r>
      </text>
    </comment>
    <comment ref="D48" authorId="4" shapeId="0" xr:uid="{00000000-0006-0000-0200-00000C000000}">
      <text>
        <r>
          <rPr>
            <b/>
            <sz val="9"/>
            <color indexed="81"/>
            <rFont val="Tahoma"/>
            <family val="2"/>
          </rPr>
          <t xml:space="preserve"> Write in subcode at left in column A and line item name in column D.
</t>
        </r>
      </text>
    </comment>
    <comment ref="D66" authorId="5" shapeId="0" xr:uid="{00000000-0006-0000-0200-00000D000000}">
      <text>
        <r>
          <rPr>
            <sz val="10"/>
            <color indexed="81"/>
            <rFont val="Tahoma"/>
            <family val="2"/>
          </rPr>
          <t xml:space="preserve"> Write in subcode at left in column A and line item name in column D.
</t>
        </r>
      </text>
    </comment>
    <comment ref="D94" authorId="4" shapeId="0" xr:uid="{00000000-0006-0000-0200-00000E000000}">
      <text>
        <r>
          <rPr>
            <b/>
            <sz val="9"/>
            <color indexed="81"/>
            <rFont val="Tahoma"/>
            <family val="2"/>
          </rPr>
          <t xml:space="preserve"> Write in subcode at left in column A and line item name in column D.
</t>
        </r>
      </text>
    </comment>
    <comment ref="D122" authorId="4" shapeId="0" xr:uid="{00000000-0006-0000-0200-00000F000000}">
      <text>
        <r>
          <rPr>
            <b/>
            <sz val="9"/>
            <color indexed="81"/>
            <rFont val="Tahoma"/>
            <family val="2"/>
          </rPr>
          <t xml:space="preserve"> Write in subcode at left in column A and line item name in column 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Kerry Peluso</author>
    <author>Joseph Delgado</author>
    <author>Patrick Szary</author>
    <author>Obrien</author>
    <author>Victor M. Sanchez</author>
  </authors>
  <commentList>
    <comment ref="E5" authorId="0" shapeId="0" xr:uid="{00000000-0006-0000-0300-000001000000}">
      <text>
        <r>
          <rPr>
            <sz val="8"/>
            <color indexed="81"/>
            <rFont val="Tahoma"/>
            <family val="2"/>
          </rPr>
          <t>Enter Rate Code=Rate Description
1=On Campus Research
2=Off Campus Research
3=On Campus Training
4=Off Campus Training
5=National Transit Institute
6=On Campus, Other Sponsored Programs
7=Off Campus, Other Sponsored Programs
8=No F&amp;A Costs to be Charged
9=None of the Above
10=Enter F&amp;A dollar amount</t>
        </r>
      </text>
    </comment>
    <comment ref="H5" authorId="0" shapeId="0" xr:uid="{00000000-0006-0000-0300-000002000000}">
      <text>
        <r>
          <rPr>
            <sz val="8"/>
            <color indexed="81"/>
            <rFont val="Tahoma"/>
            <family val="2"/>
          </rPr>
          <t xml:space="preserve">Base Description:                                 Enter BASE CODE:
</t>
        </r>
        <r>
          <rPr>
            <sz val="8"/>
            <color indexed="61"/>
            <rFont val="Tahoma"/>
            <family val="2"/>
          </rPr>
          <t>Modified Total Direct Cose (MTDC)      1</t>
        </r>
        <r>
          <rPr>
            <sz val="8"/>
            <color indexed="81"/>
            <rFont val="Tahoma"/>
            <family val="2"/>
          </rPr>
          <t xml:space="preserve">
Total Direct Costs (TDC)                      </t>
        </r>
        <r>
          <rPr>
            <sz val="8"/>
            <color indexed="12"/>
            <rFont val="Tahoma"/>
            <family val="2"/>
          </rPr>
          <t>2</t>
        </r>
        <r>
          <rPr>
            <sz val="8"/>
            <color indexed="81"/>
            <rFont val="Tahoma"/>
            <family val="2"/>
          </rPr>
          <t xml:space="preserve"> 
Other                                                   </t>
        </r>
        <r>
          <rPr>
            <sz val="8"/>
            <color indexed="12"/>
            <rFont val="Tahoma"/>
            <family val="2"/>
          </rPr>
          <t>3</t>
        </r>
        <r>
          <rPr>
            <sz val="8"/>
            <color indexed="81"/>
            <rFont val="Tahoma"/>
            <family val="2"/>
          </rPr>
          <t xml:space="preserve"> (enter $ amount of base in the 
                                                                 last column.)</t>
        </r>
      </text>
    </comment>
    <comment ref="F7" authorId="1" shapeId="0" xr:uid="{00000000-0006-0000-0300-000003000000}">
      <text>
        <r>
          <rPr>
            <sz val="8"/>
            <color indexed="81"/>
            <rFont val="Tahoma"/>
            <family val="2"/>
          </rPr>
          <t>If you enter a 9 in E6 please enter your rate percentage for each fiscal year in row 7 (light yellow line). It will appear in line 13 automatically.</t>
        </r>
      </text>
    </comment>
    <comment ref="I7" authorId="1" shapeId="0" xr:uid="{00000000-0006-0000-0300-000004000000}">
      <text>
        <r>
          <rPr>
            <sz val="8"/>
            <color indexed="81"/>
            <rFont val="Tahoma"/>
            <family val="2"/>
          </rPr>
          <t>If you enter a 3 please enter your base amounts subject to F&amp;A for each fiscal year on row 8 or the light green line.</t>
        </r>
      </text>
    </comment>
    <comment ref="D9" authorId="2" shapeId="0" xr:uid="{00000000-0006-0000-0300-000005000000}">
      <text>
        <r>
          <rPr>
            <sz val="8"/>
            <color indexed="81"/>
            <rFont val="Tahoma"/>
            <family val="2"/>
          </rPr>
          <t>If Base Code=3     Enter total $ which are subject to F&amp;A.
NOTE:  F&amp;A will calculate based upon amount entered here.  Adjustments made in template table below will not result in an automatic adjustment to F&amp;A.</t>
        </r>
        <r>
          <rPr>
            <b/>
            <sz val="8"/>
            <color indexed="81"/>
            <rFont val="Tahoma"/>
            <family val="2"/>
          </rPr>
          <t xml:space="preserve">
</t>
        </r>
        <r>
          <rPr>
            <sz val="8"/>
            <color indexed="81"/>
            <rFont val="Tahoma"/>
            <family val="2"/>
          </rPr>
          <t xml:space="preserve">
</t>
        </r>
      </text>
    </comment>
    <comment ref="C13" authorId="0" shapeId="0" xr:uid="{00000000-0006-0000-0300-000006000000}">
      <text>
        <r>
          <rPr>
            <sz val="8"/>
            <color indexed="81"/>
            <rFont val="Tahoma"/>
            <family val="2"/>
          </rPr>
          <t xml:space="preserve">There is a definition listing of all authorized 4-2XXXX subcodes at the Division of Grant &amp; Contract Accounting Webpage which is located at http://postaward.rutgers.edu.
Once you get to the webpage, select </t>
        </r>
        <r>
          <rPr>
            <sz val="8"/>
            <color indexed="10"/>
            <rFont val="Tahoma"/>
            <family val="2"/>
          </rPr>
          <t>Alphabetic Topic Listing</t>
        </r>
        <r>
          <rPr>
            <sz val="8"/>
            <color indexed="81"/>
            <rFont val="Tahoma"/>
            <family val="2"/>
          </rPr>
          <t xml:space="preserve"> and then select </t>
        </r>
        <r>
          <rPr>
            <sz val="8"/>
            <color indexed="10"/>
            <rFont val="Tahoma"/>
            <family val="2"/>
          </rPr>
          <t>Subcodes 4-2 Subsidiary Ledger Subcode Listing</t>
        </r>
        <r>
          <rPr>
            <sz val="8"/>
            <color indexed="81"/>
            <rFont val="Tahoma"/>
            <family val="2"/>
          </rPr>
          <t xml:space="preserve"> to access the list.
</t>
        </r>
      </text>
    </comment>
    <comment ref="B16" authorId="0" shapeId="0" xr:uid="{00000000-0006-0000-0300-000007000000}">
      <text>
        <r>
          <rPr>
            <b/>
            <sz val="8"/>
            <color indexed="81"/>
            <rFont val="Tahoma"/>
            <family val="2"/>
          </rPr>
          <t>*</t>
        </r>
        <r>
          <rPr>
            <sz val="8"/>
            <color indexed="81"/>
            <rFont val="Tahoma"/>
            <family val="2"/>
          </rPr>
          <t xml:space="preserve"> denotes MTDC
MTDC=Modified Total Direct Costs which are costs normally subject to F&amp;A
</t>
        </r>
      </text>
    </comment>
    <comment ref="D16" authorId="1" shapeId="0" xr:uid="{00000000-0006-0000-0300-000008000000}">
      <text>
        <r>
          <rPr>
            <sz val="8"/>
            <color indexed="81"/>
            <rFont val="Tahoma"/>
            <family val="2"/>
          </rPr>
          <t xml:space="preserve">Enter on Personnel worksheet.
</t>
        </r>
      </text>
    </comment>
    <comment ref="D35" authorId="3" shapeId="0" xr:uid="{00000000-0006-0000-0300-000009000000}">
      <text>
        <r>
          <rPr>
            <sz val="10"/>
            <color indexed="81"/>
            <rFont val="Tahoma"/>
            <family val="2"/>
          </rPr>
          <t xml:space="preserve"> Write in subcode at left in column A and line item name in column D.
</t>
        </r>
      </text>
    </comment>
    <comment ref="D36" authorId="3" shapeId="0" xr:uid="{00000000-0006-0000-0300-00000A000000}">
      <text>
        <r>
          <rPr>
            <sz val="10"/>
            <color indexed="81"/>
            <rFont val="Tahoma"/>
            <family val="2"/>
          </rPr>
          <t xml:space="preserve"> Write in subcode at left in column A and line item name in column D.
</t>
        </r>
      </text>
    </comment>
    <comment ref="D45" authorId="3" shapeId="0" xr:uid="{00000000-0006-0000-0300-00000B000000}">
      <text>
        <r>
          <rPr>
            <sz val="10"/>
            <color indexed="81"/>
            <rFont val="Tahoma"/>
            <family val="2"/>
          </rPr>
          <t xml:space="preserve"> Write in subcode at left in column A and line item name in column D.
</t>
        </r>
      </text>
    </comment>
    <comment ref="D46" authorId="4" shapeId="0" xr:uid="{00000000-0006-0000-0300-00000C000000}">
      <text>
        <r>
          <rPr>
            <sz val="10"/>
            <color indexed="81"/>
            <rFont val="Tahoma"/>
            <family val="2"/>
          </rPr>
          <t>Write in subcode at left in column A and line item name in column D.</t>
        </r>
      </text>
    </comment>
    <comment ref="D60" authorId="3" shapeId="0" xr:uid="{00000000-0006-0000-0300-00000D000000}">
      <text>
        <r>
          <rPr>
            <sz val="10"/>
            <color indexed="81"/>
            <rFont val="Tahoma"/>
            <family val="2"/>
          </rPr>
          <t xml:space="preserve"> Write in subcode at left in column A and line item name in column D.
</t>
        </r>
      </text>
    </comment>
    <comment ref="D61" authorId="4" shapeId="0" xr:uid="{00000000-0006-0000-0300-00000E000000}">
      <text>
        <r>
          <rPr>
            <sz val="10"/>
            <color indexed="81"/>
            <rFont val="Tahoma"/>
            <family val="2"/>
          </rPr>
          <t>Write in subcode at left in column A and line item name in column D.</t>
        </r>
      </text>
    </comment>
    <comment ref="D69" authorId="3" shapeId="0" xr:uid="{00000000-0006-0000-0300-00000F000000}">
      <text>
        <r>
          <rPr>
            <b/>
            <sz val="10"/>
            <color indexed="81"/>
            <rFont val="Tahoma"/>
            <family val="2"/>
          </rPr>
          <t>This is for pay-as-you-go repairs, not service contracts.
Service contracts are budgeted above in  Other Services</t>
        </r>
        <r>
          <rPr>
            <sz val="10"/>
            <color indexed="81"/>
            <rFont val="Tahoma"/>
            <family val="2"/>
          </rPr>
          <t xml:space="preserve">
</t>
        </r>
      </text>
    </comment>
    <comment ref="D71" authorId="3" shapeId="0" xr:uid="{00000000-0006-0000-0300-000010000000}">
      <text>
        <r>
          <rPr>
            <sz val="10"/>
            <color indexed="81"/>
            <rFont val="Tahoma"/>
            <family val="2"/>
          </rPr>
          <t>(12 credits plus fees =Total Tuition)
Please check http://orsp.rutgers.edu/Current_Rates.php</t>
        </r>
      </text>
    </comment>
    <comment ref="D76" authorId="3" shapeId="0" xr:uid="{00000000-0006-0000-0300-000011000000}">
      <text>
        <r>
          <rPr>
            <sz val="10"/>
            <color indexed="81"/>
            <rFont val="Tahoma"/>
            <family val="2"/>
          </rPr>
          <t xml:space="preserve"> Write in subcode at left in column A and line item name in column 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Joseph Delgado</author>
    <author>Obrien</author>
  </authors>
  <commentList>
    <comment ref="A2" authorId="0" shapeId="0" xr:uid="{00000000-0006-0000-0400-000001000000}">
      <text>
        <r>
          <rPr>
            <b/>
            <sz val="8"/>
            <color indexed="81"/>
            <rFont val="Tahoma"/>
            <family val="2"/>
          </rPr>
          <t>Joseph Delgado:</t>
        </r>
        <r>
          <rPr>
            <sz val="8"/>
            <color indexed="81"/>
            <rFont val="Tahoma"/>
            <family val="2"/>
          </rPr>
          <t xml:space="preserve">
These cells will auto populate based on what you enter on the Summary sheet.</t>
        </r>
      </text>
    </comment>
    <comment ref="A7" authorId="0" shapeId="0" xr:uid="{00000000-0006-0000-0400-000002000000}">
      <text>
        <r>
          <rPr>
            <b/>
            <sz val="8"/>
            <color indexed="81"/>
            <rFont val="Tahoma"/>
            <family val="2"/>
          </rPr>
          <t>Can modify the rates in blue, but % check column will note the modification.</t>
        </r>
        <r>
          <rPr>
            <sz val="8"/>
            <color indexed="81"/>
            <rFont val="Tahoma"/>
            <family val="2"/>
          </rPr>
          <t xml:space="preserve">
</t>
        </r>
      </text>
    </comment>
    <comment ref="A63" authorId="1" shapeId="0" xr:uid="{00000000-0006-0000-0400-000003000000}">
      <text>
        <r>
          <rPr>
            <sz val="10"/>
            <color indexed="81"/>
            <rFont val="Tahoma"/>
            <family val="2"/>
          </rPr>
          <t xml:space="preserve">Please check http://orsp.rutgers.edu/Current_Rates.php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Joseph Delgado</author>
  </authors>
  <commentList>
    <comment ref="A2" authorId="0" shapeId="0" xr:uid="{00000000-0006-0000-0500-000001000000}">
      <text>
        <r>
          <rPr>
            <b/>
            <sz val="8"/>
            <color indexed="81"/>
            <rFont val="Tahoma"/>
            <family val="2"/>
          </rPr>
          <t>Joseph Delgado:</t>
        </r>
        <r>
          <rPr>
            <sz val="8"/>
            <color indexed="81"/>
            <rFont val="Tahoma"/>
            <family val="2"/>
          </rPr>
          <t xml:space="preserve">
These cells will auto populate based on what you enter on the Summary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Kerry Peluso</author>
    <author>Joseph Delgado</author>
    <author>Patrick Szary</author>
    <author>Victor M. Sanchez</author>
    <author>Obrien</author>
  </authors>
  <commentList>
    <comment ref="E5" authorId="0" shapeId="0" xr:uid="{00000000-0006-0000-0600-000001000000}">
      <text>
        <r>
          <rPr>
            <sz val="8"/>
            <color indexed="81"/>
            <rFont val="Tahoma"/>
            <family val="2"/>
          </rPr>
          <t>Enter Rate Code=Rate Description
1=On Campus Research
2=Off Campus Research
3=Industrial Sponsored Clinical Trials
4=Private, NonProfit sponsors including foundation and industry sponsored research (excluding clinical trials)
5=Off Campus Research (NTI)
6=On Campus, Other Sponsored Programs
7=Off Campus, Other Sponsored Programs
8=No F&amp;A Charged
9=Custom F&amp;A
10=Enter F&amp;A Dollar amount</t>
        </r>
      </text>
    </comment>
    <comment ref="H5" authorId="0" shapeId="0" xr:uid="{00000000-0006-0000-0600-000002000000}">
      <text>
        <r>
          <rPr>
            <sz val="8"/>
            <color indexed="81"/>
            <rFont val="Tahoma"/>
            <family val="2"/>
          </rPr>
          <t xml:space="preserve">Base Description:                                 Enter BASE CODE:
</t>
        </r>
        <r>
          <rPr>
            <sz val="8"/>
            <color indexed="61"/>
            <rFont val="Tahoma"/>
            <family val="2"/>
          </rPr>
          <t>Modified Total Direct Cose (MTDC)      1</t>
        </r>
        <r>
          <rPr>
            <sz val="8"/>
            <color indexed="81"/>
            <rFont val="Tahoma"/>
            <family val="2"/>
          </rPr>
          <t xml:space="preserve">
Total Direct Costs (TDC)                      </t>
        </r>
        <r>
          <rPr>
            <sz val="8"/>
            <color indexed="12"/>
            <rFont val="Tahoma"/>
            <family val="2"/>
          </rPr>
          <t>2</t>
        </r>
        <r>
          <rPr>
            <sz val="8"/>
            <color indexed="81"/>
            <rFont val="Tahoma"/>
            <family val="2"/>
          </rPr>
          <t xml:space="preserve"> 
Other                                                   </t>
        </r>
        <r>
          <rPr>
            <sz val="8"/>
            <color indexed="12"/>
            <rFont val="Tahoma"/>
            <family val="2"/>
          </rPr>
          <t>3</t>
        </r>
        <r>
          <rPr>
            <sz val="8"/>
            <color indexed="81"/>
            <rFont val="Tahoma"/>
            <family val="2"/>
          </rPr>
          <t xml:space="preserve"> (enter $ amount of base in the 
                                                                 last column.)</t>
        </r>
      </text>
    </comment>
    <comment ref="F7" authorId="1" shapeId="0" xr:uid="{00000000-0006-0000-0600-000003000000}">
      <text>
        <r>
          <rPr>
            <sz val="8"/>
            <color indexed="81"/>
            <rFont val="Tahoma"/>
            <family val="2"/>
          </rPr>
          <t>If you enter a 9 in E6 please enter your rate percentage for each fiscal year in row 7 (light yellow line). It will appear in line 13 automatically.</t>
        </r>
      </text>
    </comment>
    <comment ref="I7" authorId="1" shapeId="0" xr:uid="{00000000-0006-0000-0600-000004000000}">
      <text>
        <r>
          <rPr>
            <sz val="8"/>
            <color indexed="81"/>
            <rFont val="Tahoma"/>
            <family val="2"/>
          </rPr>
          <t>If you enter a 3 please enter your base amounts subject to F&amp;A for each fiscal year on row 8 or the light green line.</t>
        </r>
      </text>
    </comment>
    <comment ref="D9" authorId="2" shapeId="0" xr:uid="{00000000-0006-0000-0600-000005000000}">
      <text>
        <r>
          <rPr>
            <sz val="8"/>
            <color indexed="81"/>
            <rFont val="Tahoma"/>
            <family val="2"/>
          </rPr>
          <t>If Base Code=3     Enter total $ which are subject to F&amp;A.
NOTE:  F&amp;A will calculate based upon amount entered here.  Adjustments made in template table below will not result in an automatic adjustment to F&amp;A.</t>
        </r>
        <r>
          <rPr>
            <b/>
            <sz val="8"/>
            <color indexed="81"/>
            <rFont val="Tahoma"/>
            <family val="2"/>
          </rPr>
          <t xml:space="preserve">
</t>
        </r>
        <r>
          <rPr>
            <sz val="8"/>
            <color indexed="81"/>
            <rFont val="Tahoma"/>
            <family val="2"/>
          </rPr>
          <t xml:space="preserve">
</t>
        </r>
      </text>
    </comment>
    <comment ref="C13" authorId="0" shapeId="0" xr:uid="{00000000-0006-0000-0600-000006000000}">
      <text>
        <r>
          <rPr>
            <sz val="8"/>
            <color indexed="81"/>
            <rFont val="Tahoma"/>
            <family val="2"/>
          </rPr>
          <t xml:space="preserve">There is a definition listing of all authorized 4-2XXXX subcodes at the Division of Grant &amp; Contract Accounting Webpage which is located at http://postaward.rutgers.edu.
Once you get to the webpage, select </t>
        </r>
        <r>
          <rPr>
            <sz val="8"/>
            <color indexed="10"/>
            <rFont val="Tahoma"/>
            <family val="2"/>
          </rPr>
          <t>Alphabetic Topic Listing</t>
        </r>
        <r>
          <rPr>
            <sz val="8"/>
            <color indexed="81"/>
            <rFont val="Tahoma"/>
            <family val="2"/>
          </rPr>
          <t xml:space="preserve"> and then select </t>
        </r>
        <r>
          <rPr>
            <sz val="8"/>
            <color indexed="10"/>
            <rFont val="Tahoma"/>
            <family val="2"/>
          </rPr>
          <t>Subcodes 4-2 Subsidiary Ledger Subcode Listing</t>
        </r>
        <r>
          <rPr>
            <sz val="8"/>
            <color indexed="81"/>
            <rFont val="Tahoma"/>
            <family val="2"/>
          </rPr>
          <t xml:space="preserve"> to access the list.
</t>
        </r>
      </text>
    </comment>
    <comment ref="B16" authorId="0" shapeId="0" xr:uid="{00000000-0006-0000-0600-000007000000}">
      <text>
        <r>
          <rPr>
            <b/>
            <sz val="8"/>
            <color indexed="81"/>
            <rFont val="Tahoma"/>
            <family val="2"/>
          </rPr>
          <t>*</t>
        </r>
        <r>
          <rPr>
            <sz val="8"/>
            <color indexed="81"/>
            <rFont val="Tahoma"/>
            <family val="2"/>
          </rPr>
          <t xml:space="preserve"> denotes MTDC
MTDC=Modified Total Direct Costs which are costs normally subject to F&amp;A
</t>
        </r>
      </text>
    </comment>
    <comment ref="D16" authorId="1" shapeId="0" xr:uid="{00000000-0006-0000-0600-000008000000}">
      <text>
        <r>
          <rPr>
            <sz val="8"/>
            <color indexed="81"/>
            <rFont val="Tahoma"/>
            <family val="2"/>
          </rPr>
          <t xml:space="preserve">Enter on Personnel worksheet.
</t>
        </r>
      </text>
    </comment>
    <comment ref="D30" authorId="3" shapeId="0" xr:uid="{00000000-0006-0000-0600-000009000000}">
      <text>
        <r>
          <rPr>
            <sz val="10"/>
            <color indexed="81"/>
            <rFont val="Tahoma"/>
            <family val="2"/>
          </rPr>
          <t>Write in subcode at left in column A and line item name in column D.</t>
        </r>
      </text>
    </comment>
    <comment ref="D31" authorId="3" shapeId="0" xr:uid="{00000000-0006-0000-0600-00000A000000}">
      <text>
        <r>
          <rPr>
            <sz val="10"/>
            <color indexed="81"/>
            <rFont val="Tahoma"/>
            <family val="2"/>
          </rPr>
          <t>Write in subcode at left in column A and line item name in column D.</t>
        </r>
      </text>
    </comment>
    <comment ref="D40" authorId="3" shapeId="0" xr:uid="{00000000-0006-0000-0600-00000B000000}">
      <text>
        <r>
          <rPr>
            <sz val="10"/>
            <color indexed="81"/>
            <rFont val="Tahoma"/>
            <family val="2"/>
          </rPr>
          <t>Write in subcode at left in column A and line item name in column D.</t>
        </r>
      </text>
    </comment>
    <comment ref="D41" authorId="4" shapeId="0" xr:uid="{00000000-0006-0000-0600-00000C000000}">
      <text>
        <r>
          <rPr>
            <sz val="10"/>
            <color indexed="81"/>
            <rFont val="Tahoma"/>
            <family val="2"/>
          </rPr>
          <t xml:space="preserve"> Write in subcode at left in column A and line item name in column D.
</t>
        </r>
      </text>
    </comment>
    <comment ref="D56" authorId="3" shapeId="0" xr:uid="{00000000-0006-0000-0600-00000D000000}">
      <text>
        <r>
          <rPr>
            <sz val="10"/>
            <color indexed="81"/>
            <rFont val="Tahoma"/>
            <family val="2"/>
          </rPr>
          <t>Write in subcode at left in column A and line item name in column D.</t>
        </r>
      </text>
    </comment>
    <comment ref="D57" authorId="4" shapeId="0" xr:uid="{00000000-0006-0000-0600-00000E000000}">
      <text>
        <r>
          <rPr>
            <sz val="10"/>
            <color indexed="81"/>
            <rFont val="Tahoma"/>
            <family val="2"/>
          </rPr>
          <t xml:space="preserve"> Write in subcode at left in column A and line item name in column D.
</t>
        </r>
      </text>
    </comment>
    <comment ref="D72" authorId="3" shapeId="0" xr:uid="{00000000-0006-0000-0600-00000F000000}">
      <text>
        <r>
          <rPr>
            <sz val="10"/>
            <color indexed="81"/>
            <rFont val="Tahoma"/>
            <family val="2"/>
          </rPr>
          <t>Write in subcode at left in column A and line item name in column D.</t>
        </r>
      </text>
    </comment>
    <comment ref="D73" authorId="3" shapeId="0" xr:uid="{00000000-0006-0000-0600-000010000000}">
      <text>
        <r>
          <rPr>
            <sz val="10"/>
            <color indexed="81"/>
            <rFont val="Tahoma"/>
            <family val="2"/>
          </rPr>
          <t>Write in subcode at left in column A and line item name in column 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Joseph Delgado</author>
  </authors>
  <commentList>
    <comment ref="A2" authorId="0" shapeId="0" xr:uid="{00000000-0006-0000-0700-000001000000}">
      <text>
        <r>
          <rPr>
            <b/>
            <sz val="8"/>
            <color indexed="81"/>
            <rFont val="Tahoma"/>
            <family val="2"/>
          </rPr>
          <t>Joseph Delgado:</t>
        </r>
        <r>
          <rPr>
            <sz val="8"/>
            <color indexed="81"/>
            <rFont val="Tahoma"/>
            <family val="2"/>
          </rPr>
          <t xml:space="preserve">
These cells will auto populate based on what you enter on the Summary sheet.</t>
        </r>
      </text>
    </comment>
    <comment ref="A7" authorId="0" shapeId="0" xr:uid="{00000000-0006-0000-0700-000002000000}">
      <text>
        <r>
          <rPr>
            <b/>
            <sz val="8"/>
            <color indexed="81"/>
            <rFont val="Tahoma"/>
            <family val="2"/>
          </rPr>
          <t>Can modify the rates in blue, but % check column will note the modification.</t>
        </r>
        <r>
          <rPr>
            <sz val="8"/>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Joseph Delgado</author>
  </authors>
  <commentList>
    <comment ref="A2" authorId="0" shapeId="0" xr:uid="{00000000-0006-0000-0800-000001000000}">
      <text>
        <r>
          <rPr>
            <b/>
            <sz val="8"/>
            <color indexed="81"/>
            <rFont val="Tahoma"/>
            <family val="2"/>
          </rPr>
          <t>Joseph Delgado:</t>
        </r>
        <r>
          <rPr>
            <sz val="8"/>
            <color indexed="81"/>
            <rFont val="Tahoma"/>
            <family val="2"/>
          </rPr>
          <t xml:space="preserve">
These cells will auto populate based on what you enter on the Summary sheet.</t>
        </r>
      </text>
    </comment>
  </commentList>
</comments>
</file>

<file path=xl/sharedStrings.xml><?xml version="1.0" encoding="utf-8"?>
<sst xmlns="http://schemas.openxmlformats.org/spreadsheetml/2006/main" count="1230" uniqueCount="454">
  <si>
    <t>DIRECT COSTS</t>
  </si>
  <si>
    <t xml:space="preserve">       Co-P.I.--</t>
  </si>
  <si>
    <t>Rutgers, The State University of New Jersey</t>
  </si>
  <si>
    <t>Sponsored Programs Budget Template</t>
  </si>
  <si>
    <t>Sub-</t>
  </si>
  <si>
    <t>Expense Classification</t>
  </si>
  <si>
    <t>code</t>
  </si>
  <si>
    <t>Enter Amounts in Whole $ only</t>
  </si>
  <si>
    <t>Salaries - Regular Employees</t>
  </si>
  <si>
    <t>Co-Adjutant Salaries</t>
  </si>
  <si>
    <t>Wages of Labor</t>
  </si>
  <si>
    <t>Student Wages</t>
  </si>
  <si>
    <t>Other Compensation</t>
  </si>
  <si>
    <t xml:space="preserve">Summer Employment  - 10 month </t>
  </si>
  <si>
    <t>Post-Doctoral Associates</t>
  </si>
  <si>
    <t>Graduate/Teaching Assistants</t>
  </si>
  <si>
    <t>A</t>
  </si>
  <si>
    <t>Total Salaries &amp; Wages</t>
  </si>
  <si>
    <t>B</t>
  </si>
  <si>
    <t>Fringe Benefits (See Note 1)</t>
  </si>
  <si>
    <t>Computer Supplies</t>
  </si>
  <si>
    <t>Computer Software</t>
  </si>
  <si>
    <t>21900*</t>
  </si>
  <si>
    <t xml:space="preserve">Project Supplies </t>
  </si>
  <si>
    <t>22400*</t>
  </si>
  <si>
    <t>Equipment Less than $5,000 per unit</t>
  </si>
  <si>
    <t>C</t>
  </si>
  <si>
    <t>Total Supplies</t>
  </si>
  <si>
    <t>31000*</t>
  </si>
  <si>
    <t>Other Services</t>
  </si>
  <si>
    <t>31100*</t>
  </si>
  <si>
    <t>Prof. Services - Consultants</t>
  </si>
  <si>
    <t>31200*</t>
  </si>
  <si>
    <t>Educ. Services - Honoraria</t>
  </si>
  <si>
    <t>31400*</t>
  </si>
  <si>
    <t>Human Subject Fees - DGCA</t>
  </si>
  <si>
    <t>31600*</t>
  </si>
  <si>
    <t>Computer Services</t>
  </si>
  <si>
    <t>31700*</t>
  </si>
  <si>
    <t>Publication Services</t>
  </si>
  <si>
    <t>D</t>
  </si>
  <si>
    <t>Total Services</t>
  </si>
  <si>
    <t>35200*</t>
  </si>
  <si>
    <t>Travel - Domestic - DGCA</t>
  </si>
  <si>
    <t>35300*</t>
  </si>
  <si>
    <t>Travel - Foreign - DGCA</t>
  </si>
  <si>
    <t>35900*</t>
  </si>
  <si>
    <t>Conference Registrations</t>
  </si>
  <si>
    <t>E</t>
  </si>
  <si>
    <t>Total Travel</t>
  </si>
  <si>
    <t>30400*</t>
  </si>
  <si>
    <t>Telephone - Long Distance</t>
  </si>
  <si>
    <t>30700*</t>
  </si>
  <si>
    <t>Advertising</t>
  </si>
  <si>
    <t>32400*</t>
  </si>
  <si>
    <t>Business Meeting Expenses</t>
  </si>
  <si>
    <t>32500*</t>
  </si>
  <si>
    <t>Conference Expenses</t>
  </si>
  <si>
    <t>32900*</t>
  </si>
  <si>
    <t>Animal Care  Per Diem</t>
  </si>
  <si>
    <t>37000*</t>
  </si>
  <si>
    <t>First $25,000 of Subcontact Expense</t>
  </si>
  <si>
    <t>F</t>
  </si>
  <si>
    <t>Total Other MTDC</t>
  </si>
  <si>
    <t>G</t>
  </si>
  <si>
    <t>Total MTDC (Sum of A to F)</t>
  </si>
  <si>
    <t>Rent - Buildings &amp; Grounds</t>
  </si>
  <si>
    <t>Rent - Equipment</t>
  </si>
  <si>
    <t>H</t>
  </si>
  <si>
    <t>Participant Support - Travel</t>
  </si>
  <si>
    <t>I</t>
  </si>
  <si>
    <t>Repair &amp; Maint - Equipment</t>
  </si>
  <si>
    <t>J</t>
  </si>
  <si>
    <t>Equip $5,000 or More per unit - DGCA</t>
  </si>
  <si>
    <t xml:space="preserve">Student Aid Out-of-State Tuition </t>
  </si>
  <si>
    <t>Subcontract Expense over $25,000</t>
  </si>
  <si>
    <t>Total Other Non-MTDC</t>
  </si>
  <si>
    <t>Total Direct Costs - TDC</t>
  </si>
  <si>
    <t>Facilities &amp; Administrative Costs</t>
  </si>
  <si>
    <t>TOTAL PROJECT COSTS</t>
  </si>
  <si>
    <t>(SUM G to N)</t>
  </si>
  <si>
    <t>Year 1</t>
  </si>
  <si>
    <t>Year 2</t>
  </si>
  <si>
    <t>Year 3</t>
  </si>
  <si>
    <t>Year 4</t>
  </si>
  <si>
    <t>Year 5</t>
  </si>
  <si>
    <t>Total</t>
  </si>
  <si>
    <t xml:space="preserve">       P.I.--</t>
  </si>
  <si>
    <t xml:space="preserve">Participant Support </t>
  </si>
  <si>
    <t xml:space="preserve">   Total Salaries, Wages &amp; Fringes</t>
  </si>
  <si>
    <t xml:space="preserve">   Total Salaries &amp; Wages </t>
  </si>
  <si>
    <t xml:space="preserve">    Total Fringe Benefits</t>
  </si>
  <si>
    <t>Salary Regular Employees &amp; Faculty</t>
  </si>
  <si>
    <t xml:space="preserve">Postdoctoral Associates </t>
  </si>
  <si>
    <t xml:space="preserve">Fringe Benefits </t>
  </si>
  <si>
    <t xml:space="preserve">       enter employee name</t>
  </si>
  <si>
    <t>Notes</t>
  </si>
  <si>
    <t>Description</t>
  </si>
  <si>
    <t>Sponsor Funding</t>
  </si>
  <si>
    <t>Log#:</t>
  </si>
  <si>
    <t>Expense Classification (see comment)</t>
  </si>
  <si>
    <t>Rates Description:</t>
  </si>
  <si>
    <t>On Campus Research</t>
  </si>
  <si>
    <t>Off Campus Research</t>
  </si>
  <si>
    <t>MTDC</t>
  </si>
  <si>
    <t>TDC</t>
  </si>
  <si>
    <t>Enter</t>
  </si>
  <si>
    <t>Rate Code</t>
  </si>
  <si>
    <t>Base Code</t>
  </si>
  <si>
    <t>Facilities &amp; Administrative Costs Rate &amp; Base:</t>
  </si>
  <si>
    <t>First $25,000 of Subcontract Expense</t>
  </si>
  <si>
    <t>(SUM I to J)</t>
  </si>
  <si>
    <t>Sub-Total</t>
  </si>
  <si>
    <t>Salaries - Regular Employees &amp; Faculty</t>
  </si>
  <si>
    <t>Sponsored Programs Personnel Budget Template</t>
  </si>
  <si>
    <t>Fringes Description &amp; Rates:</t>
  </si>
  <si>
    <t>Post Doctoral Associates Salaries</t>
  </si>
  <si>
    <t>Graduate/Teaching Assistant Salaries</t>
  </si>
  <si>
    <t>Sponsored Programs Subcontractor Budget Template</t>
  </si>
  <si>
    <t>List Name of Subcontractor</t>
  </si>
  <si>
    <t>Total First Expense &lt;$25K</t>
  </si>
  <si>
    <t>Total Expense Over &gt;$25K</t>
  </si>
  <si>
    <t>(don't forget tuition)</t>
  </si>
  <si>
    <t>Faculty Summer Compensation</t>
  </si>
  <si>
    <t>Summer Employment - 10 month</t>
  </si>
  <si>
    <t xml:space="preserve">Tuition </t>
  </si>
  <si>
    <t>12000*</t>
  </si>
  <si>
    <t>12100*</t>
  </si>
  <si>
    <t>12300*</t>
  </si>
  <si>
    <t>12500*</t>
  </si>
  <si>
    <t>12900*</t>
  </si>
  <si>
    <t>13300*</t>
  </si>
  <si>
    <t>13500*</t>
  </si>
  <si>
    <t>13700*</t>
  </si>
  <si>
    <t>15000*</t>
  </si>
  <si>
    <t>21200*</t>
  </si>
  <si>
    <t>21800*</t>
  </si>
  <si>
    <t>Subcontractor #3</t>
  </si>
  <si>
    <t>Subcontractor #4</t>
  </si>
  <si>
    <t>Subcontract Expense</t>
  </si>
  <si>
    <t xml:space="preserve">Total </t>
  </si>
  <si>
    <t>BELOW THIS LINE INTERNAL USE ONLY</t>
  </si>
  <si>
    <t>Subcontractor #1</t>
  </si>
  <si>
    <t>Subcontractor #2</t>
  </si>
  <si>
    <t>17100*</t>
  </si>
  <si>
    <t>You are advised to build salary increases of 3% into future year budgets</t>
  </si>
  <si>
    <t>Subcode</t>
  </si>
  <si>
    <t>Subcode Description</t>
  </si>
  <si>
    <t>Salaries - Regular Faculty</t>
  </si>
  <si>
    <t xml:space="preserve">Summer Employment/10 month </t>
  </si>
  <si>
    <t>Budget Period (Sheet)</t>
  </si>
  <si>
    <t>UPDATE WHITE CELLS ONLY</t>
  </si>
  <si>
    <t>Code:</t>
  </si>
  <si>
    <t>Rates</t>
  </si>
  <si>
    <t>Sponsor On Campus Training</t>
  </si>
  <si>
    <t>Sponsor Off Campus Training</t>
  </si>
  <si>
    <t>Off Campus Research (NTI)</t>
  </si>
  <si>
    <t>No F&amp;A Charged</t>
  </si>
  <si>
    <t>DNU</t>
  </si>
  <si>
    <t xml:space="preserve">Welcome to </t>
  </si>
  <si>
    <t>Rutgers, The State University of New Jersey's</t>
  </si>
  <si>
    <t>This Template has been updated on</t>
  </si>
  <si>
    <t>Please click on the tabs below to move between sections of the template.</t>
  </si>
  <si>
    <t>Sponsored Programs Non-Cost Sharing</t>
  </si>
  <si>
    <t>Base Amount</t>
  </si>
  <si>
    <t>If base code=3, enter amt. subject to F&amp;A for Years 1-5:</t>
  </si>
  <si>
    <t>Varies below</t>
  </si>
  <si>
    <t>Varies Below</t>
  </si>
  <si>
    <t>Estimated</t>
  </si>
  <si>
    <t>Current</t>
  </si>
  <si>
    <t>Cost Rate Base Percentages:</t>
  </si>
  <si>
    <t>Date:</t>
  </si>
  <si>
    <t>(mm/dd/yy)</t>
  </si>
  <si>
    <t>Title:</t>
  </si>
  <si>
    <t>PI:</t>
  </si>
  <si>
    <t>Project Period:</t>
  </si>
  <si>
    <t>Enter Proposal Title here.</t>
  </si>
  <si>
    <t>Enter PI's Full name here.</t>
  </si>
  <si>
    <t>to</t>
  </si>
  <si>
    <t>Enter Log here</t>
  </si>
  <si>
    <t>Total Salaries &amp; Wages (Personnel Worksheet)</t>
  </si>
  <si>
    <t>% Check</t>
  </si>
  <si>
    <t>Subcontractor #5</t>
  </si>
  <si>
    <t>Subcontractor #6</t>
  </si>
  <si>
    <t>Subcontractor #7</t>
  </si>
  <si>
    <t>Subcontractor #8</t>
  </si>
  <si>
    <t>Subcontractor #9</t>
  </si>
  <si>
    <t>Subcontractor #10</t>
  </si>
  <si>
    <t>Spon:</t>
  </si>
  <si>
    <t>Enter the Sponsor here.</t>
  </si>
  <si>
    <t xml:space="preserve">84500 </t>
  </si>
  <si>
    <t>Training Grant-Stipends</t>
  </si>
  <si>
    <t>Travel - Domestic</t>
  </si>
  <si>
    <t>Travel - Foreign</t>
  </si>
  <si>
    <t>Human Subject Payments</t>
  </si>
  <si>
    <t>Equip $5,000 or More per unit</t>
  </si>
  <si>
    <t>On Campus, Other Sponsored Programs</t>
  </si>
  <si>
    <t>Off Campus, Other Sponsored Programs</t>
  </si>
  <si>
    <t>If rate code=9, enter rate percentages for Years 1-5:</t>
  </si>
  <si>
    <t>IRB or IACUC Fees</t>
  </si>
  <si>
    <t>RU Gift Assessment</t>
  </si>
  <si>
    <t>83700</t>
  </si>
  <si>
    <t>83800</t>
  </si>
  <si>
    <t>Suppliers - Animals</t>
  </si>
  <si>
    <t>Person Month Calculator</t>
  </si>
  <si>
    <t>3 Month Summer Term:</t>
  </si>
  <si>
    <t>9 Month Academic Year:</t>
  </si>
  <si>
    <t>10 Month Appointment:</t>
  </si>
  <si>
    <t>12 Month Calendar Year:</t>
  </si>
  <si>
    <t>Person months.</t>
  </si>
  <si>
    <t>% Effort</t>
  </si>
  <si>
    <t>If rate code=10, enter Custom FA:</t>
  </si>
  <si>
    <t>Salaries &amp; Wages - Regular</t>
  </si>
  <si>
    <t>Salaries - Faculty Regular</t>
  </si>
  <si>
    <t>Industrial Sponsored Clinical Trials</t>
  </si>
  <si>
    <t>Private, NonProfit sponsors including foundation and industry sponsored research (excluding clinical trials)</t>
  </si>
  <si>
    <t xml:space="preserve">Revised on </t>
  </si>
  <si>
    <t>Salaries – Faculty Regular</t>
  </si>
  <si>
    <t>Salary Regular Employees</t>
  </si>
  <si>
    <t>12600*</t>
  </si>
  <si>
    <t>Class 3 Employees</t>
  </si>
  <si>
    <t>601100*</t>
  </si>
  <si>
    <t>601110*</t>
  </si>
  <si>
    <t>Post-Doctoral Associates (UMDNJ)</t>
  </si>
  <si>
    <t>Revised on</t>
  </si>
  <si>
    <t>Computer Hardware</t>
  </si>
  <si>
    <t>Printing and Office Supplies</t>
  </si>
  <si>
    <t>Medical Supplies non-chargeable</t>
  </si>
  <si>
    <t>Medical Supplies Chargeable IDT</t>
  </si>
  <si>
    <t>Microcomputer Software</t>
  </si>
  <si>
    <t>Laboratory Supplies</t>
  </si>
  <si>
    <t>Animals and Animal Maintenance</t>
  </si>
  <si>
    <t>Subject Fees</t>
  </si>
  <si>
    <t>Laboratory Services Internal</t>
  </si>
  <si>
    <t>Consulting &amp; Research Services</t>
  </si>
  <si>
    <t>Publication Cost</t>
  </si>
  <si>
    <t>Laboratory Services Purchased</t>
  </si>
  <si>
    <t>Non-Recurring Maint-All Other Equipment</t>
  </si>
  <si>
    <t>Travel</t>
  </si>
  <si>
    <t>Foreign Travel</t>
  </si>
  <si>
    <t>Entertainment and Meal Functions</t>
  </si>
  <si>
    <t>Insurance-Other</t>
  </si>
  <si>
    <t>Animal Care IDT</t>
  </si>
  <si>
    <t>Salaries-stipends</t>
  </si>
  <si>
    <t>All Other Equipment</t>
  </si>
  <si>
    <t>Educational Services Purchased</t>
  </si>
  <si>
    <t>Sub-contracts over $25,000</t>
  </si>
  <si>
    <t>IRB Fees</t>
  </si>
  <si>
    <t># Fringe benefits are calculated by multiplying a composite fringe benefit rate by the salary and wages charged to a particular subcode.</t>
  </si>
  <si>
    <t>Class 4 Wages of Labor</t>
  </si>
  <si>
    <t>Class 5 Rutgers Student Employees</t>
  </si>
  <si>
    <t>Post Doctoral Fellows Salaries</t>
  </si>
  <si>
    <t xml:space="preserve">Postdoctoral Fellows </t>
  </si>
  <si>
    <t># Composite Fringe Benefits is the sum of all fringe benefits from the personnel pages</t>
  </si>
  <si>
    <t>22900*</t>
  </si>
  <si>
    <t>RU-Fringe Benefits Composite#</t>
  </si>
  <si>
    <t>LUMD-Fringe Benefits Composite#</t>
  </si>
  <si>
    <r>
      <rPr>
        <b/>
        <sz val="9"/>
        <color indexed="8"/>
        <rFont val="Arial"/>
        <family val="2"/>
      </rPr>
      <t>RU</t>
    </r>
    <r>
      <rPr>
        <sz val="9"/>
        <color indexed="8"/>
        <rFont val="Arial"/>
        <family val="2"/>
      </rPr>
      <t>-Salaries - Regular Employees &amp; Faculty</t>
    </r>
  </si>
  <si>
    <r>
      <rPr>
        <b/>
        <sz val="9"/>
        <color indexed="8"/>
        <rFont val="Arial"/>
        <family val="2"/>
      </rPr>
      <t>RU</t>
    </r>
    <r>
      <rPr>
        <sz val="9"/>
        <color indexed="8"/>
        <rFont val="Arial"/>
        <family val="2"/>
      </rPr>
      <t>-Co-Adjutant Salaries</t>
    </r>
  </si>
  <si>
    <r>
      <rPr>
        <b/>
        <sz val="9"/>
        <color indexed="8"/>
        <rFont val="Arial"/>
        <family val="2"/>
      </rPr>
      <t>RU</t>
    </r>
    <r>
      <rPr>
        <sz val="9"/>
        <color indexed="8"/>
        <rFont val="Arial"/>
        <family val="2"/>
      </rPr>
      <t>-Wages of Labor</t>
    </r>
  </si>
  <si>
    <r>
      <rPr>
        <b/>
        <sz val="9"/>
        <color indexed="8"/>
        <rFont val="Arial"/>
        <family val="2"/>
      </rPr>
      <t>RU</t>
    </r>
    <r>
      <rPr>
        <sz val="9"/>
        <color indexed="8"/>
        <rFont val="Arial"/>
        <family val="2"/>
      </rPr>
      <t>-Student Wages</t>
    </r>
  </si>
  <si>
    <r>
      <rPr>
        <b/>
        <sz val="9"/>
        <color indexed="8"/>
        <rFont val="Arial"/>
        <family val="2"/>
      </rPr>
      <t>RU</t>
    </r>
    <r>
      <rPr>
        <sz val="9"/>
        <color indexed="8"/>
        <rFont val="Arial"/>
        <family val="2"/>
      </rPr>
      <t>-Class 3 Employees</t>
    </r>
  </si>
  <si>
    <r>
      <rPr>
        <b/>
        <sz val="9"/>
        <color indexed="8"/>
        <rFont val="Arial"/>
        <family val="2"/>
      </rPr>
      <t>RU</t>
    </r>
    <r>
      <rPr>
        <sz val="9"/>
        <color indexed="8"/>
        <rFont val="Arial"/>
        <family val="2"/>
      </rPr>
      <t>-Other Compensation</t>
    </r>
  </si>
  <si>
    <r>
      <rPr>
        <b/>
        <sz val="9"/>
        <color indexed="8"/>
        <rFont val="Arial"/>
        <family val="2"/>
      </rPr>
      <t>RU</t>
    </r>
    <r>
      <rPr>
        <sz val="9"/>
        <color indexed="8"/>
        <rFont val="Arial"/>
        <family val="2"/>
      </rPr>
      <t>-Faculty Summer Compensation</t>
    </r>
  </si>
  <si>
    <r>
      <rPr>
        <b/>
        <sz val="9"/>
        <color indexed="8"/>
        <rFont val="Arial"/>
        <family val="2"/>
      </rPr>
      <t>RU</t>
    </r>
    <r>
      <rPr>
        <sz val="9"/>
        <color indexed="8"/>
        <rFont val="Arial"/>
        <family val="2"/>
      </rPr>
      <t>-Post-Doctoral Associates</t>
    </r>
  </si>
  <si>
    <r>
      <rPr>
        <b/>
        <sz val="9"/>
        <color indexed="8"/>
        <rFont val="Arial"/>
        <family val="2"/>
      </rPr>
      <t>RU</t>
    </r>
    <r>
      <rPr>
        <sz val="9"/>
        <color indexed="8"/>
        <rFont val="Arial"/>
        <family val="2"/>
      </rPr>
      <t>-Graduate/Teaching Assistants</t>
    </r>
  </si>
  <si>
    <t>RU-Other (please identify)</t>
  </si>
  <si>
    <t>RU-Fringe Benefits - Composite #</t>
  </si>
  <si>
    <r>
      <rPr>
        <b/>
        <sz val="9"/>
        <color indexed="8"/>
        <rFont val="Arial"/>
        <family val="2"/>
      </rPr>
      <t>RU</t>
    </r>
    <r>
      <rPr>
        <sz val="9"/>
        <color indexed="8"/>
        <rFont val="Arial"/>
        <family val="2"/>
      </rPr>
      <t>-Computer Supplies</t>
    </r>
  </si>
  <si>
    <r>
      <rPr>
        <b/>
        <sz val="9"/>
        <color indexed="8"/>
        <rFont val="Arial"/>
        <family val="2"/>
      </rPr>
      <t>RU</t>
    </r>
    <r>
      <rPr>
        <sz val="9"/>
        <color indexed="8"/>
        <rFont val="Arial"/>
        <family val="2"/>
      </rPr>
      <t>-Computer Software</t>
    </r>
  </si>
  <si>
    <r>
      <rPr>
        <b/>
        <sz val="9"/>
        <color indexed="8"/>
        <rFont val="Arial"/>
        <family val="2"/>
      </rPr>
      <t>RU</t>
    </r>
    <r>
      <rPr>
        <sz val="9"/>
        <color indexed="8"/>
        <rFont val="Arial"/>
        <family val="2"/>
      </rPr>
      <t xml:space="preserve">-Project Supplies </t>
    </r>
  </si>
  <si>
    <r>
      <rPr>
        <b/>
        <sz val="9"/>
        <color indexed="8"/>
        <rFont val="Arial"/>
        <family val="2"/>
      </rPr>
      <t>RU</t>
    </r>
    <r>
      <rPr>
        <sz val="9"/>
        <color indexed="8"/>
        <rFont val="Arial"/>
        <family val="2"/>
      </rPr>
      <t>-Equipment Less than $5,000 per unit</t>
    </r>
  </si>
  <si>
    <r>
      <rPr>
        <b/>
        <sz val="9"/>
        <color indexed="8"/>
        <rFont val="Arial"/>
        <family val="2"/>
      </rPr>
      <t>RU</t>
    </r>
    <r>
      <rPr>
        <sz val="9"/>
        <color indexed="8"/>
        <rFont val="Arial"/>
        <family val="2"/>
      </rPr>
      <t>-Suppliers - Animals</t>
    </r>
  </si>
  <si>
    <r>
      <rPr>
        <b/>
        <sz val="9"/>
        <color indexed="8"/>
        <rFont val="Arial"/>
        <family val="2"/>
      </rPr>
      <t>RU</t>
    </r>
    <r>
      <rPr>
        <sz val="9"/>
        <color indexed="8"/>
        <rFont val="Arial"/>
        <family val="2"/>
      </rPr>
      <t>-Other Services</t>
    </r>
  </si>
  <si>
    <r>
      <rPr>
        <b/>
        <sz val="9"/>
        <color indexed="8"/>
        <rFont val="Arial"/>
        <family val="2"/>
      </rPr>
      <t>RU</t>
    </r>
    <r>
      <rPr>
        <sz val="9"/>
        <color indexed="8"/>
        <rFont val="Arial"/>
        <family val="2"/>
      </rPr>
      <t>-Educ. Services - Honoraria</t>
    </r>
  </si>
  <si>
    <r>
      <rPr>
        <b/>
        <sz val="9"/>
        <color indexed="8"/>
        <rFont val="Arial"/>
        <family val="2"/>
      </rPr>
      <t>RU</t>
    </r>
    <r>
      <rPr>
        <sz val="9"/>
        <color indexed="8"/>
        <rFont val="Arial"/>
        <family val="2"/>
      </rPr>
      <t>-Computer Services</t>
    </r>
  </si>
  <si>
    <r>
      <rPr>
        <b/>
        <sz val="9"/>
        <color indexed="8"/>
        <rFont val="Arial"/>
        <family val="2"/>
      </rPr>
      <t>RU</t>
    </r>
    <r>
      <rPr>
        <sz val="9"/>
        <color indexed="8"/>
        <rFont val="Arial"/>
        <family val="2"/>
      </rPr>
      <t>-Conference Registrations</t>
    </r>
  </si>
  <si>
    <r>
      <rPr>
        <b/>
        <sz val="9"/>
        <color indexed="8"/>
        <rFont val="Arial"/>
        <family val="2"/>
      </rPr>
      <t>RU</t>
    </r>
    <r>
      <rPr>
        <sz val="9"/>
        <color indexed="8"/>
        <rFont val="Arial"/>
        <family val="2"/>
      </rPr>
      <t>-Rent - Buildings &amp; Grounds</t>
    </r>
  </si>
  <si>
    <r>
      <rPr>
        <b/>
        <sz val="9"/>
        <color indexed="8"/>
        <rFont val="Arial"/>
        <family val="2"/>
      </rPr>
      <t>RU</t>
    </r>
    <r>
      <rPr>
        <sz val="9"/>
        <color indexed="8"/>
        <rFont val="Arial"/>
        <family val="2"/>
      </rPr>
      <t>-Rent - Equipment</t>
    </r>
  </si>
  <si>
    <r>
      <rPr>
        <b/>
        <sz val="9"/>
        <color indexed="8"/>
        <rFont val="Arial"/>
        <family val="2"/>
      </rPr>
      <t>RU</t>
    </r>
    <r>
      <rPr>
        <sz val="9"/>
        <color indexed="8"/>
        <rFont val="Arial"/>
        <family val="2"/>
      </rPr>
      <t xml:space="preserve">-Participant Support </t>
    </r>
  </si>
  <si>
    <r>
      <rPr>
        <b/>
        <sz val="9"/>
        <color indexed="8"/>
        <rFont val="Arial"/>
        <family val="2"/>
      </rPr>
      <t>RU</t>
    </r>
    <r>
      <rPr>
        <sz val="9"/>
        <color indexed="8"/>
        <rFont val="Arial"/>
        <family val="2"/>
      </rPr>
      <t>-Repair &amp; Maint - Equipment</t>
    </r>
  </si>
  <si>
    <r>
      <rPr>
        <b/>
        <sz val="9"/>
        <color indexed="8"/>
        <rFont val="Arial"/>
        <family val="2"/>
      </rPr>
      <t>RU</t>
    </r>
    <r>
      <rPr>
        <sz val="9"/>
        <color indexed="8"/>
        <rFont val="Arial"/>
        <family val="2"/>
      </rPr>
      <t xml:space="preserve">-Tuition </t>
    </r>
  </si>
  <si>
    <r>
      <rPr>
        <b/>
        <sz val="9"/>
        <color indexed="8"/>
        <rFont val="Arial"/>
        <family val="2"/>
      </rPr>
      <t>RU</t>
    </r>
    <r>
      <rPr>
        <sz val="9"/>
        <color indexed="8"/>
        <rFont val="Arial"/>
        <family val="2"/>
      </rPr>
      <t>-Training Grant-Stipends</t>
    </r>
  </si>
  <si>
    <r>
      <rPr>
        <b/>
        <sz val="9"/>
        <color indexed="8"/>
        <rFont val="Univers (W1)"/>
      </rPr>
      <t>RU</t>
    </r>
    <r>
      <rPr>
        <sz val="9"/>
        <color indexed="8"/>
        <rFont val="Univers (W1)"/>
      </rPr>
      <t>-IRB or IACUC Fees</t>
    </r>
  </si>
  <si>
    <r>
      <rPr>
        <b/>
        <sz val="9"/>
        <color indexed="8"/>
        <rFont val="Arial"/>
        <family val="2"/>
      </rPr>
      <t>RU</t>
    </r>
    <r>
      <rPr>
        <sz val="9"/>
        <color indexed="8"/>
        <rFont val="Arial"/>
        <family val="2"/>
      </rPr>
      <t>-Prof. Services Consultants</t>
    </r>
  </si>
  <si>
    <r>
      <rPr>
        <b/>
        <sz val="9"/>
        <color indexed="8"/>
        <rFont val="Arial"/>
        <family val="2"/>
      </rPr>
      <t>RU</t>
    </r>
    <r>
      <rPr>
        <sz val="9"/>
        <color indexed="8"/>
        <rFont val="Arial"/>
        <family val="2"/>
      </rPr>
      <t>-Human Subject payments</t>
    </r>
  </si>
  <si>
    <r>
      <rPr>
        <b/>
        <sz val="9"/>
        <color indexed="8"/>
        <rFont val="Arial"/>
        <family val="2"/>
      </rPr>
      <t>RU</t>
    </r>
    <r>
      <rPr>
        <sz val="9"/>
        <color indexed="8"/>
        <rFont val="Arial"/>
        <family val="2"/>
      </rPr>
      <t>-Publication Services</t>
    </r>
  </si>
  <si>
    <r>
      <rPr>
        <b/>
        <sz val="9"/>
        <color indexed="8"/>
        <rFont val="Arial"/>
        <family val="2"/>
      </rPr>
      <t>RU</t>
    </r>
    <r>
      <rPr>
        <sz val="9"/>
        <color indexed="8"/>
        <rFont val="Arial"/>
        <family val="2"/>
      </rPr>
      <t>-Travel - Domestic</t>
    </r>
  </si>
  <si>
    <r>
      <rPr>
        <b/>
        <sz val="9"/>
        <color indexed="8"/>
        <rFont val="Arial"/>
        <family val="2"/>
      </rPr>
      <t>RU</t>
    </r>
    <r>
      <rPr>
        <sz val="9"/>
        <color indexed="8"/>
        <rFont val="Arial"/>
        <family val="2"/>
      </rPr>
      <t>-Travel - Foreign</t>
    </r>
  </si>
  <si>
    <r>
      <rPr>
        <b/>
        <sz val="9"/>
        <color indexed="8"/>
        <rFont val="Arial"/>
        <family val="2"/>
      </rPr>
      <t>RU</t>
    </r>
    <r>
      <rPr>
        <sz val="9"/>
        <color indexed="8"/>
        <rFont val="Arial"/>
        <family val="2"/>
      </rPr>
      <t>-Telephone - Long Distance</t>
    </r>
  </si>
  <si>
    <r>
      <rPr>
        <b/>
        <sz val="9"/>
        <color indexed="8"/>
        <rFont val="Arial"/>
        <family val="2"/>
      </rPr>
      <t>RU</t>
    </r>
    <r>
      <rPr>
        <sz val="9"/>
        <color indexed="8"/>
        <rFont val="Arial"/>
        <family val="2"/>
      </rPr>
      <t>-Advertising</t>
    </r>
  </si>
  <si>
    <r>
      <rPr>
        <b/>
        <sz val="9"/>
        <color indexed="8"/>
        <rFont val="Arial"/>
        <family val="2"/>
      </rPr>
      <t>RU</t>
    </r>
    <r>
      <rPr>
        <sz val="9"/>
        <color indexed="8"/>
        <rFont val="Arial"/>
        <family val="2"/>
      </rPr>
      <t>-Business Meeting Expenses</t>
    </r>
  </si>
  <si>
    <r>
      <rPr>
        <b/>
        <sz val="9"/>
        <color indexed="8"/>
        <rFont val="Arial"/>
        <family val="2"/>
      </rPr>
      <t>RU</t>
    </r>
    <r>
      <rPr>
        <sz val="9"/>
        <color indexed="8"/>
        <rFont val="Arial"/>
        <family val="2"/>
      </rPr>
      <t>-Conference Expenses</t>
    </r>
  </si>
  <si>
    <r>
      <rPr>
        <b/>
        <sz val="9"/>
        <color indexed="8"/>
        <rFont val="Arial"/>
        <family val="2"/>
      </rPr>
      <t>RU</t>
    </r>
    <r>
      <rPr>
        <sz val="9"/>
        <color indexed="8"/>
        <rFont val="Arial"/>
        <family val="2"/>
      </rPr>
      <t>-Animal Care  Per Diem</t>
    </r>
  </si>
  <si>
    <r>
      <rPr>
        <b/>
        <sz val="9"/>
        <color indexed="8"/>
        <rFont val="Arial"/>
        <family val="2"/>
      </rPr>
      <t>RU</t>
    </r>
    <r>
      <rPr>
        <sz val="9"/>
        <color indexed="8"/>
        <rFont val="Arial"/>
        <family val="2"/>
      </rPr>
      <t>-First $25,000 of Subcontract Expense</t>
    </r>
  </si>
  <si>
    <r>
      <rPr>
        <b/>
        <sz val="9"/>
        <color indexed="8"/>
        <rFont val="Arial"/>
        <family val="2"/>
      </rPr>
      <t>RU</t>
    </r>
    <r>
      <rPr>
        <sz val="9"/>
        <color indexed="8"/>
        <rFont val="Arial"/>
        <family val="2"/>
      </rPr>
      <t>-Equip $5,000 or More per unit</t>
    </r>
  </si>
  <si>
    <r>
      <rPr>
        <b/>
        <sz val="9"/>
        <color indexed="8"/>
        <rFont val="Arial"/>
        <family val="2"/>
      </rPr>
      <t>RU</t>
    </r>
    <r>
      <rPr>
        <sz val="9"/>
        <color indexed="8"/>
        <rFont val="Arial"/>
        <family val="2"/>
      </rPr>
      <t>-Subcontract Expense over $25,000</t>
    </r>
  </si>
  <si>
    <r>
      <rPr>
        <b/>
        <sz val="9"/>
        <color indexed="8"/>
        <rFont val="Arial"/>
        <family val="2"/>
      </rPr>
      <t>RU-</t>
    </r>
    <r>
      <rPr>
        <sz val="9"/>
        <color indexed="8"/>
        <rFont val="Arial"/>
        <family val="2"/>
      </rPr>
      <t>Prof. Services - Consultants</t>
    </r>
  </si>
  <si>
    <r>
      <rPr>
        <b/>
        <sz val="9"/>
        <color indexed="8"/>
        <rFont val="Arial"/>
        <family val="2"/>
      </rPr>
      <t>RU-</t>
    </r>
    <r>
      <rPr>
        <sz val="9"/>
        <color indexed="8"/>
        <rFont val="Arial"/>
        <family val="2"/>
      </rPr>
      <t>Educ. Services - Honoraria</t>
    </r>
  </si>
  <si>
    <r>
      <rPr>
        <b/>
        <sz val="9"/>
        <color indexed="8"/>
        <rFont val="Arial"/>
        <family val="2"/>
      </rPr>
      <t>RU-</t>
    </r>
    <r>
      <rPr>
        <sz val="9"/>
        <color indexed="8"/>
        <rFont val="Arial"/>
        <family val="2"/>
      </rPr>
      <t>Human Subject Payments</t>
    </r>
  </si>
  <si>
    <r>
      <rPr>
        <b/>
        <sz val="9"/>
        <color indexed="8"/>
        <rFont val="Arial"/>
        <family val="2"/>
      </rPr>
      <t>RU-</t>
    </r>
    <r>
      <rPr>
        <sz val="9"/>
        <color indexed="8"/>
        <rFont val="Arial"/>
        <family val="2"/>
      </rPr>
      <t>Computer Services</t>
    </r>
  </si>
  <si>
    <r>
      <rPr>
        <b/>
        <sz val="9"/>
        <color indexed="8"/>
        <rFont val="Arial"/>
        <family val="2"/>
      </rPr>
      <t>RU-</t>
    </r>
    <r>
      <rPr>
        <sz val="9"/>
        <color indexed="8"/>
        <rFont val="Arial"/>
        <family val="2"/>
      </rPr>
      <t>Publication Services</t>
    </r>
  </si>
  <si>
    <r>
      <rPr>
        <b/>
        <sz val="9"/>
        <color indexed="8"/>
        <rFont val="Arial"/>
        <family val="2"/>
      </rPr>
      <t>RU-</t>
    </r>
    <r>
      <rPr>
        <sz val="9"/>
        <color indexed="8"/>
        <rFont val="Arial"/>
        <family val="2"/>
      </rPr>
      <t>Travel - Foreign</t>
    </r>
  </si>
  <si>
    <r>
      <rPr>
        <b/>
        <sz val="9"/>
        <color indexed="8"/>
        <rFont val="Arial"/>
        <family val="2"/>
      </rPr>
      <t>RU-</t>
    </r>
    <r>
      <rPr>
        <sz val="9"/>
        <color indexed="8"/>
        <rFont val="Arial"/>
        <family val="2"/>
      </rPr>
      <t>Conference Registrations</t>
    </r>
  </si>
  <si>
    <r>
      <rPr>
        <b/>
        <sz val="9"/>
        <color indexed="8"/>
        <rFont val="Arial"/>
        <family val="2"/>
      </rPr>
      <t>RU-</t>
    </r>
    <r>
      <rPr>
        <sz val="9"/>
        <color indexed="8"/>
        <rFont val="Arial"/>
        <family val="2"/>
      </rPr>
      <t>Telephone - Long Distance</t>
    </r>
  </si>
  <si>
    <r>
      <rPr>
        <b/>
        <sz val="9"/>
        <color indexed="8"/>
        <rFont val="Arial"/>
        <family val="2"/>
      </rPr>
      <t>RU-</t>
    </r>
    <r>
      <rPr>
        <sz val="9"/>
        <color indexed="8"/>
        <rFont val="Arial"/>
        <family val="2"/>
      </rPr>
      <t>Advertising</t>
    </r>
  </si>
  <si>
    <r>
      <rPr>
        <b/>
        <sz val="9"/>
        <color indexed="8"/>
        <rFont val="Arial"/>
        <family val="2"/>
      </rPr>
      <t>RU-</t>
    </r>
    <r>
      <rPr>
        <sz val="9"/>
        <color indexed="8"/>
        <rFont val="Arial"/>
        <family val="2"/>
      </rPr>
      <t>Business Meeting Expenses</t>
    </r>
  </si>
  <si>
    <r>
      <rPr>
        <b/>
        <sz val="9"/>
        <color indexed="8"/>
        <rFont val="Arial"/>
        <family val="2"/>
      </rPr>
      <t>RU-</t>
    </r>
    <r>
      <rPr>
        <sz val="9"/>
        <color indexed="8"/>
        <rFont val="Arial"/>
        <family val="2"/>
      </rPr>
      <t>Conference Expenses</t>
    </r>
  </si>
  <si>
    <r>
      <rPr>
        <b/>
        <sz val="9"/>
        <color indexed="8"/>
        <rFont val="Arial"/>
        <family val="2"/>
      </rPr>
      <t>RU-</t>
    </r>
    <r>
      <rPr>
        <sz val="9"/>
        <color indexed="8"/>
        <rFont val="Arial"/>
        <family val="2"/>
      </rPr>
      <t>Animal Care  Per Diem</t>
    </r>
  </si>
  <si>
    <r>
      <rPr>
        <b/>
        <sz val="9"/>
        <color indexed="8"/>
        <rFont val="Arial"/>
        <family val="2"/>
      </rPr>
      <t>RU-</t>
    </r>
    <r>
      <rPr>
        <sz val="9"/>
        <color indexed="8"/>
        <rFont val="Arial"/>
        <family val="2"/>
      </rPr>
      <t>First $25,000 of Subcontract Expense</t>
    </r>
  </si>
  <si>
    <r>
      <rPr>
        <b/>
        <sz val="9"/>
        <color indexed="8"/>
        <rFont val="Arial"/>
        <family val="2"/>
      </rPr>
      <t>RU-</t>
    </r>
    <r>
      <rPr>
        <sz val="9"/>
        <color indexed="8"/>
        <rFont val="Arial"/>
        <family val="2"/>
      </rPr>
      <t>Rent - Equipment</t>
    </r>
  </si>
  <si>
    <r>
      <rPr>
        <b/>
        <sz val="9"/>
        <color indexed="8"/>
        <rFont val="Arial"/>
        <family val="2"/>
      </rPr>
      <t>RU-</t>
    </r>
    <r>
      <rPr>
        <sz val="9"/>
        <color indexed="8"/>
        <rFont val="Arial"/>
        <family val="2"/>
      </rPr>
      <t xml:space="preserve">Participant Support </t>
    </r>
  </si>
  <si>
    <r>
      <rPr>
        <b/>
        <sz val="9"/>
        <color indexed="8"/>
        <rFont val="Arial"/>
        <family val="2"/>
      </rPr>
      <t>RU-</t>
    </r>
    <r>
      <rPr>
        <sz val="9"/>
        <color indexed="8"/>
        <rFont val="Arial"/>
        <family val="2"/>
      </rPr>
      <t>Repair &amp; Maint - Equipment</t>
    </r>
  </si>
  <si>
    <r>
      <rPr>
        <b/>
        <sz val="9"/>
        <color indexed="8"/>
        <rFont val="Arial"/>
        <family val="2"/>
      </rPr>
      <t>RU-</t>
    </r>
    <r>
      <rPr>
        <sz val="9"/>
        <color indexed="8"/>
        <rFont val="Arial"/>
        <family val="2"/>
      </rPr>
      <t xml:space="preserve">Tuition </t>
    </r>
  </si>
  <si>
    <r>
      <rPr>
        <b/>
        <sz val="9"/>
        <color indexed="8"/>
        <rFont val="Arial"/>
        <family val="2"/>
      </rPr>
      <t>RU-</t>
    </r>
    <r>
      <rPr>
        <sz val="9"/>
        <color indexed="8"/>
        <rFont val="Arial"/>
        <family val="2"/>
      </rPr>
      <t>Training Grant-Stipends</t>
    </r>
  </si>
  <si>
    <r>
      <rPr>
        <b/>
        <sz val="9"/>
        <color indexed="8"/>
        <rFont val="Arial"/>
        <family val="2"/>
      </rPr>
      <t>RU-</t>
    </r>
    <r>
      <rPr>
        <sz val="9"/>
        <color indexed="8"/>
        <rFont val="Arial"/>
        <family val="2"/>
      </rPr>
      <t>Subcontract Expense over $25,000</t>
    </r>
  </si>
  <si>
    <r>
      <rPr>
        <b/>
        <sz val="9"/>
        <color indexed="8"/>
        <rFont val="Univers (W1)"/>
      </rPr>
      <t>RU-</t>
    </r>
    <r>
      <rPr>
        <sz val="9"/>
        <color indexed="8"/>
        <rFont val="Univers (W1)"/>
      </rPr>
      <t>IRB or IACUC Fees</t>
    </r>
  </si>
  <si>
    <r>
      <rPr>
        <b/>
        <sz val="9"/>
        <color indexed="8"/>
        <rFont val="Arial"/>
        <family val="2"/>
      </rPr>
      <t>RU-</t>
    </r>
    <r>
      <rPr>
        <sz val="9"/>
        <color indexed="8"/>
        <rFont val="Arial"/>
        <family val="2"/>
      </rPr>
      <t>Gift Assessment</t>
    </r>
  </si>
  <si>
    <t xml:space="preserve">Account </t>
  </si>
  <si>
    <t>Code</t>
  </si>
  <si>
    <t>Out-Patient Care</t>
  </si>
  <si>
    <t>Salary</t>
  </si>
  <si>
    <t>Enter Percent effort and salary into cells below</t>
  </si>
  <si>
    <t>A PI on an AY appointment at a salary of $63,000 will have a monthly salary of $7,000 (one-ninth of the AY).</t>
  </si>
  <si>
    <t xml:space="preserve">25% of AY effort would equate to 2.25 person months (9x.25=2.25).  The Budget figure for that effort would be </t>
  </si>
  <si>
    <t>$15,750 (7,000 multiplied by 2.25 AY months).</t>
  </si>
  <si>
    <t>ACADEMIC YEAR CALCULATION EXAMPLE</t>
  </si>
  <si>
    <t>SUMMER TERM CALCULATION EXAMPLE</t>
  </si>
  <si>
    <t>CALENDAR YEAR CALCULATION EXAMPLE</t>
  </si>
  <si>
    <t xml:space="preserve">A PI on a CY appointment at a salary of $63,000 will have a monthly salary of $5,250 (one-twelfth of total CY </t>
  </si>
  <si>
    <t>be $15,750 (5,250 multiplied by 3 CY months).</t>
  </si>
  <si>
    <t>Academic Year (AY)</t>
  </si>
  <si>
    <t>9 months</t>
  </si>
  <si>
    <t>39 weeks</t>
  </si>
  <si>
    <t>273 days</t>
  </si>
  <si>
    <t>Summer Term (SM)</t>
  </si>
  <si>
    <t>3 months</t>
  </si>
  <si>
    <t>13 weeks</t>
  </si>
  <si>
    <t>90 days</t>
  </si>
  <si>
    <t xml:space="preserve">Calendar Year (CY) </t>
  </si>
  <si>
    <t>12 months</t>
  </si>
  <si>
    <t>52 weeks</t>
  </si>
  <si>
    <t>365 days</t>
  </si>
  <si>
    <t xml:space="preserve">There are three basic salary (wage) bases: Calendar Year, Academic Year and Summer Term.    </t>
  </si>
  <si>
    <t>Here is a month/week/days breakout for each:</t>
  </si>
  <si>
    <t xml:space="preserve">To calculate summer person months effort, at 25% effort, we would take the monthly salary of $7,000 times </t>
  </si>
  <si>
    <t>$5,250 ($7,000 multiplied by .75 summer months).</t>
  </si>
  <si>
    <t xml:space="preserve">salary).  25% of CY effort would equate to 3 CY months (12x.25=3).  The Budget figure for that effort would </t>
  </si>
  <si>
    <t>If rate code=10, enter F&amp;A dollar amount:</t>
  </si>
  <si>
    <t xml:space="preserve">Begin using the budget template by clicking on the personnel tab, located on the bottom of the page. Move onto the subcontract tab, should you have a subaward.  Numbers entered into the personnel and subcontract tabs will automatically populate the summary tab.
To complete the budget template,fill out all other line items by entering them directly into the summary tab. 
</t>
  </si>
  <si>
    <t>Select Fiscal Year</t>
  </si>
  <si>
    <t xml:space="preserve">the summer person months. (3 x .25=.75). The Budget figure for that effort would be </t>
  </si>
  <si>
    <t xml:space="preserve">the summer person months (3 x .25=.75). The Budget figure for that effort would be </t>
  </si>
  <si>
    <t>Graduate Students</t>
  </si>
  <si>
    <t>Default</t>
  </si>
  <si>
    <t>The combined budget template should be used when Legacy Rutgers and RBHS are submitting one combined application in response to a call.</t>
  </si>
  <si>
    <t xml:space="preserve">Salaries &amp; Wages </t>
  </si>
  <si>
    <t>Salaries - Regular Employees (12000)</t>
  </si>
  <si>
    <t>Co-Adjutant Salaries (12100)</t>
  </si>
  <si>
    <t>Other Compensation (12900)</t>
  </si>
  <si>
    <t>Faculty Summer Compensation (13500)</t>
  </si>
  <si>
    <t>Post Doctoral Associates Salaries (13700)</t>
  </si>
  <si>
    <t>Class 3 Employees (12600)</t>
  </si>
  <si>
    <t>Class 5 Rutgers Student Wages (12500)</t>
  </si>
  <si>
    <t>Class 4 Wages of Labor (12300)</t>
  </si>
  <si>
    <t>Tuition</t>
  </si>
  <si>
    <t>Fringe Benefits - (602100-602300)</t>
  </si>
  <si>
    <t>Composite</t>
  </si>
  <si>
    <t>RBHS-Fringe Benefits - Composite # (602100-602300)</t>
  </si>
  <si>
    <r>
      <rPr>
        <b/>
        <sz val="9"/>
        <color indexed="8"/>
        <rFont val="Arial"/>
        <family val="2"/>
      </rPr>
      <t>RBHS</t>
    </r>
    <r>
      <rPr>
        <sz val="9"/>
        <color indexed="8"/>
        <rFont val="Arial"/>
        <family val="2"/>
      </rPr>
      <t xml:space="preserve">-Salaries &amp; Wages </t>
    </r>
  </si>
  <si>
    <r>
      <rPr>
        <b/>
        <sz val="9"/>
        <color indexed="8"/>
        <rFont val="Arial"/>
        <family val="2"/>
      </rPr>
      <t>RBHS</t>
    </r>
    <r>
      <rPr>
        <sz val="9"/>
        <color indexed="8"/>
        <rFont val="Arial"/>
        <family val="2"/>
      </rPr>
      <t>-Salaries - Faculty Regular</t>
    </r>
  </si>
  <si>
    <t>Rutgers, The State University of New Jersey - RBHS</t>
  </si>
  <si>
    <t>RBHS-Other (please identify)</t>
  </si>
  <si>
    <t>Chemical &amp; Lab Supplies</t>
  </si>
  <si>
    <r>
      <rPr>
        <b/>
        <sz val="9"/>
        <color indexed="8"/>
        <rFont val="Arial"/>
        <family val="2"/>
      </rPr>
      <t>RBHS</t>
    </r>
    <r>
      <rPr>
        <sz val="9"/>
        <color indexed="8"/>
        <rFont val="Arial"/>
        <family val="2"/>
      </rPr>
      <t xml:space="preserve"> Computer Hardware</t>
    </r>
  </si>
  <si>
    <r>
      <rPr>
        <b/>
        <sz val="9"/>
        <color indexed="8"/>
        <rFont val="Arial"/>
        <family val="2"/>
      </rPr>
      <t>RBHS</t>
    </r>
    <r>
      <rPr>
        <sz val="9"/>
        <color indexed="8"/>
        <rFont val="Arial"/>
        <family val="2"/>
      </rPr>
      <t xml:space="preserve"> Printing and Office Supplies</t>
    </r>
  </si>
  <si>
    <r>
      <rPr>
        <b/>
        <sz val="9"/>
        <color indexed="8"/>
        <rFont val="Arial"/>
        <family val="2"/>
      </rPr>
      <t>RBHS</t>
    </r>
    <r>
      <rPr>
        <sz val="9"/>
        <color indexed="8"/>
        <rFont val="Arial"/>
        <family val="2"/>
      </rPr>
      <t xml:space="preserve"> Medical Supplies non-chargeable</t>
    </r>
  </si>
  <si>
    <r>
      <rPr>
        <b/>
        <sz val="9"/>
        <color indexed="8"/>
        <rFont val="Arial"/>
        <family val="2"/>
      </rPr>
      <t>RBHS</t>
    </r>
    <r>
      <rPr>
        <sz val="9"/>
        <color indexed="8"/>
        <rFont val="Arial"/>
        <family val="2"/>
      </rPr>
      <t xml:space="preserve"> Medical Supplies Chargeable IDT</t>
    </r>
  </si>
  <si>
    <r>
      <rPr>
        <b/>
        <sz val="9"/>
        <color indexed="8"/>
        <rFont val="Arial"/>
        <family val="2"/>
      </rPr>
      <t>RBHS</t>
    </r>
    <r>
      <rPr>
        <sz val="9"/>
        <color indexed="8"/>
        <rFont val="Arial"/>
        <family val="2"/>
      </rPr>
      <t xml:space="preserve"> Microcomputer Software</t>
    </r>
  </si>
  <si>
    <r>
      <rPr>
        <b/>
        <sz val="9"/>
        <color indexed="8"/>
        <rFont val="Arial"/>
        <family val="2"/>
      </rPr>
      <t>RBHS</t>
    </r>
    <r>
      <rPr>
        <sz val="9"/>
        <color indexed="8"/>
        <rFont val="Arial"/>
        <family val="2"/>
      </rPr>
      <t xml:space="preserve"> Laboratory Supplies</t>
    </r>
  </si>
  <si>
    <r>
      <rPr>
        <b/>
        <sz val="9"/>
        <color indexed="8"/>
        <rFont val="Arial"/>
        <family val="2"/>
      </rPr>
      <t>RBHS</t>
    </r>
    <r>
      <rPr>
        <sz val="9"/>
        <color indexed="8"/>
        <rFont val="Arial"/>
        <family val="2"/>
      </rPr>
      <t xml:space="preserve"> Animals and Animal Maintenance</t>
    </r>
  </si>
  <si>
    <r>
      <rPr>
        <b/>
        <sz val="9"/>
        <color indexed="8"/>
        <rFont val="Arial"/>
        <family val="2"/>
      </rPr>
      <t>RBHS-</t>
    </r>
    <r>
      <rPr>
        <sz val="9"/>
        <color indexed="8"/>
        <rFont val="Arial"/>
        <family val="2"/>
      </rPr>
      <t>Subject Fees</t>
    </r>
  </si>
  <si>
    <r>
      <rPr>
        <b/>
        <sz val="9"/>
        <color indexed="8"/>
        <rFont val="Arial"/>
        <family val="2"/>
      </rPr>
      <t>RBHS</t>
    </r>
    <r>
      <rPr>
        <sz val="9"/>
        <color indexed="8"/>
        <rFont val="Arial"/>
        <family val="2"/>
      </rPr>
      <t>-Laboratory Services Internal</t>
    </r>
  </si>
  <si>
    <r>
      <rPr>
        <b/>
        <sz val="9"/>
        <color indexed="8"/>
        <rFont val="Arial"/>
        <family val="2"/>
      </rPr>
      <t>RBHS</t>
    </r>
    <r>
      <rPr>
        <sz val="9"/>
        <color indexed="8"/>
        <rFont val="Arial"/>
        <family val="2"/>
      </rPr>
      <t>-Consulting &amp; Research Services</t>
    </r>
  </si>
  <si>
    <r>
      <rPr>
        <b/>
        <sz val="9"/>
        <color indexed="8"/>
        <rFont val="Arial"/>
        <family val="2"/>
      </rPr>
      <t>RBHS</t>
    </r>
    <r>
      <rPr>
        <sz val="9"/>
        <color indexed="8"/>
        <rFont val="Arial"/>
        <family val="2"/>
      </rPr>
      <t>-Publication Cost</t>
    </r>
  </si>
  <si>
    <r>
      <rPr>
        <b/>
        <sz val="9"/>
        <color indexed="8"/>
        <rFont val="Arial"/>
        <family val="2"/>
      </rPr>
      <t>RBHS</t>
    </r>
    <r>
      <rPr>
        <sz val="9"/>
        <color indexed="8"/>
        <rFont val="Arial"/>
        <family val="2"/>
      </rPr>
      <t>-Laboratory Services Purchased</t>
    </r>
  </si>
  <si>
    <r>
      <rPr>
        <b/>
        <sz val="9"/>
        <color indexed="8"/>
        <rFont val="Arial"/>
        <family val="2"/>
      </rPr>
      <t>RBHS</t>
    </r>
    <r>
      <rPr>
        <sz val="9"/>
        <color indexed="8"/>
        <rFont val="Arial"/>
        <family val="2"/>
      </rPr>
      <t>-Travel</t>
    </r>
  </si>
  <si>
    <r>
      <rPr>
        <b/>
        <sz val="9"/>
        <color indexed="8"/>
        <rFont val="Arial"/>
        <family val="2"/>
      </rPr>
      <t>RBHS</t>
    </r>
    <r>
      <rPr>
        <sz val="9"/>
        <color indexed="8"/>
        <rFont val="Arial"/>
        <family val="2"/>
      </rPr>
      <t>-Foreign Travel</t>
    </r>
  </si>
  <si>
    <r>
      <rPr>
        <b/>
        <sz val="9"/>
        <color indexed="8"/>
        <rFont val="Arial"/>
        <family val="2"/>
      </rPr>
      <t>RU</t>
    </r>
    <r>
      <rPr>
        <sz val="9"/>
        <color indexed="8"/>
        <rFont val="Arial"/>
        <family val="2"/>
      </rPr>
      <t>-Gift Fee</t>
    </r>
  </si>
  <si>
    <r>
      <rPr>
        <b/>
        <sz val="9"/>
        <color indexed="8"/>
        <rFont val="Arial"/>
        <family val="2"/>
      </rPr>
      <t>RBHS</t>
    </r>
    <r>
      <rPr>
        <sz val="9"/>
        <color indexed="8"/>
        <rFont val="Arial"/>
        <family val="2"/>
      </rPr>
      <t>-Insurance-Other</t>
    </r>
  </si>
  <si>
    <r>
      <rPr>
        <b/>
        <sz val="9"/>
        <color indexed="8"/>
        <rFont val="Arial"/>
        <family val="2"/>
      </rPr>
      <t>RBHS</t>
    </r>
    <r>
      <rPr>
        <sz val="9"/>
        <color indexed="8"/>
        <rFont val="Arial"/>
        <family val="2"/>
      </rPr>
      <t>-First $25,000 of Subcontract Expense</t>
    </r>
  </si>
  <si>
    <r>
      <rPr>
        <b/>
        <sz val="9"/>
        <color indexed="8"/>
        <rFont val="Arial"/>
        <family val="2"/>
      </rPr>
      <t>RBHS</t>
    </r>
    <r>
      <rPr>
        <sz val="9"/>
        <color indexed="8"/>
        <rFont val="Arial"/>
        <family val="2"/>
      </rPr>
      <t>-Non-Recurring Maint-All Other Equipment</t>
    </r>
  </si>
  <si>
    <r>
      <rPr>
        <b/>
        <sz val="9"/>
        <color indexed="8"/>
        <rFont val="Arial"/>
        <family val="2"/>
      </rPr>
      <t>RBHS</t>
    </r>
    <r>
      <rPr>
        <sz val="9"/>
        <color indexed="8"/>
        <rFont val="Arial"/>
        <family val="2"/>
      </rPr>
      <t>-Animal Care IDT</t>
    </r>
  </si>
  <si>
    <r>
      <rPr>
        <b/>
        <sz val="9"/>
        <color indexed="8"/>
        <rFont val="Arial"/>
        <family val="2"/>
      </rPr>
      <t>RBHS</t>
    </r>
    <r>
      <rPr>
        <sz val="9"/>
        <color indexed="8"/>
        <rFont val="Arial"/>
        <family val="2"/>
      </rPr>
      <t>-Educational Services Purchased</t>
    </r>
  </si>
  <si>
    <r>
      <rPr>
        <b/>
        <sz val="9"/>
        <color indexed="8"/>
        <rFont val="Arial"/>
        <family val="2"/>
      </rPr>
      <t>RBHS</t>
    </r>
    <r>
      <rPr>
        <sz val="9"/>
        <color indexed="8"/>
        <rFont val="Arial"/>
        <family val="2"/>
      </rPr>
      <t>-Telephone - Long Distance</t>
    </r>
  </si>
  <si>
    <r>
      <rPr>
        <b/>
        <sz val="9"/>
        <color indexed="8"/>
        <rFont val="Arial"/>
        <family val="2"/>
      </rPr>
      <t>RBHS</t>
    </r>
    <r>
      <rPr>
        <sz val="9"/>
        <color indexed="8"/>
        <rFont val="Arial"/>
        <family val="2"/>
      </rPr>
      <t>-Entertainment and Meal Functions</t>
    </r>
  </si>
  <si>
    <r>
      <rPr>
        <b/>
        <sz val="9"/>
        <color indexed="8"/>
        <rFont val="Arial"/>
        <family val="2"/>
      </rPr>
      <t>RBHS</t>
    </r>
    <r>
      <rPr>
        <sz val="9"/>
        <color indexed="8"/>
        <rFont val="Arial"/>
        <family val="2"/>
      </rPr>
      <t>-Salaries-stipends</t>
    </r>
  </si>
  <si>
    <r>
      <rPr>
        <b/>
        <sz val="9"/>
        <color indexed="8"/>
        <rFont val="Arial"/>
        <family val="2"/>
      </rPr>
      <t>RBHS</t>
    </r>
    <r>
      <rPr>
        <sz val="9"/>
        <color indexed="8"/>
        <rFont val="Arial"/>
        <family val="2"/>
      </rPr>
      <t>-Maintenance of Equipment / Instruments</t>
    </r>
  </si>
  <si>
    <r>
      <rPr>
        <b/>
        <sz val="9"/>
        <color indexed="8"/>
        <rFont val="Arial"/>
        <family val="2"/>
      </rPr>
      <t>RBHS</t>
    </r>
    <r>
      <rPr>
        <sz val="9"/>
        <color indexed="8"/>
        <rFont val="Arial"/>
        <family val="2"/>
      </rPr>
      <t>-Tuittion</t>
    </r>
  </si>
  <si>
    <r>
      <rPr>
        <b/>
        <sz val="9"/>
        <color indexed="8"/>
        <rFont val="Arial"/>
        <family val="2"/>
      </rPr>
      <t>RBHS</t>
    </r>
    <r>
      <rPr>
        <sz val="9"/>
        <color indexed="8"/>
        <rFont val="Arial"/>
        <family val="2"/>
      </rPr>
      <t>-Out-Patient Care</t>
    </r>
  </si>
  <si>
    <r>
      <rPr>
        <b/>
        <sz val="9"/>
        <color indexed="8"/>
        <rFont val="Arial"/>
        <family val="2"/>
      </rPr>
      <t>RBHS</t>
    </r>
    <r>
      <rPr>
        <sz val="9"/>
        <color indexed="8"/>
        <rFont val="Arial"/>
        <family val="2"/>
      </rPr>
      <t>-Sub-contracts over $25,000</t>
    </r>
  </si>
  <si>
    <r>
      <rPr>
        <b/>
        <sz val="9"/>
        <color indexed="8"/>
        <rFont val="Arial"/>
        <family val="2"/>
      </rPr>
      <t>RBHS</t>
    </r>
    <r>
      <rPr>
        <sz val="9"/>
        <color indexed="8"/>
        <rFont val="Arial"/>
        <family val="2"/>
      </rPr>
      <t>-All Other Equipment</t>
    </r>
  </si>
  <si>
    <r>
      <rPr>
        <b/>
        <sz val="9"/>
        <color indexed="8"/>
        <rFont val="Arial"/>
        <family val="2"/>
      </rPr>
      <t>RBHS</t>
    </r>
    <r>
      <rPr>
        <sz val="9"/>
        <color indexed="8"/>
        <rFont val="Arial"/>
        <family val="2"/>
      </rPr>
      <t>-IRB Fees</t>
    </r>
  </si>
  <si>
    <r>
      <rPr>
        <b/>
        <sz val="9"/>
        <color indexed="8"/>
        <rFont val="Arial"/>
        <family val="2"/>
      </rPr>
      <t>RBHS</t>
    </r>
    <r>
      <rPr>
        <sz val="9"/>
        <color indexed="8"/>
        <rFont val="Arial"/>
        <family val="2"/>
      </rPr>
      <t>-Computer Hardware</t>
    </r>
  </si>
  <si>
    <r>
      <rPr>
        <b/>
        <sz val="9"/>
        <color indexed="8"/>
        <rFont val="Arial"/>
        <family val="2"/>
      </rPr>
      <t>RBHS</t>
    </r>
    <r>
      <rPr>
        <sz val="9"/>
        <color indexed="8"/>
        <rFont val="Arial"/>
        <family val="2"/>
      </rPr>
      <t>-Printing and Office Supplies</t>
    </r>
  </si>
  <si>
    <r>
      <rPr>
        <b/>
        <sz val="9"/>
        <color indexed="8"/>
        <rFont val="Arial"/>
        <family val="2"/>
      </rPr>
      <t>RBHS</t>
    </r>
    <r>
      <rPr>
        <sz val="9"/>
        <color indexed="8"/>
        <rFont val="Arial"/>
        <family val="2"/>
      </rPr>
      <t>-Medical Supplies non-chargeable</t>
    </r>
  </si>
  <si>
    <r>
      <rPr>
        <b/>
        <sz val="9"/>
        <color indexed="8"/>
        <rFont val="Arial"/>
        <family val="2"/>
      </rPr>
      <t>RBHS</t>
    </r>
    <r>
      <rPr>
        <sz val="9"/>
        <color indexed="8"/>
        <rFont val="Arial"/>
        <family val="2"/>
      </rPr>
      <t>-Medical Supplies Chargeable IDT</t>
    </r>
  </si>
  <si>
    <r>
      <rPr>
        <b/>
        <sz val="9"/>
        <color indexed="8"/>
        <rFont val="Arial"/>
        <family val="2"/>
      </rPr>
      <t>RBHS</t>
    </r>
    <r>
      <rPr>
        <sz val="9"/>
        <color indexed="8"/>
        <rFont val="Arial"/>
        <family val="2"/>
      </rPr>
      <t>-Microcomputer Software</t>
    </r>
  </si>
  <si>
    <r>
      <rPr>
        <b/>
        <sz val="9"/>
        <color indexed="8"/>
        <rFont val="Arial"/>
        <family val="2"/>
      </rPr>
      <t>RBHS</t>
    </r>
    <r>
      <rPr>
        <sz val="9"/>
        <color indexed="8"/>
        <rFont val="Arial"/>
        <family val="2"/>
      </rPr>
      <t>-Laboratory Supplies</t>
    </r>
  </si>
  <si>
    <r>
      <rPr>
        <b/>
        <sz val="9"/>
        <color indexed="8"/>
        <rFont val="Arial"/>
        <family val="2"/>
      </rPr>
      <t>RBHS</t>
    </r>
    <r>
      <rPr>
        <sz val="9"/>
        <color indexed="8"/>
        <rFont val="Arial"/>
        <family val="2"/>
      </rPr>
      <t>-Animals and Animal Maintenance</t>
    </r>
  </si>
  <si>
    <r>
      <rPr>
        <b/>
        <sz val="9"/>
        <color indexed="8"/>
        <rFont val="Arial"/>
        <family val="2"/>
      </rPr>
      <t>RBHS</t>
    </r>
    <r>
      <rPr>
        <sz val="9"/>
        <color indexed="8"/>
        <rFont val="Arial"/>
        <family val="2"/>
      </rPr>
      <t>-Subject Fees</t>
    </r>
  </si>
  <si>
    <r>
      <rPr>
        <b/>
        <sz val="9"/>
        <color indexed="8"/>
        <rFont val="Arial"/>
        <family val="2"/>
      </rPr>
      <t>RBHS-</t>
    </r>
    <r>
      <rPr>
        <sz val="9"/>
        <color indexed="8"/>
        <rFont val="Arial"/>
        <family val="2"/>
      </rPr>
      <t>Travel</t>
    </r>
  </si>
  <si>
    <r>
      <rPr>
        <b/>
        <sz val="9"/>
        <color indexed="8"/>
        <rFont val="Arial"/>
        <family val="2"/>
      </rPr>
      <t>RBHS-</t>
    </r>
    <r>
      <rPr>
        <sz val="9"/>
        <color indexed="8"/>
        <rFont val="Arial"/>
        <family val="2"/>
      </rPr>
      <t>Animal Care IDT</t>
    </r>
  </si>
  <si>
    <r>
      <rPr>
        <b/>
        <sz val="9"/>
        <color indexed="8"/>
        <rFont val="Arial"/>
        <family val="2"/>
      </rPr>
      <t>RBHS-</t>
    </r>
    <r>
      <rPr>
        <sz val="9"/>
        <color indexed="8"/>
        <rFont val="Arial"/>
        <family val="2"/>
      </rPr>
      <t>Insurance-Other</t>
    </r>
  </si>
  <si>
    <r>
      <rPr>
        <b/>
        <sz val="9"/>
        <color indexed="8"/>
        <rFont val="Arial"/>
        <family val="2"/>
      </rPr>
      <t>RBHS-</t>
    </r>
    <r>
      <rPr>
        <sz val="9"/>
        <color indexed="8"/>
        <rFont val="Arial"/>
        <family val="2"/>
      </rPr>
      <t>Non-Recurring Maint-All Other Equipment</t>
    </r>
  </si>
  <si>
    <r>
      <rPr>
        <b/>
        <sz val="9"/>
        <color indexed="8"/>
        <rFont val="Arial"/>
        <family val="2"/>
      </rPr>
      <t>RBHS-</t>
    </r>
    <r>
      <rPr>
        <sz val="9"/>
        <color indexed="8"/>
        <rFont val="Arial"/>
        <family val="2"/>
      </rPr>
      <t>First $25,000 of Subcontract Expense</t>
    </r>
  </si>
  <si>
    <t>Honorarium</t>
  </si>
  <si>
    <r>
      <rPr>
        <b/>
        <sz val="9"/>
        <color indexed="8"/>
        <rFont val="Arial"/>
        <family val="2"/>
      </rPr>
      <t>RBHS</t>
    </r>
    <r>
      <rPr>
        <sz val="9"/>
        <color indexed="8"/>
        <rFont val="Arial"/>
        <family val="2"/>
      </rPr>
      <t>-Honorarium</t>
    </r>
  </si>
  <si>
    <t>Conference Registration</t>
  </si>
  <si>
    <t>RU Gift Assesment</t>
  </si>
  <si>
    <r>
      <rPr>
        <b/>
        <sz val="9"/>
        <color indexed="8"/>
        <rFont val="Arial"/>
        <family val="2"/>
      </rPr>
      <t>RBHS</t>
    </r>
    <r>
      <rPr>
        <sz val="9"/>
        <color indexed="8"/>
        <rFont val="Arial"/>
        <family val="2"/>
      </rPr>
      <t>-Conference Registration</t>
    </r>
  </si>
  <si>
    <r>
      <rPr>
        <b/>
        <sz val="9"/>
        <color indexed="8"/>
        <rFont val="Arial"/>
        <family val="2"/>
      </rPr>
      <t>RBHS</t>
    </r>
    <r>
      <rPr>
        <sz val="9"/>
        <color indexed="8"/>
        <rFont val="Arial"/>
        <family val="2"/>
      </rPr>
      <t>-Tuition</t>
    </r>
  </si>
  <si>
    <r>
      <rPr>
        <b/>
        <sz val="9"/>
        <color indexed="8"/>
        <rFont val="Arial"/>
        <family val="2"/>
      </rPr>
      <t>RBHS</t>
    </r>
    <r>
      <rPr>
        <sz val="9"/>
        <color indexed="8"/>
        <rFont val="Arial"/>
        <family val="2"/>
      </rPr>
      <t>-RU Gift Assesment</t>
    </r>
  </si>
  <si>
    <t>RU- Gift Assessment</t>
  </si>
  <si>
    <t>When Legacy Rutgers is the Prime Institution on the submission, the Summary-RU Prime tab should be used for the F&amp;A calculation. When RBHS is the Prime, the Summary- RBHS should be used for the F&amp;A calculation.</t>
  </si>
  <si>
    <r>
      <rPr>
        <b/>
        <sz val="9"/>
        <color indexed="8"/>
        <rFont val="Arial"/>
        <family val="2"/>
      </rPr>
      <t>RU</t>
    </r>
    <r>
      <rPr>
        <sz val="9"/>
        <color indexed="8"/>
        <rFont val="Arial"/>
        <family val="2"/>
      </rPr>
      <t>-Chemical &amp; Lab Supplies</t>
    </r>
  </si>
  <si>
    <t>Salaries &amp; Wages - Graduate Students</t>
  </si>
  <si>
    <r>
      <rPr>
        <b/>
        <sz val="9"/>
        <color indexed="8"/>
        <rFont val="Arial"/>
        <family val="2"/>
      </rPr>
      <t>RBHS</t>
    </r>
    <r>
      <rPr>
        <sz val="9"/>
        <color indexed="8"/>
        <rFont val="Arial"/>
        <family val="2"/>
      </rPr>
      <t>-Salaries &amp; Wages - Graduate Students</t>
    </r>
  </si>
  <si>
    <t>Medical Srvs Purchased / In patient Care</t>
  </si>
  <si>
    <r>
      <rPr>
        <b/>
        <sz val="9"/>
        <color indexed="8"/>
        <rFont val="Arial"/>
        <family val="2"/>
      </rPr>
      <t>RBHS</t>
    </r>
    <r>
      <rPr>
        <sz val="9"/>
        <color indexed="8"/>
        <rFont val="Arial"/>
        <family val="2"/>
      </rPr>
      <t>-Medical Srvs Purchased / In Patient Care</t>
    </r>
  </si>
  <si>
    <t>Maintenance of Equipment / Instruments</t>
  </si>
  <si>
    <t>Student Fees</t>
  </si>
  <si>
    <r>
      <rPr>
        <b/>
        <sz val="9"/>
        <color indexed="8"/>
        <rFont val="Arial"/>
        <family val="2"/>
      </rPr>
      <t>RBHS</t>
    </r>
    <r>
      <rPr>
        <sz val="9"/>
        <color indexed="8"/>
        <rFont val="Arial"/>
        <family val="2"/>
      </rPr>
      <t>-Student Fees</t>
    </r>
  </si>
  <si>
    <t>Non-print Notes</t>
  </si>
  <si>
    <t>For use by all Rutgers affiliated units pre 7/1/13</t>
  </si>
  <si>
    <t>(Including Ernest Mario School of Pharmacy and Institute for Health, Health Care Policy and Aging Research)</t>
  </si>
  <si>
    <t>For use by Rutgers Biomedical and Health Sciences (RBHS)</t>
  </si>
  <si>
    <t xml:space="preserve">(Not including Ernest Mario School of Pharmacy and Institute for Health, Health Care Policy and Aging Research) </t>
  </si>
  <si>
    <r>
      <t>Graduate/Teaching Assistant (15000)</t>
    </r>
    <r>
      <rPr>
        <b/>
        <sz val="10"/>
        <color rgb="FFFF0000"/>
        <rFont val="Geneva"/>
      </rPr>
      <t xml:space="preserve"> **</t>
    </r>
  </si>
  <si>
    <r>
      <rPr>
        <b/>
        <sz val="10"/>
        <color rgb="FFFF0000"/>
        <rFont val="Arial"/>
        <family val="2"/>
      </rPr>
      <t xml:space="preserve">** </t>
    </r>
    <r>
      <rPr>
        <sz val="10"/>
        <rFont val="Arial"/>
        <family val="2"/>
      </rPr>
      <t>FICA and Medicare may apply to certain GAs and TAs based on appointment.</t>
    </r>
  </si>
  <si>
    <t>Budget Template for FY 2017</t>
  </si>
  <si>
    <t>Subcontractor #11</t>
  </si>
  <si>
    <t>Subcontractor #12</t>
  </si>
  <si>
    <t>Subcontractor #13</t>
  </si>
  <si>
    <t>Subcontractor #14</t>
  </si>
  <si>
    <t>Subcontractor #15</t>
  </si>
  <si>
    <t>Subcontractor #16</t>
  </si>
  <si>
    <t>Subcontractor #17</t>
  </si>
  <si>
    <t>Subcontractor #18</t>
  </si>
  <si>
    <t>Subcontractor #19</t>
  </si>
  <si>
    <t>Subcontractor #20</t>
  </si>
  <si>
    <t xml:space="preserve">       P.I.--Taisung Lee</t>
  </si>
  <si>
    <t xml:space="preserve">TBD - </t>
  </si>
  <si>
    <t>1/2 CY Appointment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</si>
</sst>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44" formatCode="_(&quot;$&quot;* #,##0.00_);_(&quot;$&quot;* \(#,##0.00\);_(&quot;$&quot;* &quot;-&quot;??_);_(@_)"/>
    <numFmt numFmtId="43" formatCode="_(* #,##0.00_);_(* \(#,##0.00\);_(* &quot;-&quot;??_);_(@_)"/>
    <numFmt numFmtId="164" formatCode="mm/dd/yy;@"/>
    <numFmt numFmtId="165" formatCode="0_);\(0\)"/>
  </numFmts>
  <fonts count="82">
    <font>
      <sz val="10"/>
      <name val="Geneva"/>
    </font>
    <font>
      <b/>
      <sz val="10"/>
      <name val="Geneva"/>
      <family val="2"/>
    </font>
    <font>
      <sz val="10"/>
      <name val="Geneva"/>
      <family val="2"/>
    </font>
    <font>
      <b/>
      <u/>
      <sz val="10"/>
      <name val="Geneva"/>
      <family val="2"/>
    </font>
    <font>
      <b/>
      <sz val="12"/>
      <name val="Arial"/>
      <family val="2"/>
    </font>
    <font>
      <sz val="10"/>
      <name val="Arial"/>
      <family val="2"/>
    </font>
    <font>
      <b/>
      <u/>
      <sz val="10"/>
      <name val="Arial"/>
      <family val="2"/>
    </font>
    <font>
      <b/>
      <sz val="10"/>
      <name val="Arial"/>
      <family val="2"/>
    </font>
    <font>
      <sz val="8"/>
      <color indexed="81"/>
      <name val="Tahoma"/>
      <family val="2"/>
    </font>
    <font>
      <sz val="8"/>
      <color indexed="10"/>
      <name val="Tahoma"/>
      <family val="2"/>
    </font>
    <font>
      <b/>
      <sz val="8"/>
      <color indexed="81"/>
      <name val="Tahoma"/>
      <family val="2"/>
    </font>
    <font>
      <sz val="9"/>
      <color indexed="8"/>
      <name val="Arial"/>
      <family val="2"/>
    </font>
    <font>
      <b/>
      <sz val="9"/>
      <color indexed="8"/>
      <name val="Arial"/>
      <family val="2"/>
    </font>
    <font>
      <sz val="9"/>
      <name val="Arial"/>
      <family val="2"/>
    </font>
    <font>
      <b/>
      <sz val="9"/>
      <name val="Arial"/>
      <family val="2"/>
    </font>
    <font>
      <sz val="9"/>
      <name val="Geneva"/>
      <family val="2"/>
    </font>
    <font>
      <b/>
      <i/>
      <u/>
      <sz val="10"/>
      <name val="Arial"/>
      <family val="2"/>
    </font>
    <font>
      <sz val="12"/>
      <name val="Arial"/>
      <family val="2"/>
    </font>
    <font>
      <b/>
      <i/>
      <sz val="8"/>
      <name val="Univers (W1)"/>
    </font>
    <font>
      <u/>
      <sz val="6"/>
      <name val="Univers (W1)"/>
    </font>
    <font>
      <u/>
      <sz val="8"/>
      <name val="Univers (W1)"/>
    </font>
    <font>
      <i/>
      <sz val="8"/>
      <name val="Univers (W1)"/>
    </font>
    <font>
      <sz val="8"/>
      <name val="Univers (W1)"/>
    </font>
    <font>
      <sz val="7"/>
      <name val="Univers (W1)"/>
    </font>
    <font>
      <sz val="8"/>
      <color indexed="12"/>
      <name val="MS Sans Serif"/>
      <family val="2"/>
    </font>
    <font>
      <sz val="8"/>
      <color indexed="12"/>
      <name val="Tahoma"/>
      <family val="2"/>
    </font>
    <font>
      <b/>
      <sz val="10"/>
      <color indexed="12"/>
      <name val="Arial"/>
      <family val="2"/>
    </font>
    <font>
      <b/>
      <u/>
      <sz val="10"/>
      <name val="Univers (W1)"/>
    </font>
    <font>
      <sz val="8"/>
      <name val="Geneva"/>
      <family val="2"/>
    </font>
    <font>
      <b/>
      <u/>
      <sz val="10"/>
      <color indexed="8"/>
      <name val="Arial"/>
      <family val="2"/>
    </font>
    <font>
      <sz val="9"/>
      <color indexed="12"/>
      <name val="Arial"/>
      <family val="2"/>
    </font>
    <font>
      <b/>
      <i/>
      <u/>
      <sz val="8"/>
      <name val="Univers (W1)"/>
    </font>
    <font>
      <b/>
      <u/>
      <sz val="9"/>
      <color indexed="8"/>
      <name val="Arial"/>
      <family val="2"/>
    </font>
    <font>
      <sz val="10"/>
      <color indexed="12"/>
      <name val="Geneva"/>
      <family val="2"/>
    </font>
    <font>
      <sz val="10"/>
      <color indexed="81"/>
      <name val="Tahoma"/>
      <family val="2"/>
    </font>
    <font>
      <b/>
      <sz val="10"/>
      <color indexed="81"/>
      <name val="Tahoma"/>
      <family val="2"/>
    </font>
    <font>
      <sz val="10"/>
      <color indexed="12"/>
      <name val="Arial"/>
      <family val="2"/>
    </font>
    <font>
      <sz val="8"/>
      <color indexed="61"/>
      <name val="Tahoma"/>
      <family val="2"/>
    </font>
    <font>
      <b/>
      <sz val="10"/>
      <color indexed="10"/>
      <name val="Geneva"/>
      <family val="2"/>
    </font>
    <font>
      <sz val="8.5"/>
      <name val="MS Sans Serif"/>
      <family val="2"/>
    </font>
    <font>
      <sz val="8.5"/>
      <color indexed="8"/>
      <name val="MS Sans Serif"/>
      <family val="2"/>
    </font>
    <font>
      <sz val="14"/>
      <name val="MS Sans Serif"/>
      <family val="2"/>
    </font>
    <font>
      <sz val="12"/>
      <name val="MS Sans Serif"/>
      <family val="2"/>
    </font>
    <font>
      <sz val="10"/>
      <name val="MS Sans Serif"/>
      <family val="2"/>
    </font>
    <font>
      <sz val="8"/>
      <name val="Arial"/>
      <family val="2"/>
    </font>
    <font>
      <u/>
      <sz val="10"/>
      <name val="Geneva"/>
      <family val="2"/>
    </font>
    <font>
      <sz val="8"/>
      <color indexed="12"/>
      <name val="Arial"/>
      <family val="2"/>
    </font>
    <font>
      <sz val="16"/>
      <name val="MS Sans Serif"/>
      <family val="2"/>
    </font>
    <font>
      <b/>
      <sz val="9"/>
      <color indexed="8"/>
      <name val="Univers (W1)"/>
    </font>
    <font>
      <b/>
      <sz val="9"/>
      <color indexed="12"/>
      <name val="Univers (W1)"/>
    </font>
    <font>
      <sz val="9"/>
      <name val="Univers (W1)"/>
    </font>
    <font>
      <sz val="9"/>
      <color indexed="12"/>
      <name val="Univers (W1)"/>
    </font>
    <font>
      <sz val="9"/>
      <color indexed="12"/>
      <name val="MS Sans Serif"/>
      <family val="2"/>
    </font>
    <font>
      <sz val="10"/>
      <name val="Geneva"/>
      <family val="2"/>
    </font>
    <font>
      <b/>
      <sz val="10"/>
      <name val="Geneva"/>
      <family val="2"/>
    </font>
    <font>
      <u/>
      <sz val="10"/>
      <color indexed="12"/>
      <name val="Geneva"/>
      <family val="2"/>
    </font>
    <font>
      <b/>
      <u/>
      <sz val="10"/>
      <name val="Geneva"/>
      <family val="2"/>
    </font>
    <font>
      <u/>
      <sz val="10"/>
      <name val="Geneva"/>
      <family val="2"/>
    </font>
    <font>
      <sz val="10"/>
      <color indexed="12"/>
      <name val="Geneva"/>
      <family val="2"/>
    </font>
    <font>
      <b/>
      <sz val="10"/>
      <color indexed="10"/>
      <name val="Geneva"/>
      <family val="2"/>
    </font>
    <font>
      <sz val="9"/>
      <name val="Geneva"/>
      <family val="2"/>
    </font>
    <font>
      <b/>
      <sz val="9"/>
      <color indexed="12"/>
      <name val="Arial"/>
      <family val="2"/>
    </font>
    <font>
      <sz val="9"/>
      <color indexed="8"/>
      <name val="Univers (W1)"/>
    </font>
    <font>
      <b/>
      <sz val="9"/>
      <color indexed="81"/>
      <name val="Tahoma"/>
      <family val="2"/>
    </font>
    <font>
      <sz val="9"/>
      <name val="Times New Roman"/>
      <family val="1"/>
    </font>
    <font>
      <b/>
      <sz val="10"/>
      <name val="MS Sans Serif"/>
      <family val="2"/>
    </font>
    <font>
      <sz val="10"/>
      <color theme="0"/>
      <name val="Geneva"/>
      <family val="2"/>
    </font>
    <font>
      <sz val="10"/>
      <color theme="1"/>
      <name val="Geneva"/>
      <family val="2"/>
    </font>
    <font>
      <sz val="10"/>
      <color rgb="FF0000FF"/>
      <name val="Geneva"/>
      <family val="2"/>
    </font>
    <font>
      <b/>
      <sz val="16"/>
      <color rgb="FF0000FF"/>
      <name val="Geneva"/>
      <family val="2"/>
    </font>
    <font>
      <sz val="16"/>
      <color rgb="FF0000FF"/>
      <name val="Geneva"/>
      <family val="2"/>
    </font>
    <font>
      <sz val="10"/>
      <color theme="0"/>
      <name val="Arial"/>
      <family val="2"/>
    </font>
    <font>
      <b/>
      <sz val="10"/>
      <color theme="1"/>
      <name val="Arial"/>
      <family val="2"/>
    </font>
    <font>
      <sz val="10"/>
      <color theme="1"/>
      <name val="Arial"/>
      <family val="2"/>
    </font>
    <font>
      <b/>
      <u/>
      <sz val="10"/>
      <color theme="1"/>
      <name val="Arial"/>
      <family val="2"/>
    </font>
    <font>
      <sz val="8"/>
      <color theme="1"/>
      <name val="Arial"/>
      <family val="2"/>
    </font>
    <font>
      <b/>
      <sz val="9"/>
      <color rgb="FF0000D4"/>
      <name val="Arial"/>
      <family val="2"/>
    </font>
    <font>
      <b/>
      <sz val="10"/>
      <name val="Geneva"/>
    </font>
    <font>
      <b/>
      <sz val="12"/>
      <name val="MS Sans Serif"/>
      <family val="2"/>
    </font>
    <font>
      <sz val="12"/>
      <name val="Geneva"/>
      <family val="2"/>
    </font>
    <font>
      <b/>
      <sz val="10"/>
      <color rgb="FFFF0000"/>
      <name val="Geneva"/>
    </font>
    <font>
      <b/>
      <sz val="10"/>
      <color rgb="FFFF0000"/>
      <name val="Arial"/>
      <family val="2"/>
    </font>
  </fonts>
  <fills count="24">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8"/>
        <bgColor indexed="64"/>
      </patternFill>
    </fill>
    <fill>
      <patternFill patternType="solid">
        <fgColor indexed="45"/>
        <bgColor indexed="64"/>
      </patternFill>
    </fill>
    <fill>
      <patternFill patternType="solid">
        <fgColor indexed="9"/>
        <bgColor indexed="64"/>
      </patternFill>
    </fill>
    <fill>
      <patternFill patternType="solid">
        <fgColor indexed="42"/>
        <bgColor indexed="64"/>
      </patternFill>
    </fill>
    <fill>
      <patternFill patternType="solid">
        <fgColor indexed="1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rgb="FFE7EED6"/>
        <bgColor indexed="64"/>
      </patternFill>
    </fill>
    <fill>
      <patternFill patternType="solid">
        <fgColor rgb="FFFFFFCC"/>
        <bgColor indexed="64"/>
      </patternFill>
    </fill>
    <fill>
      <patternFill patternType="solid">
        <fgColor rgb="FFCCECFF"/>
        <bgColor indexed="64"/>
      </patternFill>
    </fill>
    <fill>
      <patternFill patternType="solid">
        <fgColor theme="6" tint="0.79998168889431442"/>
        <bgColor indexed="64"/>
      </patternFill>
    </fill>
    <fill>
      <patternFill patternType="solid">
        <fgColor theme="2"/>
        <bgColor indexed="64"/>
      </patternFill>
    </fill>
    <fill>
      <patternFill patternType="solid">
        <fgColor theme="0"/>
        <bgColor indexed="64"/>
      </patternFill>
    </fill>
    <fill>
      <patternFill patternType="solid">
        <fgColor rgb="FFFFFF66"/>
        <bgColor indexed="64"/>
      </patternFill>
    </fill>
  </fills>
  <borders count="33">
    <border>
      <left/>
      <right/>
      <top/>
      <bottom/>
      <diagonal/>
    </border>
    <border>
      <left/>
      <right/>
      <top/>
      <bottom style="medium">
        <color auto="1"/>
      </bottom>
      <diagonal/>
    </border>
    <border>
      <left/>
      <right/>
      <top style="thin">
        <color auto="1"/>
      </top>
      <bottom style="thin">
        <color auto="1"/>
      </bottom>
      <diagonal/>
    </border>
    <border>
      <left/>
      <right/>
      <top/>
      <bottom style="thick">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double">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9">
    <xf numFmtId="37" fontId="0" fillId="0" borderId="0"/>
    <xf numFmtId="43" fontId="2" fillId="0" borderId="0" applyFont="0" applyFill="0" applyBorder="0" applyAlignment="0" applyProtection="0"/>
    <xf numFmtId="43" fontId="53" fillId="0" borderId="0" applyFont="0" applyFill="0" applyBorder="0" applyAlignment="0" applyProtection="0"/>
    <xf numFmtId="44" fontId="2" fillId="0" borderId="0" applyFont="0" applyFill="0" applyBorder="0" applyAlignment="0" applyProtection="0"/>
    <xf numFmtId="44" fontId="53" fillId="0" borderId="0" applyFont="0" applyFill="0" applyBorder="0" applyAlignment="0" applyProtection="0"/>
    <xf numFmtId="0" fontId="55" fillId="0" borderId="0" applyNumberFormat="0" applyFill="0" applyBorder="0" applyAlignment="0" applyProtection="0">
      <alignment vertical="top"/>
      <protection locked="0"/>
    </xf>
    <xf numFmtId="37" fontId="53" fillId="0" borderId="0"/>
    <xf numFmtId="9" fontId="2" fillId="0" borderId="0" applyFont="0" applyFill="0" applyBorder="0" applyAlignment="0" applyProtection="0"/>
    <xf numFmtId="9" fontId="53" fillId="0" borderId="0" applyFont="0" applyFill="0" applyBorder="0" applyAlignment="0" applyProtection="0"/>
  </cellStyleXfs>
  <cellXfs count="589">
    <xf numFmtId="37" fontId="0" fillId="0" borderId="0" xfId="0"/>
    <xf numFmtId="10" fontId="0" fillId="0" borderId="0" xfId="0" applyNumberFormat="1"/>
    <xf numFmtId="37" fontId="5" fillId="0" borderId="0" xfId="0" applyFont="1"/>
    <xf numFmtId="37" fontId="4" fillId="0" borderId="0" xfId="0" applyFont="1" applyAlignment="1" applyProtection="1">
      <alignment horizontal="left"/>
    </xf>
    <xf numFmtId="37" fontId="5" fillId="0" borderId="0" xfId="0" applyFont="1" applyAlignment="1" applyProtection="1">
      <alignment horizontal="left"/>
    </xf>
    <xf numFmtId="37" fontId="6" fillId="0" borderId="0" xfId="0" applyFont="1" applyAlignment="1" applyProtection="1">
      <alignment horizontal="left"/>
    </xf>
    <xf numFmtId="37" fontId="5" fillId="0" borderId="0" xfId="0" applyFont="1" applyBorder="1"/>
    <xf numFmtId="37" fontId="5" fillId="0" borderId="0" xfId="0" applyFont="1" applyBorder="1" applyAlignment="1">
      <alignment horizontal="center"/>
    </xf>
    <xf numFmtId="0" fontId="11" fillId="0" borderId="0" xfId="0" applyNumberFormat="1" applyFont="1" applyProtection="1"/>
    <xf numFmtId="37" fontId="11" fillId="0" borderId="0" xfId="0" applyFont="1" applyProtection="1"/>
    <xf numFmtId="37" fontId="12" fillId="0" borderId="0" xfId="0" applyFont="1" applyProtection="1"/>
    <xf numFmtId="37" fontId="13" fillId="0" borderId="0" xfId="0" applyFont="1"/>
    <xf numFmtId="0" fontId="11" fillId="0" borderId="0" xfId="0" applyNumberFormat="1" applyFont="1" applyAlignment="1" applyProtection="1">
      <alignment horizontal="left"/>
    </xf>
    <xf numFmtId="37" fontId="11" fillId="0" borderId="0" xfId="0" applyFont="1" applyAlignment="1" applyProtection="1">
      <alignment horizontal="left"/>
    </xf>
    <xf numFmtId="37" fontId="14" fillId="0" borderId="0" xfId="0" applyFont="1"/>
    <xf numFmtId="37" fontId="11" fillId="0" borderId="1" xfId="0" applyFont="1" applyBorder="1" applyProtection="1"/>
    <xf numFmtId="37" fontId="14" fillId="0" borderId="1" xfId="0" applyFont="1" applyBorder="1" applyAlignment="1">
      <alignment horizontal="center"/>
    </xf>
    <xf numFmtId="37" fontId="14" fillId="0" borderId="1" xfId="0" applyFont="1" applyFill="1" applyBorder="1" applyAlignment="1">
      <alignment horizontal="center"/>
    </xf>
    <xf numFmtId="37" fontId="11" fillId="0" borderId="0" xfId="0" applyFont="1" applyFill="1" applyProtection="1"/>
    <xf numFmtId="37" fontId="12" fillId="0" borderId="0" xfId="0" applyFont="1" applyAlignment="1" applyProtection="1">
      <alignment horizontal="left"/>
    </xf>
    <xf numFmtId="37" fontId="13" fillId="0" borderId="2" xfId="0" applyFont="1" applyBorder="1"/>
    <xf numFmtId="37" fontId="15" fillId="0" borderId="0" xfId="0" applyFont="1"/>
    <xf numFmtId="37" fontId="3" fillId="0" borderId="0" xfId="0" applyFont="1" applyBorder="1" applyAlignment="1">
      <alignment horizontal="center"/>
    </xf>
    <xf numFmtId="37" fontId="23" fillId="0" borderId="0" xfId="0" applyFont="1" applyAlignment="1"/>
    <xf numFmtId="37" fontId="22" fillId="0" borderId="0" xfId="0" applyFont="1" applyAlignment="1">
      <alignment horizontal="left"/>
    </xf>
    <xf numFmtId="3" fontId="24" fillId="0" borderId="0" xfId="0" applyNumberFormat="1" applyFont="1" applyProtection="1">
      <protection locked="0"/>
    </xf>
    <xf numFmtId="37" fontId="19" fillId="0" borderId="0" xfId="0" applyFont="1" applyBorder="1" applyAlignment="1"/>
    <xf numFmtId="37" fontId="20" fillId="0" borderId="0" xfId="0" applyFont="1" applyBorder="1" applyAlignment="1"/>
    <xf numFmtId="37" fontId="21" fillId="0" borderId="0" xfId="0" applyFont="1" applyBorder="1" applyAlignment="1">
      <alignment horizontal="right"/>
    </xf>
    <xf numFmtId="37" fontId="18" fillId="0" borderId="0" xfId="0" applyFont="1" applyBorder="1" applyAlignment="1">
      <alignment horizontal="center"/>
    </xf>
    <xf numFmtId="0" fontId="11" fillId="0" borderId="0" xfId="0" applyNumberFormat="1" applyFont="1" applyAlignment="1" applyProtection="1">
      <alignment horizontal="center"/>
    </xf>
    <xf numFmtId="0" fontId="11" fillId="0" borderId="1" xfId="0" applyNumberFormat="1" applyFont="1" applyBorder="1" applyAlignment="1" applyProtection="1">
      <alignment horizontal="center"/>
    </xf>
    <xf numFmtId="37" fontId="27" fillId="0" borderId="0" xfId="0" applyFont="1" applyBorder="1"/>
    <xf numFmtId="37" fontId="0" fillId="0" borderId="0" xfId="0" applyProtection="1"/>
    <xf numFmtId="37" fontId="29" fillId="0" borderId="0" xfId="0" applyFont="1" applyProtection="1"/>
    <xf numFmtId="37" fontId="7" fillId="0" borderId="0" xfId="0" applyFont="1" applyAlignment="1" applyProtection="1">
      <alignment horizontal="center"/>
    </xf>
    <xf numFmtId="37" fontId="31" fillId="0" borderId="0" xfId="0" applyFont="1" applyBorder="1" applyAlignment="1"/>
    <xf numFmtId="37" fontId="13" fillId="0" borderId="0" xfId="0" applyFont="1" applyBorder="1"/>
    <xf numFmtId="37" fontId="3" fillId="0" borderId="0" xfId="0" applyFont="1"/>
    <xf numFmtId="37" fontId="3" fillId="0" borderId="0" xfId="0" applyFont="1" applyBorder="1"/>
    <xf numFmtId="37" fontId="32" fillId="0" borderId="0" xfId="0" applyFont="1" applyProtection="1"/>
    <xf numFmtId="37" fontId="4" fillId="0" borderId="0" xfId="0" applyFont="1" applyBorder="1"/>
    <xf numFmtId="37" fontId="30" fillId="0" borderId="0" xfId="0" applyFont="1" applyProtection="1">
      <protection locked="0"/>
    </xf>
    <xf numFmtId="37" fontId="33" fillId="0" borderId="0" xfId="0" applyFont="1" applyProtection="1">
      <protection locked="0"/>
    </xf>
    <xf numFmtId="37" fontId="3" fillId="0" borderId="0" xfId="0" applyFont="1" applyProtection="1"/>
    <xf numFmtId="37" fontId="14" fillId="0" borderId="1" xfId="0" applyFont="1" applyBorder="1" applyAlignment="1" applyProtection="1">
      <alignment horizontal="center"/>
    </xf>
    <xf numFmtId="37" fontId="14" fillId="0" borderId="1" xfId="0" applyFont="1" applyFill="1" applyBorder="1" applyAlignment="1" applyProtection="1">
      <alignment horizontal="center"/>
    </xf>
    <xf numFmtId="37" fontId="0" fillId="0" borderId="0" xfId="0" applyProtection="1">
      <protection locked="0"/>
    </xf>
    <xf numFmtId="37" fontId="0" fillId="0" borderId="3" xfId="0" applyBorder="1" applyProtection="1"/>
    <xf numFmtId="37" fontId="1" fillId="0" borderId="3" xfId="0" applyFont="1" applyBorder="1" applyProtection="1"/>
    <xf numFmtId="37" fontId="2" fillId="0" borderId="0" xfId="0" applyFont="1" applyProtection="1"/>
    <xf numFmtId="37" fontId="0" fillId="0" borderId="0" xfId="0" applyNumberFormat="1" applyProtection="1"/>
    <xf numFmtId="37" fontId="5" fillId="0" borderId="0" xfId="0" applyFont="1" applyBorder="1" applyProtection="1">
      <protection locked="0"/>
    </xf>
    <xf numFmtId="37" fontId="5" fillId="0" borderId="0" xfId="0" applyFont="1" applyBorder="1" applyAlignment="1" applyProtection="1">
      <alignment horizontal="center"/>
      <protection locked="0"/>
    </xf>
    <xf numFmtId="37" fontId="5" fillId="0" borderId="1" xfId="0" applyFont="1" applyBorder="1" applyProtection="1">
      <protection locked="0"/>
    </xf>
    <xf numFmtId="37" fontId="36" fillId="0" borderId="0" xfId="0" applyFont="1" applyAlignment="1" applyProtection="1">
      <alignment horizontal="left"/>
      <protection locked="0"/>
    </xf>
    <xf numFmtId="37" fontId="38" fillId="0" borderId="0" xfId="0" applyFont="1"/>
    <xf numFmtId="10" fontId="38" fillId="0" borderId="0" xfId="0" applyNumberFormat="1" applyFont="1"/>
    <xf numFmtId="37" fontId="39" fillId="2" borderId="4" xfId="0" applyFont="1" applyFill="1" applyBorder="1" applyProtection="1"/>
    <xf numFmtId="37" fontId="39" fillId="2" borderId="4" xfId="0" applyFont="1" applyFill="1" applyBorder="1" applyAlignment="1" applyProtection="1">
      <alignment horizontal="center"/>
    </xf>
    <xf numFmtId="37" fontId="39" fillId="2" borderId="5" xfId="0" applyFont="1" applyFill="1" applyBorder="1" applyAlignment="1" applyProtection="1">
      <alignment horizontal="center"/>
    </xf>
    <xf numFmtId="37" fontId="39" fillId="3" borderId="4" xfId="0" applyFont="1" applyFill="1" applyBorder="1" applyAlignment="1" applyProtection="1">
      <alignment horizontal="left"/>
    </xf>
    <xf numFmtId="37" fontId="39" fillId="3" borderId="4" xfId="0" applyFont="1" applyFill="1" applyBorder="1" applyProtection="1"/>
    <xf numFmtId="10" fontId="40" fillId="0" borderId="4" xfId="0" applyNumberFormat="1" applyFont="1" applyBorder="1" applyProtection="1"/>
    <xf numFmtId="37" fontId="39" fillId="2" borderId="4" xfId="0" applyFont="1" applyFill="1" applyBorder="1" applyAlignment="1" applyProtection="1">
      <alignment horizontal="left"/>
    </xf>
    <xf numFmtId="10" fontId="40" fillId="2" borderId="4" xfId="0" applyNumberFormat="1" applyFont="1" applyFill="1" applyBorder="1" applyProtection="1"/>
    <xf numFmtId="37" fontId="39" fillId="4" borderId="4" xfId="0" applyFont="1" applyFill="1" applyBorder="1" applyAlignment="1" applyProtection="1">
      <alignment horizontal="left"/>
    </xf>
    <xf numFmtId="37" fontId="39" fillId="4" borderId="4" xfId="0" applyFont="1" applyFill="1" applyBorder="1" applyProtection="1"/>
    <xf numFmtId="10" fontId="40" fillId="4" borderId="4" xfId="0" applyNumberFormat="1" applyFont="1" applyFill="1" applyBorder="1" applyProtection="1"/>
    <xf numFmtId="10" fontId="40" fillId="4" borderId="5" xfId="0" applyNumberFormat="1" applyFont="1" applyFill="1" applyBorder="1" applyProtection="1"/>
    <xf numFmtId="10" fontId="39" fillId="0" borderId="4" xfId="0" applyNumberFormat="1" applyFont="1" applyBorder="1" applyAlignment="1" applyProtection="1">
      <alignment horizontal="left"/>
    </xf>
    <xf numFmtId="10" fontId="39" fillId="0" borderId="5" xfId="0" applyNumberFormat="1" applyFont="1" applyBorder="1" applyAlignment="1" applyProtection="1">
      <alignment horizontal="left"/>
    </xf>
    <xf numFmtId="37" fontId="39" fillId="3" borderId="6" xfId="0" applyFont="1" applyFill="1" applyBorder="1" applyAlignment="1" applyProtection="1">
      <alignment horizontal="left"/>
    </xf>
    <xf numFmtId="37" fontId="39" fillId="3" borderId="6" xfId="0" applyFont="1" applyFill="1" applyBorder="1" applyProtection="1"/>
    <xf numFmtId="10" fontId="39" fillId="0" borderId="6" xfId="0" applyNumberFormat="1" applyFont="1" applyBorder="1" applyAlignment="1" applyProtection="1">
      <alignment horizontal="left"/>
    </xf>
    <xf numFmtId="10" fontId="39" fillId="0" borderId="7" xfId="0" applyNumberFormat="1" applyFont="1" applyBorder="1" applyAlignment="1" applyProtection="1">
      <alignment horizontal="left"/>
    </xf>
    <xf numFmtId="37" fontId="39" fillId="4" borderId="8" xfId="0" applyFont="1" applyFill="1" applyBorder="1"/>
    <xf numFmtId="37" fontId="39" fillId="4" borderId="9" xfId="0" applyFont="1" applyFill="1" applyBorder="1"/>
    <xf numFmtId="37" fontId="39" fillId="4" borderId="10" xfId="0" applyFont="1" applyFill="1" applyBorder="1"/>
    <xf numFmtId="37" fontId="39" fillId="4" borderId="0" xfId="0" applyFont="1" applyFill="1"/>
    <xf numFmtId="37" fontId="39" fillId="2" borderId="11" xfId="0" applyFont="1" applyFill="1" applyBorder="1" applyAlignment="1">
      <alignment horizontal="left"/>
    </xf>
    <xf numFmtId="0" fontId="39" fillId="2" borderId="11" xfId="1" applyNumberFormat="1" applyFont="1" applyFill="1" applyBorder="1" applyAlignment="1" applyProtection="1">
      <alignment horizontal="center"/>
    </xf>
    <xf numFmtId="0" fontId="39" fillId="2" borderId="12" xfId="1" applyNumberFormat="1" applyFont="1" applyFill="1" applyBorder="1" applyAlignment="1" applyProtection="1">
      <alignment horizontal="center"/>
    </xf>
    <xf numFmtId="37" fontId="39" fillId="5" borderId="4" xfId="0" applyFont="1" applyFill="1" applyBorder="1" applyAlignment="1">
      <alignment horizontal="left"/>
    </xf>
    <xf numFmtId="37" fontId="39" fillId="5" borderId="4" xfId="0" applyFont="1" applyFill="1" applyBorder="1"/>
    <xf numFmtId="10" fontId="22" fillId="0" borderId="0" xfId="0" applyNumberFormat="1" applyFont="1" applyFill="1" applyBorder="1" applyAlignment="1" applyProtection="1">
      <alignment horizontal="right"/>
    </xf>
    <xf numFmtId="49" fontId="39" fillId="2" borderId="4" xfId="0" quotePrefix="1" applyNumberFormat="1" applyFont="1" applyFill="1" applyBorder="1" applyAlignment="1" applyProtection="1">
      <alignment horizontal="center"/>
    </xf>
    <xf numFmtId="49" fontId="39" fillId="2" borderId="5" xfId="0" quotePrefix="1" applyNumberFormat="1" applyFont="1" applyFill="1" applyBorder="1" applyAlignment="1" applyProtection="1">
      <alignment horizontal="center"/>
    </xf>
    <xf numFmtId="37" fontId="0" fillId="6" borderId="13" xfId="0" applyFill="1" applyBorder="1"/>
    <xf numFmtId="37" fontId="0" fillId="6" borderId="14" xfId="0" applyFill="1" applyBorder="1"/>
    <xf numFmtId="37" fontId="0" fillId="6" borderId="15" xfId="0" applyFill="1" applyBorder="1"/>
    <xf numFmtId="37" fontId="0" fillId="6" borderId="16" xfId="0" applyFill="1" applyBorder="1"/>
    <xf numFmtId="37" fontId="0" fillId="6" borderId="0" xfId="0" applyFill="1" applyBorder="1"/>
    <xf numFmtId="37" fontId="0" fillId="6" borderId="17" xfId="0" applyFill="1" applyBorder="1"/>
    <xf numFmtId="37" fontId="0" fillId="6" borderId="18" xfId="0" applyFill="1" applyBorder="1"/>
    <xf numFmtId="37" fontId="0" fillId="6" borderId="1" xfId="0" applyFill="1" applyBorder="1"/>
    <xf numFmtId="37" fontId="0" fillId="6" borderId="19" xfId="0" applyFill="1" applyBorder="1"/>
    <xf numFmtId="43" fontId="39" fillId="5" borderId="4" xfId="1" applyFont="1" applyFill="1" applyBorder="1" applyAlignment="1" applyProtection="1">
      <alignment horizontal="right"/>
    </xf>
    <xf numFmtId="37" fontId="0" fillId="0" borderId="0" xfId="0" applyFill="1" applyBorder="1"/>
    <xf numFmtId="37" fontId="3" fillId="0" borderId="0" xfId="0" applyFont="1" applyAlignment="1" applyProtection="1">
      <alignment horizontal="center"/>
    </xf>
    <xf numFmtId="37" fontId="0" fillId="0" borderId="0" xfId="0" applyBorder="1" applyProtection="1"/>
    <xf numFmtId="37" fontId="45" fillId="0" borderId="4" xfId="0" applyFont="1" applyBorder="1" applyAlignment="1" applyProtection="1">
      <alignment horizontal="center"/>
    </xf>
    <xf numFmtId="37" fontId="5" fillId="0" borderId="1" xfId="0" applyFont="1" applyBorder="1" applyAlignment="1" applyProtection="1">
      <alignment horizontal="center"/>
    </xf>
    <xf numFmtId="37" fontId="6" fillId="0" borderId="0" xfId="0" applyFont="1" applyBorder="1" applyAlignment="1" applyProtection="1">
      <alignment horizontal="left"/>
    </xf>
    <xf numFmtId="14" fontId="6" fillId="0" borderId="0" xfId="0" applyNumberFormat="1" applyFont="1" applyBorder="1" applyAlignment="1" applyProtection="1">
      <alignment horizontal="left"/>
    </xf>
    <xf numFmtId="164" fontId="46" fillId="0" borderId="0" xfId="0" applyNumberFormat="1" applyFont="1" applyBorder="1" applyAlignment="1" applyProtection="1">
      <alignment horizontal="center"/>
      <protection locked="0"/>
    </xf>
    <xf numFmtId="37" fontId="26" fillId="0" borderId="0" xfId="0" applyFont="1" applyBorder="1" applyProtection="1"/>
    <xf numFmtId="37" fontId="26" fillId="0" borderId="1" xfId="0" applyFont="1" applyBorder="1" applyProtection="1"/>
    <xf numFmtId="37" fontId="36" fillId="0" borderId="0" xfId="0" applyFont="1" applyBorder="1" applyProtection="1">
      <protection locked="0"/>
    </xf>
    <xf numFmtId="37" fontId="36" fillId="0" borderId="1" xfId="0" applyFont="1" applyBorder="1" applyProtection="1">
      <protection locked="0"/>
    </xf>
    <xf numFmtId="164" fontId="46" fillId="0" borderId="1" xfId="0" applyNumberFormat="1" applyFont="1" applyBorder="1" applyAlignment="1" applyProtection="1">
      <alignment horizontal="center"/>
      <protection locked="0"/>
    </xf>
    <xf numFmtId="37" fontId="11" fillId="0" borderId="0" xfId="0" applyFont="1"/>
    <xf numFmtId="10" fontId="33" fillId="0" borderId="4" xfId="0" applyNumberFormat="1" applyFont="1" applyBorder="1" applyProtection="1">
      <protection locked="0"/>
    </xf>
    <xf numFmtId="10" fontId="33" fillId="0" borderId="4" xfId="0" applyNumberFormat="1" applyFont="1" applyFill="1" applyBorder="1" applyProtection="1">
      <protection locked="0"/>
    </xf>
    <xf numFmtId="10" fontId="36" fillId="0" borderId="4" xfId="0" applyNumberFormat="1" applyFont="1" applyBorder="1" applyProtection="1">
      <protection locked="0"/>
    </xf>
    <xf numFmtId="10" fontId="36" fillId="0" borderId="4" xfId="0" applyNumberFormat="1" applyFont="1" applyFill="1" applyBorder="1" applyProtection="1">
      <protection locked="0"/>
    </xf>
    <xf numFmtId="37" fontId="28" fillId="0" borderId="0" xfId="0" applyFont="1" applyProtection="1">
      <protection locked="0"/>
    </xf>
    <xf numFmtId="37" fontId="5" fillId="0" borderId="1" xfId="0" applyFont="1" applyBorder="1"/>
    <xf numFmtId="37" fontId="5" fillId="0" borderId="0" xfId="0" applyFont="1" applyBorder="1" applyAlignment="1" applyProtection="1">
      <alignment horizontal="center"/>
    </xf>
    <xf numFmtId="37" fontId="5" fillId="0" borderId="0" xfId="0" applyFont="1" applyProtection="1"/>
    <xf numFmtId="164" fontId="46" fillId="0" borderId="1" xfId="0" applyNumberFormat="1" applyFont="1" applyBorder="1" applyAlignment="1" applyProtection="1">
      <alignment horizontal="center"/>
    </xf>
    <xf numFmtId="37" fontId="0" fillId="0" borderId="1" xfId="0" applyBorder="1" applyProtection="1"/>
    <xf numFmtId="164" fontId="44" fillId="0" borderId="0" xfId="0" applyNumberFormat="1" applyFont="1"/>
    <xf numFmtId="0" fontId="39" fillId="3" borderId="4" xfId="0" applyNumberFormat="1" applyFont="1" applyFill="1" applyBorder="1" applyAlignment="1" applyProtection="1">
      <alignment horizontal="left"/>
    </xf>
    <xf numFmtId="0" fontId="39" fillId="3" borderId="4" xfId="0" applyNumberFormat="1" applyFont="1" applyFill="1" applyBorder="1" applyProtection="1"/>
    <xf numFmtId="10" fontId="40" fillId="0" borderId="4" xfId="0" applyNumberFormat="1" applyFont="1" applyFill="1" applyBorder="1" applyProtection="1"/>
    <xf numFmtId="10" fontId="51" fillId="0" borderId="4" xfId="0" applyNumberFormat="1" applyFont="1" applyFill="1" applyBorder="1" applyAlignment="1" applyProtection="1">
      <alignment horizontal="right"/>
    </xf>
    <xf numFmtId="37" fontId="7" fillId="0" borderId="1" xfId="0" applyFont="1" applyBorder="1"/>
    <xf numFmtId="37" fontId="5" fillId="0" borderId="0" xfId="0" applyFont="1" applyProtection="1">
      <protection locked="0"/>
    </xf>
    <xf numFmtId="165" fontId="39" fillId="0" borderId="4" xfId="0" quotePrefix="1" applyNumberFormat="1" applyFont="1" applyBorder="1" applyAlignment="1" applyProtection="1">
      <alignment horizontal="center"/>
    </xf>
    <xf numFmtId="37" fontId="39" fillId="2" borderId="4" xfId="6" applyFont="1" applyFill="1" applyBorder="1" applyAlignment="1" applyProtection="1">
      <alignment horizontal="center"/>
    </xf>
    <xf numFmtId="37" fontId="39" fillId="2" borderId="5" xfId="6" applyFont="1" applyFill="1" applyBorder="1" applyAlignment="1" applyProtection="1">
      <alignment horizontal="center"/>
    </xf>
    <xf numFmtId="14" fontId="0" fillId="0" borderId="0" xfId="0" applyNumberFormat="1"/>
    <xf numFmtId="37" fontId="54" fillId="0" borderId="0" xfId="0" applyFont="1"/>
    <xf numFmtId="37" fontId="53" fillId="0" borderId="0" xfId="0" applyFont="1"/>
    <xf numFmtId="37" fontId="53" fillId="0" borderId="0" xfId="6"/>
    <xf numFmtId="37" fontId="39" fillId="2" borderId="4" xfId="6" applyFont="1" applyFill="1" applyBorder="1" applyProtection="1"/>
    <xf numFmtId="37" fontId="39" fillId="3" borderId="4" xfId="6" applyFont="1" applyFill="1" applyBorder="1" applyAlignment="1" applyProtection="1">
      <alignment horizontal="left"/>
    </xf>
    <xf numFmtId="37" fontId="39" fillId="3" borderId="4" xfId="6" applyFont="1" applyFill="1" applyBorder="1" applyProtection="1"/>
    <xf numFmtId="10" fontId="40" fillId="0" borderId="4" xfId="6" applyNumberFormat="1" applyFont="1" applyBorder="1" applyProtection="1"/>
    <xf numFmtId="37" fontId="39" fillId="2" borderId="4" xfId="6" applyFont="1" applyFill="1" applyBorder="1" applyAlignment="1" applyProtection="1">
      <alignment horizontal="left"/>
    </xf>
    <xf numFmtId="10" fontId="40" fillId="2" borderId="4" xfId="6" applyNumberFormat="1" applyFont="1" applyFill="1" applyBorder="1" applyProtection="1"/>
    <xf numFmtId="37" fontId="39" fillId="4" borderId="4" xfId="6" applyFont="1" applyFill="1" applyBorder="1" applyAlignment="1" applyProtection="1">
      <alignment horizontal="left"/>
    </xf>
    <xf numFmtId="37" fontId="39" fillId="4" borderId="4" xfId="6" applyFont="1" applyFill="1" applyBorder="1" applyProtection="1"/>
    <xf numFmtId="10" fontId="40" fillId="4" borderId="4" xfId="6" applyNumberFormat="1" applyFont="1" applyFill="1" applyBorder="1" applyProtection="1"/>
    <xf numFmtId="10" fontId="40" fillId="4" borderId="5" xfId="6" applyNumberFormat="1" applyFont="1" applyFill="1" applyBorder="1" applyProtection="1"/>
    <xf numFmtId="10" fontId="39" fillId="0" borderId="4" xfId="6" applyNumberFormat="1" applyFont="1" applyBorder="1" applyAlignment="1" applyProtection="1">
      <alignment horizontal="left"/>
    </xf>
    <xf numFmtId="37" fontId="39" fillId="3" borderId="6" xfId="6" applyFont="1" applyFill="1" applyBorder="1" applyAlignment="1" applyProtection="1">
      <alignment horizontal="left"/>
    </xf>
    <xf numFmtId="37" fontId="39" fillId="3" borderId="6" xfId="6" applyFont="1" applyFill="1" applyBorder="1" applyProtection="1"/>
    <xf numFmtId="10" fontId="39" fillId="0" borderId="6" xfId="6" applyNumberFormat="1" applyFont="1" applyBorder="1" applyAlignment="1" applyProtection="1">
      <alignment horizontal="left"/>
    </xf>
    <xf numFmtId="10" fontId="39" fillId="0" borderId="7" xfId="6" applyNumberFormat="1" applyFont="1" applyBorder="1" applyAlignment="1" applyProtection="1">
      <alignment horizontal="left"/>
    </xf>
    <xf numFmtId="37" fontId="39" fillId="4" borderId="8" xfId="6" applyFont="1" applyFill="1" applyBorder="1"/>
    <xf numFmtId="37" fontId="39" fillId="4" borderId="9" xfId="6" applyFont="1" applyFill="1" applyBorder="1"/>
    <xf numFmtId="37" fontId="39" fillId="4" borderId="10" xfId="6" applyFont="1" applyFill="1" applyBorder="1"/>
    <xf numFmtId="37" fontId="39" fillId="4" borderId="0" xfId="6" applyFont="1" applyFill="1"/>
    <xf numFmtId="37" fontId="39" fillId="2" borderId="11" xfId="6" applyFont="1" applyFill="1" applyBorder="1" applyAlignment="1">
      <alignment horizontal="left"/>
    </xf>
    <xf numFmtId="0" fontId="39" fillId="2" borderId="11" xfId="2" applyNumberFormat="1" applyFont="1" applyFill="1" applyBorder="1" applyAlignment="1" applyProtection="1">
      <alignment horizontal="center"/>
    </xf>
    <xf numFmtId="0" fontId="39" fillId="2" borderId="12" xfId="2" applyNumberFormat="1" applyFont="1" applyFill="1" applyBorder="1" applyAlignment="1" applyProtection="1">
      <alignment horizontal="center"/>
    </xf>
    <xf numFmtId="37" fontId="39" fillId="5" borderId="4" xfId="6" applyFont="1" applyFill="1" applyBorder="1" applyAlignment="1">
      <alignment horizontal="left"/>
    </xf>
    <xf numFmtId="37" fontId="39" fillId="5" borderId="4" xfId="6" applyFont="1" applyFill="1" applyBorder="1"/>
    <xf numFmtId="49" fontId="39" fillId="2" borderId="4" xfId="6" quotePrefix="1" applyNumberFormat="1" applyFont="1" applyFill="1" applyBorder="1" applyAlignment="1" applyProtection="1">
      <alignment horizontal="center"/>
    </xf>
    <xf numFmtId="49" fontId="39" fillId="2" borderId="5" xfId="6" quotePrefix="1" applyNumberFormat="1" applyFont="1" applyFill="1" applyBorder="1" applyAlignment="1" applyProtection="1">
      <alignment horizontal="center"/>
    </xf>
    <xf numFmtId="43" fontId="39" fillId="5" borderId="4" xfId="2" applyFont="1" applyFill="1" applyBorder="1" applyAlignment="1" applyProtection="1">
      <alignment horizontal="right"/>
    </xf>
    <xf numFmtId="0" fontId="39" fillId="3" borderId="4" xfId="6" applyNumberFormat="1" applyFont="1" applyFill="1" applyBorder="1" applyAlignment="1" applyProtection="1">
      <alignment horizontal="left"/>
    </xf>
    <xf numFmtId="0" fontId="39" fillId="3" borderId="4" xfId="6" applyNumberFormat="1" applyFont="1" applyFill="1" applyBorder="1" applyProtection="1"/>
    <xf numFmtId="10" fontId="40" fillId="0" borderId="4" xfId="6" applyNumberFormat="1" applyFont="1" applyFill="1" applyBorder="1" applyProtection="1"/>
    <xf numFmtId="165" fontId="39" fillId="3" borderId="4" xfId="6" applyNumberFormat="1" applyFont="1" applyFill="1" applyBorder="1" applyAlignment="1" applyProtection="1">
      <alignment horizontal="left"/>
    </xf>
    <xf numFmtId="14" fontId="43" fillId="0" borderId="0" xfId="6" applyNumberFormat="1" applyFont="1"/>
    <xf numFmtId="37" fontId="7" fillId="0" borderId="0" xfId="6" applyFont="1" applyAlignment="1" applyProtection="1">
      <alignment horizontal="left"/>
    </xf>
    <xf numFmtId="37" fontId="5" fillId="0" borderId="0" xfId="6" applyFont="1"/>
    <xf numFmtId="37" fontId="7" fillId="0" borderId="0" xfId="6" applyFont="1" applyBorder="1"/>
    <xf numFmtId="37" fontId="5" fillId="0" borderId="0" xfId="6" applyFont="1" applyBorder="1"/>
    <xf numFmtId="37" fontId="53" fillId="0" borderId="0" xfId="6" applyFont="1"/>
    <xf numFmtId="37" fontId="5" fillId="0" borderId="0" xfId="6" applyFont="1" applyProtection="1"/>
    <xf numFmtId="14" fontId="6" fillId="0" borderId="0" xfId="6" applyNumberFormat="1" applyFont="1" applyBorder="1" applyAlignment="1" applyProtection="1">
      <alignment horizontal="left"/>
    </xf>
    <xf numFmtId="37" fontId="6" fillId="0" borderId="0" xfId="6" applyFont="1" applyBorder="1" applyAlignment="1" applyProtection="1">
      <alignment horizontal="left"/>
    </xf>
    <xf numFmtId="164" fontId="46" fillId="0" borderId="0" xfId="6" applyNumberFormat="1" applyFont="1" applyBorder="1" applyAlignment="1" applyProtection="1">
      <alignment horizontal="center"/>
      <protection locked="0"/>
    </xf>
    <xf numFmtId="37" fontId="5" fillId="0" borderId="0" xfId="6" applyFont="1" applyBorder="1" applyAlignment="1" applyProtection="1">
      <alignment horizontal="center"/>
    </xf>
    <xf numFmtId="164" fontId="46" fillId="0" borderId="1" xfId="6" applyNumberFormat="1" applyFont="1" applyBorder="1" applyAlignment="1" applyProtection="1">
      <alignment horizontal="center"/>
    </xf>
    <xf numFmtId="37" fontId="5" fillId="0" borderId="1" xfId="6" applyFont="1" applyBorder="1" applyAlignment="1" applyProtection="1">
      <alignment horizontal="center"/>
    </xf>
    <xf numFmtId="37" fontId="56" fillId="0" borderId="0" xfId="6" applyFont="1" applyAlignment="1" applyProtection="1">
      <alignment horizontal="center"/>
    </xf>
    <xf numFmtId="10" fontId="56" fillId="0" borderId="0" xfId="6" applyNumberFormat="1" applyFont="1" applyBorder="1" applyAlignment="1" applyProtection="1">
      <alignment horizontal="center"/>
    </xf>
    <xf numFmtId="37" fontId="5" fillId="0" borderId="0" xfId="6" applyFont="1" applyBorder="1" applyAlignment="1">
      <alignment horizontal="center"/>
    </xf>
    <xf numFmtId="37" fontId="56" fillId="9" borderId="7" xfId="6" applyFont="1" applyFill="1" applyBorder="1"/>
    <xf numFmtId="37" fontId="56" fillId="9" borderId="21" xfId="6" applyFont="1" applyFill="1" applyBorder="1"/>
    <xf numFmtId="37" fontId="53" fillId="9" borderId="21" xfId="6" applyFill="1" applyBorder="1"/>
    <xf numFmtId="37" fontId="53" fillId="9" borderId="22" xfId="6" applyFill="1" applyBorder="1"/>
    <xf numFmtId="37" fontId="57" fillId="0" borderId="4" xfId="6" applyFont="1" applyBorder="1" applyAlignment="1" applyProtection="1">
      <alignment horizontal="center"/>
    </xf>
    <xf numFmtId="37" fontId="53" fillId="9" borderId="0" xfId="6" applyFill="1" applyBorder="1"/>
    <xf numFmtId="37" fontId="53" fillId="9" borderId="23" xfId="6" applyFill="1" applyBorder="1"/>
    <xf numFmtId="37" fontId="53" fillId="0" borderId="0" xfId="6" applyProtection="1"/>
    <xf numFmtId="10" fontId="58" fillId="0" borderId="4" xfId="6" applyNumberFormat="1" applyFont="1" applyBorder="1" applyProtection="1">
      <protection locked="0"/>
    </xf>
    <xf numFmtId="10" fontId="58" fillId="0" borderId="4" xfId="6" applyNumberFormat="1" applyFont="1" applyFill="1" applyBorder="1" applyProtection="1">
      <protection locked="0"/>
    </xf>
    <xf numFmtId="37" fontId="53" fillId="9" borderId="24" xfId="6" applyFill="1" applyBorder="1"/>
    <xf numFmtId="37" fontId="11" fillId="0" borderId="0" xfId="6" applyFont="1" applyProtection="1"/>
    <xf numFmtId="37" fontId="59" fillId="0" borderId="0" xfId="6" applyFont="1"/>
    <xf numFmtId="10" fontId="53" fillId="0" borderId="0" xfId="6" applyNumberFormat="1"/>
    <xf numFmtId="10" fontId="59" fillId="0" borderId="0" xfId="6" applyNumberFormat="1" applyFont="1"/>
    <xf numFmtId="37" fontId="53" fillId="9" borderId="12" xfId="6" applyFill="1" applyBorder="1"/>
    <xf numFmtId="37" fontId="53" fillId="9" borderId="25" xfId="6" applyFill="1" applyBorder="1"/>
    <xf numFmtId="37" fontId="6" fillId="0" borderId="0" xfId="6" applyFont="1" applyAlignment="1" applyProtection="1">
      <alignment horizontal="left"/>
    </xf>
    <xf numFmtId="37" fontId="14" fillId="0" borderId="1" xfId="6" applyFont="1" applyBorder="1" applyAlignment="1">
      <alignment horizontal="center"/>
    </xf>
    <xf numFmtId="37" fontId="14" fillId="0" borderId="1" xfId="6" applyFont="1" applyFill="1" applyBorder="1" applyAlignment="1">
      <alignment horizontal="center"/>
    </xf>
    <xf numFmtId="37" fontId="7" fillId="0" borderId="1" xfId="6" applyFont="1" applyBorder="1"/>
    <xf numFmtId="37" fontId="5" fillId="0" borderId="0" xfId="6" applyFont="1" applyProtection="1">
      <protection locked="0"/>
    </xf>
    <xf numFmtId="37" fontId="36" fillId="0" borderId="0" xfId="6" applyFont="1" applyAlignment="1" applyProtection="1">
      <alignment horizontal="left"/>
      <protection locked="0"/>
    </xf>
    <xf numFmtId="37" fontId="30" fillId="0" borderId="0" xfId="6" applyFont="1" applyProtection="1">
      <protection locked="0"/>
    </xf>
    <xf numFmtId="37" fontId="60" fillId="0" borderId="0" xfId="6" applyFont="1"/>
    <xf numFmtId="37" fontId="32" fillId="0" borderId="0" xfId="6" applyFont="1" applyProtection="1"/>
    <xf numFmtId="37" fontId="13" fillId="0" borderId="0" xfId="6" applyFont="1"/>
    <xf numFmtId="37" fontId="56" fillId="0" borderId="0" xfId="6" applyFont="1" applyProtection="1"/>
    <xf numFmtId="37" fontId="13" fillId="0" borderId="0" xfId="6" applyFont="1" applyProtection="1"/>
    <xf numFmtId="37" fontId="60" fillId="0" borderId="0" xfId="6" applyFont="1" applyProtection="1"/>
    <xf numFmtId="37" fontId="5" fillId="0" borderId="0" xfId="6" applyFont="1" applyAlignment="1" applyProtection="1">
      <alignment horizontal="left"/>
    </xf>
    <xf numFmtId="37" fontId="7" fillId="0" borderId="0" xfId="0" applyFont="1" applyAlignment="1" applyProtection="1">
      <alignment horizontal="left"/>
    </xf>
    <xf numFmtId="37" fontId="7" fillId="0" borderId="0" xfId="0" applyFont="1" applyBorder="1"/>
    <xf numFmtId="3" fontId="24" fillId="0" borderId="0" xfId="0" applyNumberFormat="1" applyFont="1" applyProtection="1"/>
    <xf numFmtId="37" fontId="11" fillId="0" borderId="0" xfId="0" applyFont="1" applyProtection="1">
      <protection locked="0"/>
    </xf>
    <xf numFmtId="14" fontId="53" fillId="0" borderId="0" xfId="6" applyNumberFormat="1"/>
    <xf numFmtId="37" fontId="54" fillId="0" borderId="0" xfId="6" applyFont="1"/>
    <xf numFmtId="37" fontId="14" fillId="0" borderId="0" xfId="6" applyFont="1" applyAlignment="1" applyProtection="1">
      <alignment horizontal="left"/>
    </xf>
    <xf numFmtId="37" fontId="14" fillId="0" borderId="0" xfId="6" applyFont="1" applyBorder="1"/>
    <xf numFmtId="37" fontId="53" fillId="0" borderId="1" xfId="6" applyBorder="1" applyProtection="1"/>
    <xf numFmtId="37" fontId="29" fillId="0" borderId="0" xfId="6" applyFont="1" applyProtection="1"/>
    <xf numFmtId="37" fontId="14" fillId="0" borderId="1" xfId="6" applyFont="1" applyBorder="1" applyAlignment="1" applyProtection="1">
      <alignment horizontal="center"/>
    </xf>
    <xf numFmtId="37" fontId="14" fillId="0" borderId="1" xfId="6" applyFont="1" applyFill="1" applyBorder="1" applyAlignment="1" applyProtection="1">
      <alignment horizontal="center"/>
    </xf>
    <xf numFmtId="37" fontId="53" fillId="0" borderId="0" xfId="6" applyFont="1" applyProtection="1"/>
    <xf numFmtId="37" fontId="58" fillId="0" borderId="0" xfId="6" applyFont="1" applyProtection="1">
      <protection locked="0"/>
    </xf>
    <xf numFmtId="37" fontId="53" fillId="0" borderId="0" xfId="6" applyProtection="1">
      <protection locked="0"/>
    </xf>
    <xf numFmtId="37" fontId="53" fillId="0" borderId="3" xfId="6" applyBorder="1" applyProtection="1"/>
    <xf numFmtId="37" fontId="54" fillId="0" borderId="3" xfId="6" applyFont="1" applyBorder="1" applyProtection="1"/>
    <xf numFmtId="37" fontId="53" fillId="0" borderId="0" xfId="6" applyNumberFormat="1" applyProtection="1"/>
    <xf numFmtId="37" fontId="56" fillId="0" borderId="0" xfId="0" applyFont="1" applyBorder="1"/>
    <xf numFmtId="37" fontId="56" fillId="0" borderId="0" xfId="0" applyFont="1"/>
    <xf numFmtId="37" fontId="61" fillId="0" borderId="0" xfId="0" applyFont="1" applyProtection="1">
      <protection locked="0"/>
    </xf>
    <xf numFmtId="37" fontId="66" fillId="0" borderId="0" xfId="0" applyFont="1"/>
    <xf numFmtId="37" fontId="67" fillId="0" borderId="0" xfId="0" applyFont="1"/>
    <xf numFmtId="37" fontId="12" fillId="0" borderId="0" xfId="0" applyFont="1" applyFill="1" applyProtection="1"/>
    <xf numFmtId="37" fontId="0" fillId="0" borderId="0" xfId="0" applyFill="1"/>
    <xf numFmtId="37" fontId="13" fillId="0" borderId="0" xfId="0" applyFont="1" applyFill="1"/>
    <xf numFmtId="37" fontId="15" fillId="0" borderId="0" xfId="0" applyFont="1" applyFill="1"/>
    <xf numFmtId="37" fontId="28" fillId="0" borderId="0" xfId="0" applyFont="1" applyFill="1" applyProtection="1">
      <protection locked="0"/>
    </xf>
    <xf numFmtId="37" fontId="13" fillId="0" borderId="0" xfId="0" applyFont="1" applyFill="1" applyProtection="1"/>
    <xf numFmtId="37" fontId="62" fillId="0" borderId="0" xfId="0" applyFont="1" applyProtection="1"/>
    <xf numFmtId="0" fontId="11" fillId="0" borderId="0" xfId="0" applyNumberFormat="1" applyFont="1" applyAlignment="1" applyProtection="1">
      <alignment vertical="center"/>
    </xf>
    <xf numFmtId="37" fontId="13" fillId="0" borderId="0" xfId="0" applyFont="1" applyProtection="1"/>
    <xf numFmtId="37" fontId="15" fillId="0" borderId="0" xfId="0" applyFont="1" applyProtection="1"/>
    <xf numFmtId="37" fontId="15" fillId="0" borderId="0" xfId="0" applyFont="1" applyFill="1" applyProtection="1"/>
    <xf numFmtId="37" fontId="28" fillId="0" borderId="0" xfId="0" applyFont="1" applyProtection="1"/>
    <xf numFmtId="37" fontId="14" fillId="0" borderId="0" xfId="0" applyFont="1" applyProtection="1"/>
    <xf numFmtId="37" fontId="4" fillId="0" borderId="0" xfId="0" applyFont="1" applyBorder="1" applyProtection="1"/>
    <xf numFmtId="164" fontId="44" fillId="0" borderId="0" xfId="0" applyNumberFormat="1" applyFont="1" applyProtection="1"/>
    <xf numFmtId="37" fontId="5" fillId="0" borderId="0" xfId="0" applyFont="1" applyBorder="1" applyProtection="1"/>
    <xf numFmtId="37" fontId="5" fillId="0" borderId="1" xfId="0" applyFont="1" applyBorder="1" applyProtection="1"/>
    <xf numFmtId="37" fontId="27" fillId="0" borderId="0" xfId="0" applyFont="1" applyBorder="1" applyProtection="1"/>
    <xf numFmtId="37" fontId="18" fillId="0" borderId="0" xfId="0" applyFont="1" applyBorder="1" applyAlignment="1" applyProtection="1">
      <alignment horizontal="center"/>
    </xf>
    <xf numFmtId="37" fontId="31" fillId="0" borderId="0" xfId="0" applyFont="1" applyBorder="1" applyAlignment="1" applyProtection="1"/>
    <xf numFmtId="37" fontId="19" fillId="0" borderId="0" xfId="0" applyFont="1" applyBorder="1" applyAlignment="1" applyProtection="1"/>
    <xf numFmtId="37" fontId="20" fillId="0" borderId="0" xfId="0" applyFont="1" applyBorder="1" applyAlignment="1" applyProtection="1"/>
    <xf numFmtId="37" fontId="21" fillId="0" borderId="0" xfId="0" applyFont="1" applyBorder="1" applyAlignment="1" applyProtection="1">
      <alignment horizontal="right"/>
    </xf>
    <xf numFmtId="37" fontId="3" fillId="0" borderId="0" xfId="0" applyFont="1" applyBorder="1" applyAlignment="1" applyProtection="1">
      <alignment horizontal="center"/>
    </xf>
    <xf numFmtId="37" fontId="0" fillId="0" borderId="0" xfId="0" applyFill="1" applyBorder="1" applyProtection="1"/>
    <xf numFmtId="37" fontId="11" fillId="0" borderId="0" xfId="0" applyFont="1" applyFill="1" applyBorder="1" applyProtection="1"/>
    <xf numFmtId="37" fontId="0" fillId="0" borderId="0" xfId="0" applyFill="1" applyProtection="1"/>
    <xf numFmtId="37" fontId="61" fillId="0" borderId="0" xfId="0" applyFont="1" applyFill="1" applyProtection="1"/>
    <xf numFmtId="37" fontId="61" fillId="0" borderId="0" xfId="0" applyFont="1" applyProtection="1"/>
    <xf numFmtId="37" fontId="28" fillId="0" borderId="0" xfId="0" applyFont="1" applyFill="1" applyProtection="1"/>
    <xf numFmtId="0" fontId="11" fillId="0" borderId="0" xfId="0" applyNumberFormat="1" applyFont="1" applyFill="1" applyAlignment="1" applyProtection="1">
      <alignment horizontal="left"/>
    </xf>
    <xf numFmtId="37" fontId="30" fillId="0" borderId="0" xfId="0" applyFont="1" applyFill="1" applyProtection="1">
      <protection locked="0"/>
    </xf>
    <xf numFmtId="37" fontId="5" fillId="0" borderId="25" xfId="6" applyFont="1" applyBorder="1"/>
    <xf numFmtId="37" fontId="5" fillId="0" borderId="0" xfId="6" applyFont="1" applyFill="1" applyBorder="1"/>
    <xf numFmtId="37" fontId="43" fillId="6" borderId="16" xfId="0" applyFont="1" applyFill="1" applyBorder="1" applyAlignment="1">
      <alignment horizontal="center"/>
    </xf>
    <xf numFmtId="37" fontId="43" fillId="6" borderId="0" xfId="0" applyFont="1" applyFill="1" applyBorder="1" applyAlignment="1">
      <alignment horizontal="center"/>
    </xf>
    <xf numFmtId="37" fontId="43" fillId="6" borderId="17" xfId="0" applyFont="1" applyFill="1" applyBorder="1" applyAlignment="1">
      <alignment horizontal="center"/>
    </xf>
    <xf numFmtId="37" fontId="53" fillId="9" borderId="26" xfId="6" applyFill="1" applyBorder="1"/>
    <xf numFmtId="37" fontId="53" fillId="11" borderId="21" xfId="6" applyFill="1" applyBorder="1"/>
    <xf numFmtId="37" fontId="53" fillId="11" borderId="0" xfId="6" applyFill="1" applyBorder="1"/>
    <xf numFmtId="37" fontId="5" fillId="11" borderId="0" xfId="6" applyFont="1" applyFill="1" applyBorder="1"/>
    <xf numFmtId="37" fontId="5" fillId="11" borderId="25" xfId="6" applyFont="1" applyFill="1" applyBorder="1"/>
    <xf numFmtId="5" fontId="53" fillId="11" borderId="0" xfId="6" applyNumberFormat="1" applyFill="1" applyBorder="1"/>
    <xf numFmtId="5" fontId="53" fillId="11" borderId="25" xfId="6" applyNumberFormat="1" applyFill="1" applyBorder="1"/>
    <xf numFmtId="37" fontId="5" fillId="0" borderId="24" xfId="6" applyFont="1" applyBorder="1"/>
    <xf numFmtId="37" fontId="53" fillId="11" borderId="25" xfId="6" applyFill="1" applyBorder="1"/>
    <xf numFmtId="37" fontId="53" fillId="9" borderId="6" xfId="6" applyFill="1" applyBorder="1"/>
    <xf numFmtId="37" fontId="53" fillId="9" borderId="27" xfId="6" applyFill="1" applyBorder="1"/>
    <xf numFmtId="37" fontId="53" fillId="9" borderId="11" xfId="6" applyFill="1" applyBorder="1"/>
    <xf numFmtId="37" fontId="1" fillId="9" borderId="11" xfId="6" applyFont="1" applyFill="1" applyBorder="1" applyAlignment="1">
      <alignment horizontal="center"/>
    </xf>
    <xf numFmtId="37" fontId="1" fillId="11" borderId="25" xfId="6" applyFont="1" applyFill="1" applyBorder="1" applyAlignment="1">
      <alignment horizontal="center"/>
    </xf>
    <xf numFmtId="37" fontId="2" fillId="0" borderId="0" xfId="6" applyFont="1" applyFill="1" applyBorder="1"/>
    <xf numFmtId="0" fontId="0" fillId="0" borderId="0" xfId="0" applyNumberFormat="1"/>
    <xf numFmtId="2" fontId="13" fillId="0" borderId="0" xfId="0" applyNumberFormat="1" applyFont="1"/>
    <xf numFmtId="0" fontId="13" fillId="0" borderId="0" xfId="0" applyNumberFormat="1" applyFont="1"/>
    <xf numFmtId="37" fontId="6" fillId="0" borderId="0" xfId="6" applyFont="1" applyBorder="1"/>
    <xf numFmtId="37" fontId="5" fillId="12" borderId="0" xfId="6" applyFont="1" applyFill="1"/>
    <xf numFmtId="37" fontId="36" fillId="12" borderId="0" xfId="6" applyFont="1" applyFill="1" applyProtection="1"/>
    <xf numFmtId="164" fontId="46" fillId="12" borderId="0" xfId="6" applyNumberFormat="1" applyFont="1" applyFill="1" applyBorder="1" applyAlignment="1" applyProtection="1">
      <alignment horizontal="center"/>
    </xf>
    <xf numFmtId="37" fontId="7" fillId="12" borderId="0" xfId="6" applyFont="1" applyFill="1" applyBorder="1"/>
    <xf numFmtId="37" fontId="5" fillId="12" borderId="0" xfId="6" applyFont="1" applyFill="1" applyProtection="1">
      <protection locked="0"/>
    </xf>
    <xf numFmtId="37" fontId="5" fillId="0" borderId="7" xfId="6" applyFont="1" applyBorder="1"/>
    <xf numFmtId="37" fontId="5" fillId="0" borderId="21" xfId="6" applyFont="1" applyBorder="1"/>
    <xf numFmtId="37" fontId="5" fillId="0" borderId="22" xfId="6" applyFont="1" applyBorder="1"/>
    <xf numFmtId="164" fontId="46" fillId="0" borderId="24" xfId="6" applyNumberFormat="1" applyFont="1" applyBorder="1" applyAlignment="1" applyProtection="1">
      <alignment horizontal="center"/>
      <protection locked="0"/>
    </xf>
    <xf numFmtId="37" fontId="36" fillId="0" borderId="0" xfId="6" applyFont="1" applyBorder="1" applyProtection="1">
      <protection locked="0"/>
    </xf>
    <xf numFmtId="37" fontId="5" fillId="0" borderId="23" xfId="6" applyFont="1" applyBorder="1"/>
    <xf numFmtId="37" fontId="17" fillId="0" borderId="24" xfId="6" applyFont="1" applyBorder="1"/>
    <xf numFmtId="0" fontId="1" fillId="0" borderId="24" xfId="0" applyNumberFormat="1" applyFont="1" applyBorder="1"/>
    <xf numFmtId="0" fontId="1" fillId="0" borderId="0" xfId="0" applyNumberFormat="1" applyFont="1" applyBorder="1"/>
    <xf numFmtId="0" fontId="0" fillId="0" borderId="24" xfId="0" applyNumberFormat="1" applyBorder="1"/>
    <xf numFmtId="0" fontId="0" fillId="0" borderId="0" xfId="0" applyNumberFormat="1" applyBorder="1"/>
    <xf numFmtId="37" fontId="6" fillId="0" borderId="24" xfId="6" applyFont="1" applyBorder="1"/>
    <xf numFmtId="2" fontId="0" fillId="0" borderId="0" xfId="0" applyNumberFormat="1" applyBorder="1"/>
    <xf numFmtId="2" fontId="13" fillId="0" borderId="23" xfId="0" applyNumberFormat="1" applyFont="1" applyBorder="1"/>
    <xf numFmtId="0" fontId="13" fillId="0" borderId="23" xfId="0" applyNumberFormat="1" applyFont="1" applyBorder="1"/>
    <xf numFmtId="37" fontId="5" fillId="0" borderId="12" xfId="6" applyFont="1" applyBorder="1"/>
    <xf numFmtId="37" fontId="5" fillId="0" borderId="26" xfId="6" applyFont="1" applyBorder="1"/>
    <xf numFmtId="164" fontId="6" fillId="0" borderId="24" xfId="6" applyNumberFormat="1" applyFont="1" applyFill="1" applyBorder="1" applyAlignment="1" applyProtection="1">
      <alignment horizontal="center"/>
      <protection locked="0"/>
    </xf>
    <xf numFmtId="164" fontId="6" fillId="0" borderId="0" xfId="6" applyNumberFormat="1" applyFont="1" applyFill="1" applyBorder="1" applyAlignment="1" applyProtection="1">
      <alignment horizontal="center"/>
      <protection locked="0"/>
    </xf>
    <xf numFmtId="39" fontId="1" fillId="9" borderId="24" xfId="6" applyNumberFormat="1" applyFont="1" applyFill="1" applyBorder="1"/>
    <xf numFmtId="39" fontId="1" fillId="9" borderId="12" xfId="6" applyNumberFormat="1" applyFont="1" applyFill="1" applyBorder="1"/>
    <xf numFmtId="5" fontId="1" fillId="9" borderId="27" xfId="6" applyNumberFormat="1" applyFont="1" applyFill="1" applyBorder="1"/>
    <xf numFmtId="5" fontId="1" fillId="9" borderId="11" xfId="6" applyNumberFormat="1" applyFont="1" applyFill="1" applyBorder="1"/>
    <xf numFmtId="37" fontId="69" fillId="6" borderId="0" xfId="0" applyFont="1" applyFill="1" applyBorder="1"/>
    <xf numFmtId="37" fontId="70" fillId="6" borderId="0" xfId="0" applyFont="1" applyFill="1" applyBorder="1"/>
    <xf numFmtId="37" fontId="70" fillId="0" borderId="0" xfId="0" applyFont="1" applyBorder="1"/>
    <xf numFmtId="165" fontId="0" fillId="0" borderId="0" xfId="0" applyNumberFormat="1"/>
    <xf numFmtId="0" fontId="39" fillId="2" borderId="4" xfId="6" quotePrefix="1" applyNumberFormat="1" applyFont="1" applyFill="1" applyBorder="1" applyAlignment="1" applyProtection="1">
      <alignment horizontal="center"/>
    </xf>
    <xf numFmtId="165" fontId="69" fillId="13" borderId="28" xfId="0" applyNumberFormat="1" applyFont="1" applyFill="1" applyBorder="1" applyProtection="1">
      <protection locked="0"/>
    </xf>
    <xf numFmtId="37" fontId="0" fillId="0" borderId="16" xfId="0" applyBorder="1"/>
    <xf numFmtId="37" fontId="0" fillId="0" borderId="0" xfId="0" applyBorder="1"/>
    <xf numFmtId="0" fontId="2" fillId="0" borderId="24" xfId="0" applyNumberFormat="1" applyFont="1" applyBorder="1"/>
    <xf numFmtId="37" fontId="71" fillId="0" borderId="0" xfId="6" applyFont="1" applyFill="1" applyBorder="1"/>
    <xf numFmtId="37" fontId="71" fillId="0" borderId="23" xfId="6" applyFont="1" applyFill="1" applyBorder="1"/>
    <xf numFmtId="37" fontId="72" fillId="0" borderId="0" xfId="0" applyFont="1" applyBorder="1" applyProtection="1"/>
    <xf numFmtId="37" fontId="73" fillId="0" borderId="0" xfId="0" applyFont="1" applyBorder="1" applyProtection="1"/>
    <xf numFmtId="37" fontId="72" fillId="0" borderId="1" xfId="0" applyFont="1" applyBorder="1" applyProtection="1"/>
    <xf numFmtId="37" fontId="73" fillId="0" borderId="1" xfId="0" applyFont="1" applyBorder="1" applyProtection="1"/>
    <xf numFmtId="37" fontId="73" fillId="0" borderId="0" xfId="0" applyFont="1" applyProtection="1"/>
    <xf numFmtId="14" fontId="74" fillId="0" borderId="0" xfId="0" applyNumberFormat="1" applyFont="1" applyBorder="1" applyAlignment="1" applyProtection="1">
      <alignment horizontal="left"/>
    </xf>
    <xf numFmtId="164" fontId="75" fillId="0" borderId="0" xfId="0" applyNumberFormat="1" applyFont="1" applyBorder="1" applyAlignment="1" applyProtection="1">
      <alignment horizontal="center"/>
    </xf>
    <xf numFmtId="37" fontId="74" fillId="0" borderId="0" xfId="0" applyFont="1" applyBorder="1" applyAlignment="1" applyProtection="1">
      <alignment horizontal="left"/>
    </xf>
    <xf numFmtId="37" fontId="73" fillId="0" borderId="0" xfId="0" applyFont="1" applyBorder="1" applyAlignment="1" applyProtection="1">
      <alignment horizontal="center"/>
    </xf>
    <xf numFmtId="164" fontId="75" fillId="0" borderId="1" xfId="0" applyNumberFormat="1" applyFont="1" applyBorder="1" applyAlignment="1" applyProtection="1">
      <alignment horizontal="center"/>
    </xf>
    <xf numFmtId="37" fontId="73" fillId="0" borderId="1" xfId="0" applyFont="1" applyBorder="1" applyAlignment="1" applyProtection="1">
      <alignment horizontal="center"/>
    </xf>
    <xf numFmtId="37" fontId="13" fillId="0" borderId="0" xfId="6" applyFont="1" applyFill="1" applyBorder="1" applyProtection="1"/>
    <xf numFmtId="37" fontId="7" fillId="0" borderId="0" xfId="6" applyFont="1" applyFill="1" applyAlignment="1" applyProtection="1">
      <alignment horizontal="center"/>
    </xf>
    <xf numFmtId="37" fontId="71" fillId="0" borderId="24" xfId="6" applyFont="1" applyFill="1" applyBorder="1"/>
    <xf numFmtId="37" fontId="7" fillId="9" borderId="0" xfId="6" applyFont="1" applyFill="1" applyAlignment="1" applyProtection="1">
      <alignment horizontal="center"/>
    </xf>
    <xf numFmtId="37" fontId="13" fillId="9" borderId="2" xfId="6" applyFont="1" applyFill="1" applyBorder="1"/>
    <xf numFmtId="37" fontId="13" fillId="9" borderId="2" xfId="6" applyFont="1" applyFill="1" applyBorder="1" applyProtection="1"/>
    <xf numFmtId="37" fontId="53" fillId="9" borderId="0" xfId="6" applyFill="1" applyProtection="1"/>
    <xf numFmtId="37" fontId="54" fillId="9" borderId="0" xfId="6" applyFont="1" applyFill="1" applyAlignment="1" applyProtection="1">
      <alignment horizontal="left"/>
    </xf>
    <xf numFmtId="37" fontId="53" fillId="9" borderId="2" xfId="6" applyFill="1" applyBorder="1" applyProtection="1"/>
    <xf numFmtId="37" fontId="54" fillId="9" borderId="0" xfId="6" applyFont="1" applyFill="1" applyProtection="1"/>
    <xf numFmtId="37" fontId="16" fillId="14" borderId="0" xfId="6" applyFont="1" applyFill="1" applyAlignment="1" applyProtection="1">
      <alignment horizontal="left"/>
    </xf>
    <xf numFmtId="37" fontId="13" fillId="14" borderId="0" xfId="6" applyFont="1" applyFill="1"/>
    <xf numFmtId="37" fontId="60" fillId="14" borderId="0" xfId="6" applyFont="1" applyFill="1"/>
    <xf numFmtId="37" fontId="53" fillId="14" borderId="0" xfId="6" applyFill="1"/>
    <xf numFmtId="37" fontId="11" fillId="14" borderId="0" xfId="6" applyFont="1" applyFill="1" applyProtection="1"/>
    <xf numFmtId="37" fontId="54" fillId="14" borderId="0" xfId="6" applyFont="1" applyFill="1" applyBorder="1"/>
    <xf numFmtId="37" fontId="13" fillId="14" borderId="2" xfId="6" applyFont="1" applyFill="1" applyBorder="1"/>
    <xf numFmtId="37" fontId="5" fillId="14" borderId="0" xfId="6" applyFont="1" applyFill="1" applyAlignment="1" applyProtection="1">
      <alignment horizontal="left"/>
    </xf>
    <xf numFmtId="37" fontId="7" fillId="14" borderId="0" xfId="6" applyFont="1" applyFill="1" applyAlignment="1" applyProtection="1">
      <alignment horizontal="left"/>
    </xf>
    <xf numFmtId="37" fontId="13" fillId="14" borderId="20" xfId="6" applyFont="1" applyFill="1" applyBorder="1"/>
    <xf numFmtId="37" fontId="2" fillId="0" borderId="0" xfId="6" applyFont="1" applyProtection="1"/>
    <xf numFmtId="37" fontId="13" fillId="14" borderId="2" xfId="0" applyFont="1" applyFill="1" applyBorder="1"/>
    <xf numFmtId="37" fontId="12" fillId="9" borderId="0" xfId="0" applyFont="1" applyFill="1" applyProtection="1"/>
    <xf numFmtId="37" fontId="11" fillId="9" borderId="2" xfId="0" applyFont="1" applyFill="1" applyBorder="1"/>
    <xf numFmtId="37" fontId="13" fillId="9" borderId="2" xfId="0" applyFont="1" applyFill="1" applyBorder="1"/>
    <xf numFmtId="37" fontId="13" fillId="9" borderId="0" xfId="0" applyFont="1" applyFill="1"/>
    <xf numFmtId="37" fontId="15" fillId="9" borderId="0" xfId="0" applyFont="1" applyFill="1"/>
    <xf numFmtId="37" fontId="11" fillId="9" borderId="0" xfId="0" applyFont="1" applyFill="1" applyProtection="1"/>
    <xf numFmtId="37" fontId="30" fillId="9" borderId="0" xfId="0" applyFont="1" applyFill="1" applyProtection="1">
      <protection locked="0"/>
    </xf>
    <xf numFmtId="0" fontId="11" fillId="9" borderId="0" xfId="0" applyNumberFormat="1" applyFont="1" applyFill="1" applyAlignment="1" applyProtection="1">
      <alignment horizontal="left"/>
    </xf>
    <xf numFmtId="37" fontId="0" fillId="9" borderId="0" xfId="0" applyFill="1" applyProtection="1"/>
    <xf numFmtId="37" fontId="1" fillId="9" borderId="0" xfId="0" applyFont="1" applyFill="1" applyAlignment="1" applyProtection="1">
      <alignment horizontal="left"/>
    </xf>
    <xf numFmtId="37" fontId="0" fillId="9" borderId="2" xfId="0" applyFill="1" applyBorder="1" applyProtection="1"/>
    <xf numFmtId="37" fontId="1" fillId="9" borderId="0" xfId="0" applyFont="1" applyFill="1" applyProtection="1"/>
    <xf numFmtId="0" fontId="11" fillId="9" borderId="0" xfId="0" applyNumberFormat="1" applyFont="1" applyFill="1" applyProtection="1"/>
    <xf numFmtId="37" fontId="11" fillId="9" borderId="2" xfId="0" applyFont="1" applyFill="1" applyBorder="1" applyProtection="1"/>
    <xf numFmtId="37" fontId="13" fillId="9" borderId="2" xfId="0" applyFont="1" applyFill="1" applyBorder="1" applyProtection="1"/>
    <xf numFmtId="37" fontId="13" fillId="9" borderId="0" xfId="0" applyFont="1" applyFill="1" applyProtection="1"/>
    <xf numFmtId="37" fontId="15" fillId="9" borderId="0" xfId="0" applyFont="1" applyFill="1" applyProtection="1"/>
    <xf numFmtId="37" fontId="7" fillId="9" borderId="0" xfId="0" applyFont="1" applyFill="1" applyAlignment="1" applyProtection="1">
      <alignment horizontal="center"/>
    </xf>
    <xf numFmtId="37" fontId="36" fillId="9" borderId="0" xfId="0" applyFont="1" applyFill="1" applyAlignment="1" applyProtection="1">
      <alignment horizontal="left"/>
      <protection locked="0"/>
    </xf>
    <xf numFmtId="37" fontId="16" fillId="14" borderId="0" xfId="0" applyFont="1" applyFill="1" applyAlignment="1" applyProtection="1">
      <alignment horizontal="left"/>
    </xf>
    <xf numFmtId="37" fontId="13" fillId="14" borderId="0" xfId="0" applyFont="1" applyFill="1"/>
    <xf numFmtId="37" fontId="15" fillId="14" borderId="0" xfId="0" applyFont="1" applyFill="1"/>
    <xf numFmtId="37" fontId="0" fillId="14" borderId="0" xfId="0" applyFill="1"/>
    <xf numFmtId="37" fontId="11" fillId="14" borderId="0" xfId="0" applyFont="1" applyFill="1" applyProtection="1"/>
    <xf numFmtId="37" fontId="53" fillId="14" borderId="0" xfId="0" applyFont="1" applyFill="1" applyBorder="1"/>
    <xf numFmtId="37" fontId="0" fillId="14" borderId="0" xfId="0" applyFill="1" applyBorder="1"/>
    <xf numFmtId="37" fontId="53" fillId="14" borderId="0" xfId="0" applyFont="1" applyFill="1"/>
    <xf numFmtId="37" fontId="1" fillId="14" borderId="0" xfId="0" applyFont="1" applyFill="1" applyBorder="1"/>
    <xf numFmtId="37" fontId="5" fillId="14" borderId="0" xfId="0" applyFont="1" applyFill="1" applyAlignment="1" applyProtection="1">
      <alignment horizontal="left"/>
    </xf>
    <xf numFmtId="37" fontId="7" fillId="14" borderId="0" xfId="0" applyFont="1" applyFill="1" applyAlignment="1" applyProtection="1">
      <alignment horizontal="left"/>
    </xf>
    <xf numFmtId="37" fontId="13" fillId="14" borderId="20" xfId="0" applyFont="1" applyFill="1" applyBorder="1"/>
    <xf numFmtId="37" fontId="2" fillId="14" borderId="0" xfId="6" applyFont="1" applyFill="1"/>
    <xf numFmtId="0" fontId="13" fillId="15" borderId="0" xfId="0" applyNumberFormat="1" applyFont="1" applyFill="1" applyAlignment="1" applyProtection="1">
      <alignment horizontal="left"/>
    </xf>
    <xf numFmtId="37" fontId="14" fillId="15" borderId="0" xfId="0" applyFont="1" applyFill="1" applyAlignment="1" applyProtection="1">
      <alignment horizontal="center"/>
    </xf>
    <xf numFmtId="37" fontId="14" fillId="15" borderId="0" xfId="0" applyFont="1" applyFill="1" applyProtection="1"/>
    <xf numFmtId="37" fontId="13" fillId="15" borderId="2" xfId="0" applyFont="1" applyFill="1" applyBorder="1" applyProtection="1"/>
    <xf numFmtId="37" fontId="14" fillId="16" borderId="0" xfId="0" applyFont="1" applyFill="1" applyProtection="1"/>
    <xf numFmtId="37" fontId="13" fillId="16" borderId="2" xfId="0" applyFont="1" applyFill="1" applyBorder="1" applyProtection="1"/>
    <xf numFmtId="37" fontId="13" fillId="15" borderId="2" xfId="0" applyFont="1" applyFill="1" applyBorder="1"/>
    <xf numFmtId="37" fontId="13" fillId="16" borderId="2" xfId="0" applyFont="1" applyFill="1" applyBorder="1"/>
    <xf numFmtId="37" fontId="7" fillId="16" borderId="0" xfId="0" applyFont="1" applyFill="1" applyAlignment="1" applyProtection="1">
      <alignment horizontal="left"/>
    </xf>
    <xf numFmtId="37" fontId="7" fillId="16" borderId="0" xfId="6" applyFont="1" applyFill="1" applyAlignment="1" applyProtection="1">
      <alignment horizontal="left"/>
    </xf>
    <xf numFmtId="37" fontId="13" fillId="16" borderId="2" xfId="6" applyFont="1" applyFill="1" applyBorder="1" applyProtection="1"/>
    <xf numFmtId="0" fontId="11" fillId="14" borderId="0" xfId="0" applyNumberFormat="1" applyFont="1" applyFill="1" applyAlignment="1" applyProtection="1">
      <alignment horizontal="left"/>
    </xf>
    <xf numFmtId="37" fontId="12" fillId="14" borderId="0" xfId="0" applyFont="1" applyFill="1" applyProtection="1"/>
    <xf numFmtId="37" fontId="13" fillId="14" borderId="0" xfId="0" applyNumberFormat="1" applyFont="1" applyFill="1" applyProtection="1"/>
    <xf numFmtId="37" fontId="13" fillId="10" borderId="0" xfId="0" applyFont="1" applyFill="1" applyProtection="1"/>
    <xf numFmtId="37" fontId="14" fillId="10" borderId="0" xfId="0" applyFont="1" applyFill="1" applyProtection="1"/>
    <xf numFmtId="37" fontId="13" fillId="10" borderId="20" xfId="0" applyFont="1" applyFill="1" applyBorder="1" applyProtection="1"/>
    <xf numFmtId="37" fontId="2" fillId="0" borderId="0" xfId="0" applyFont="1" applyBorder="1" applyProtection="1"/>
    <xf numFmtId="37" fontId="11" fillId="15" borderId="0" xfId="0" applyFont="1" applyFill="1" applyProtection="1"/>
    <xf numFmtId="37" fontId="11" fillId="16" borderId="0" xfId="0" applyFont="1" applyFill="1" applyProtection="1"/>
    <xf numFmtId="37" fontId="15" fillId="16" borderId="0" xfId="0" applyFont="1" applyFill="1" applyProtection="1"/>
    <xf numFmtId="37" fontId="13" fillId="16" borderId="0" xfId="0" applyFont="1" applyFill="1" applyProtection="1"/>
    <xf numFmtId="37" fontId="61" fillId="16" borderId="0" xfId="0" applyFont="1" applyFill="1" applyProtection="1"/>
    <xf numFmtId="37" fontId="12" fillId="16" borderId="0" xfId="0" applyFont="1" applyFill="1" applyProtection="1"/>
    <xf numFmtId="37" fontId="62" fillId="16" borderId="0" xfId="0" applyFont="1" applyFill="1" applyProtection="1"/>
    <xf numFmtId="37" fontId="1" fillId="9" borderId="0" xfId="0" applyFont="1" applyFill="1" applyAlignment="1" applyProtection="1">
      <alignment horizontal="right"/>
    </xf>
    <xf numFmtId="37" fontId="68" fillId="16" borderId="4" xfId="6" applyFont="1" applyFill="1" applyBorder="1" applyProtection="1">
      <protection locked="0"/>
    </xf>
    <xf numFmtId="5" fontId="68" fillId="16" borderId="4" xfId="6" applyNumberFormat="1" applyFont="1" applyFill="1" applyBorder="1" applyProtection="1">
      <protection locked="0"/>
    </xf>
    <xf numFmtId="37" fontId="54" fillId="9" borderId="0" xfId="6" applyFont="1" applyFill="1" applyAlignment="1" applyProtection="1">
      <alignment horizontal="right"/>
    </xf>
    <xf numFmtId="3" fontId="49" fillId="9" borderId="4" xfId="0" applyNumberFormat="1" applyFont="1" applyFill="1" applyBorder="1" applyProtection="1">
      <protection locked="0"/>
    </xf>
    <xf numFmtId="3" fontId="50" fillId="9" borderId="4" xfId="0" applyNumberFormat="1" applyFont="1" applyFill="1" applyBorder="1" applyAlignment="1" applyProtection="1">
      <alignment horizontal="center"/>
    </xf>
    <xf numFmtId="0" fontId="13" fillId="14" borderId="0" xfId="0" applyNumberFormat="1" applyFont="1" applyFill="1" applyAlignment="1" applyProtection="1">
      <alignment horizontal="left"/>
    </xf>
    <xf numFmtId="0" fontId="14" fillId="14" borderId="0" xfId="0" applyNumberFormat="1" applyFont="1" applyFill="1" applyAlignment="1" applyProtection="1">
      <alignment horizontal="left"/>
    </xf>
    <xf numFmtId="37" fontId="13" fillId="14" borderId="0" xfId="0" applyFont="1" applyFill="1" applyBorder="1"/>
    <xf numFmtId="37" fontId="13" fillId="14" borderId="0" xfId="0" applyNumberFormat="1" applyFont="1" applyFill="1"/>
    <xf numFmtId="37" fontId="11" fillId="10" borderId="0" xfId="0" applyFont="1" applyFill="1" applyAlignment="1" applyProtection="1">
      <alignment horizontal="left"/>
    </xf>
    <xf numFmtId="37" fontId="13" fillId="10" borderId="20" xfId="0" applyFont="1" applyFill="1" applyBorder="1"/>
    <xf numFmtId="37" fontId="5" fillId="0" borderId="0" xfId="6" applyFont="1" applyFill="1" applyProtection="1">
      <protection locked="0"/>
    </xf>
    <xf numFmtId="37" fontId="13" fillId="0" borderId="2" xfId="0" applyFont="1" applyFill="1" applyBorder="1"/>
    <xf numFmtId="43" fontId="22" fillId="17" borderId="4" xfId="1" applyFont="1" applyFill="1" applyBorder="1" applyAlignment="1" applyProtection="1">
      <alignment horizontal="right"/>
    </xf>
    <xf numFmtId="37" fontId="13" fillId="17" borderId="0" xfId="0" applyFont="1" applyFill="1" applyAlignment="1">
      <alignment horizontal="left"/>
    </xf>
    <xf numFmtId="44" fontId="52" fillId="17" borderId="4" xfId="3" applyFont="1" applyFill="1" applyBorder="1" applyProtection="1">
      <protection locked="0"/>
    </xf>
    <xf numFmtId="37" fontId="13" fillId="18" borderId="0" xfId="0" applyFont="1" applyFill="1"/>
    <xf numFmtId="10" fontId="51" fillId="18" borderId="4" xfId="7" applyNumberFormat="1" applyFont="1" applyFill="1" applyBorder="1" applyProtection="1">
      <protection locked="0"/>
    </xf>
    <xf numFmtId="10" fontId="51" fillId="18" borderId="4" xfId="7" applyNumberFormat="1" applyFont="1" applyFill="1" applyBorder="1" applyAlignment="1" applyProtection="1">
      <alignment horizontal="right"/>
      <protection locked="0"/>
    </xf>
    <xf numFmtId="3" fontId="49" fillId="18" borderId="4" xfId="0" applyNumberFormat="1" applyFont="1" applyFill="1" applyBorder="1" applyProtection="1">
      <protection locked="0"/>
    </xf>
    <xf numFmtId="10" fontId="50" fillId="18" borderId="4" xfId="0" applyNumberFormat="1" applyFont="1" applyFill="1" applyBorder="1" applyAlignment="1" applyProtection="1">
      <alignment horizontal="center"/>
    </xf>
    <xf numFmtId="37" fontId="1" fillId="16" borderId="0" xfId="0" applyFont="1" applyFill="1"/>
    <xf numFmtId="43" fontId="22" fillId="16" borderId="4" xfId="1" applyFont="1" applyFill="1" applyBorder="1" applyAlignment="1" applyProtection="1">
      <alignment horizontal="right"/>
      <protection locked="0"/>
    </xf>
    <xf numFmtId="0" fontId="11" fillId="17" borderId="0" xfId="0" applyNumberFormat="1" applyFont="1" applyFill="1" applyProtection="1"/>
    <xf numFmtId="37" fontId="11" fillId="17" borderId="0" xfId="0" applyNumberFormat="1" applyFont="1" applyFill="1" applyProtection="1"/>
    <xf numFmtId="37" fontId="15" fillId="17" borderId="0" xfId="0" applyFont="1" applyFill="1" applyProtection="1"/>
    <xf numFmtId="37" fontId="11" fillId="17" borderId="0" xfId="0" applyFont="1" applyFill="1" applyProtection="1"/>
    <xf numFmtId="37" fontId="13" fillId="17" borderId="0" xfId="0" applyFont="1" applyFill="1" applyProtection="1"/>
    <xf numFmtId="37" fontId="14" fillId="17" borderId="0" xfId="0" applyFont="1" applyFill="1" applyAlignment="1" applyProtection="1">
      <alignment horizontal="center"/>
    </xf>
    <xf numFmtId="37" fontId="14" fillId="17" borderId="0" xfId="0" applyFont="1" applyFill="1" applyProtection="1"/>
    <xf numFmtId="37" fontId="13" fillId="17" borderId="2" xfId="0" applyFont="1" applyFill="1" applyBorder="1"/>
    <xf numFmtId="37" fontId="13" fillId="16" borderId="20" xfId="0" applyFont="1" applyFill="1" applyBorder="1" applyProtection="1"/>
    <xf numFmtId="37" fontId="5" fillId="9" borderId="0" xfId="6" applyFont="1" applyFill="1" applyBorder="1"/>
    <xf numFmtId="37" fontId="5" fillId="9" borderId="25" xfId="6" applyFont="1" applyFill="1" applyBorder="1"/>
    <xf numFmtId="164" fontId="46" fillId="18" borderId="0" xfId="0" applyNumberFormat="1" applyFont="1" applyFill="1" applyBorder="1" applyAlignment="1" applyProtection="1">
      <alignment horizontal="center"/>
    </xf>
    <xf numFmtId="37" fontId="5" fillId="18" borderId="4" xfId="0" applyFont="1" applyFill="1" applyBorder="1" applyAlignment="1" applyProtection="1">
      <alignment horizontal="center"/>
    </xf>
    <xf numFmtId="37" fontId="5" fillId="19" borderId="4" xfId="0" quotePrefix="1" applyFont="1" applyFill="1" applyBorder="1" applyAlignment="1" applyProtection="1">
      <alignment horizontal="center"/>
    </xf>
    <xf numFmtId="164" fontId="46" fillId="18" borderId="0" xfId="6" applyNumberFormat="1" applyFont="1" applyFill="1" applyBorder="1" applyAlignment="1" applyProtection="1">
      <alignment horizontal="center"/>
    </xf>
    <xf numFmtId="37" fontId="5" fillId="18" borderId="4" xfId="6" applyFont="1" applyFill="1" applyBorder="1" applyAlignment="1" applyProtection="1">
      <alignment horizontal="center"/>
    </xf>
    <xf numFmtId="37" fontId="5" fillId="18" borderId="4" xfId="6" applyFont="1" applyFill="1" applyBorder="1" applyAlignment="1">
      <alignment horizontal="center"/>
    </xf>
    <xf numFmtId="37" fontId="5" fillId="19" borderId="4" xfId="6" quotePrefix="1" applyFont="1" applyFill="1" applyBorder="1" applyAlignment="1" applyProtection="1">
      <alignment horizontal="center"/>
    </xf>
    <xf numFmtId="0" fontId="11" fillId="20" borderId="0" xfId="0" applyNumberFormat="1" applyFont="1" applyFill="1" applyProtection="1"/>
    <xf numFmtId="37" fontId="11" fillId="20" borderId="0" xfId="0" applyFont="1" applyFill="1" applyProtection="1"/>
    <xf numFmtId="37" fontId="11" fillId="20" borderId="0" xfId="0" applyFont="1" applyFill="1"/>
    <xf numFmtId="37" fontId="15" fillId="20" borderId="0" xfId="0" applyFont="1" applyFill="1"/>
    <xf numFmtId="37" fontId="13" fillId="20" borderId="0" xfId="0" applyFont="1" applyFill="1" applyProtection="1"/>
    <xf numFmtId="37" fontId="15" fillId="20" borderId="0" xfId="0" applyFont="1" applyFill="1" applyProtection="1"/>
    <xf numFmtId="37" fontId="76" fillId="0" borderId="0" xfId="0" applyFont="1" applyFill="1" applyProtection="1"/>
    <xf numFmtId="37" fontId="76" fillId="17" borderId="0" xfId="0" applyFont="1" applyFill="1" applyProtection="1"/>
    <xf numFmtId="37" fontId="11" fillId="17" borderId="0" xfId="0" applyFont="1" applyFill="1"/>
    <xf numFmtId="37" fontId="12" fillId="17" borderId="0" xfId="0" applyFont="1" applyFill="1" applyProtection="1"/>
    <xf numFmtId="37" fontId="11" fillId="0" borderId="0" xfId="0" applyFont="1" applyAlignment="1" applyProtection="1"/>
    <xf numFmtId="0" fontId="11" fillId="16" borderId="0" xfId="0" applyNumberFormat="1" applyFont="1" applyFill="1" applyAlignment="1" applyProtection="1">
      <alignment horizontal="left" vertical="center"/>
    </xf>
    <xf numFmtId="0" fontId="11" fillId="0" borderId="0" xfId="0" applyNumberFormat="1" applyFont="1" applyAlignment="1" applyProtection="1">
      <alignment horizontal="left" vertical="center"/>
    </xf>
    <xf numFmtId="0" fontId="11" fillId="0" borderId="0" xfId="0" applyNumberFormat="1" applyFont="1" applyFill="1" applyAlignment="1" applyProtection="1">
      <alignment horizontal="left" vertical="center"/>
    </xf>
    <xf numFmtId="0" fontId="11" fillId="9" borderId="0" xfId="0" applyNumberFormat="1" applyFont="1" applyFill="1" applyAlignment="1" applyProtection="1">
      <alignment horizontal="left" vertical="center"/>
    </xf>
    <xf numFmtId="0" fontId="13" fillId="15" borderId="0" xfId="0" applyNumberFormat="1" applyFont="1" applyFill="1" applyAlignment="1" applyProtection="1">
      <alignment horizontal="left" vertical="center"/>
    </xf>
    <xf numFmtId="0" fontId="11" fillId="14" borderId="0" xfId="0" applyNumberFormat="1" applyFont="1" applyFill="1" applyAlignment="1" applyProtection="1">
      <alignment horizontal="left" vertical="center"/>
    </xf>
    <xf numFmtId="0" fontId="13" fillId="16" borderId="0" xfId="0" applyNumberFormat="1" applyFont="1" applyFill="1" applyAlignment="1" applyProtection="1">
      <alignment horizontal="left" vertical="center"/>
    </xf>
    <xf numFmtId="37" fontId="28" fillId="0" borderId="0" xfId="0" applyFont="1" applyFill="1" applyAlignment="1" applyProtection="1">
      <alignment horizontal="left" vertical="center"/>
    </xf>
    <xf numFmtId="37" fontId="13" fillId="10" borderId="0" xfId="0" applyFont="1" applyFill="1" applyAlignment="1" applyProtection="1">
      <alignment horizontal="left" vertical="center"/>
    </xf>
    <xf numFmtId="0" fontId="11" fillId="20" borderId="0" xfId="0" applyNumberFormat="1" applyFont="1" applyFill="1" applyAlignment="1" applyProtection="1">
      <alignment horizontal="left" vertical="center"/>
    </xf>
    <xf numFmtId="0" fontId="11" fillId="17" borderId="0" xfId="0" applyNumberFormat="1" applyFont="1" applyFill="1" applyAlignment="1" applyProtection="1">
      <alignment horizontal="left" vertical="center"/>
    </xf>
    <xf numFmtId="37" fontId="13" fillId="10" borderId="0" xfId="0" applyFont="1" applyFill="1" applyAlignment="1" applyProtection="1">
      <alignment horizontal="left"/>
    </xf>
    <xf numFmtId="0" fontId="11" fillId="0" borderId="0" xfId="0" quotePrefix="1" applyNumberFormat="1" applyFont="1" applyAlignment="1" applyProtection="1">
      <alignment horizontal="left" vertical="center"/>
    </xf>
    <xf numFmtId="37" fontId="11" fillId="0" borderId="0" xfId="0" quotePrefix="1" applyFont="1" applyAlignment="1" applyProtection="1">
      <alignment horizontal="left" vertical="center"/>
    </xf>
    <xf numFmtId="37" fontId="28" fillId="0" borderId="0" xfId="0" applyFont="1" applyAlignment="1" applyProtection="1">
      <alignment horizontal="left" vertical="center"/>
    </xf>
    <xf numFmtId="37" fontId="0" fillId="0" borderId="0" xfId="0" applyAlignment="1" applyProtection="1">
      <alignment horizontal="left" vertical="center"/>
    </xf>
    <xf numFmtId="0" fontId="13" fillId="17" borderId="0" xfId="0" applyNumberFormat="1" applyFont="1" applyFill="1" applyAlignment="1" applyProtection="1">
      <alignment horizontal="left" vertical="center"/>
    </xf>
    <xf numFmtId="0" fontId="13" fillId="14" borderId="0" xfId="0" applyNumberFormat="1" applyFont="1" applyFill="1" applyAlignment="1" applyProtection="1">
      <alignment horizontal="left" vertical="center"/>
    </xf>
    <xf numFmtId="0" fontId="11" fillId="0" borderId="0" xfId="0" applyNumberFormat="1" applyFont="1" applyAlignment="1" applyProtection="1">
      <alignment horizontal="left" vertical="center"/>
      <protection locked="0"/>
    </xf>
    <xf numFmtId="37" fontId="13" fillId="16" borderId="0" xfId="0" applyFont="1" applyFill="1" applyAlignment="1" applyProtection="1">
      <alignment horizontal="left" vertical="center"/>
    </xf>
    <xf numFmtId="0" fontId="11" fillId="0" borderId="0" xfId="0" applyNumberFormat="1" applyFont="1" applyAlignment="1" applyProtection="1">
      <alignment horizontal="left"/>
      <protection locked="0"/>
    </xf>
    <xf numFmtId="37" fontId="15" fillId="0" borderId="0" xfId="0" applyFont="1" applyProtection="1">
      <protection locked="0"/>
    </xf>
    <xf numFmtId="37" fontId="12" fillId="9" borderId="0" xfId="0" applyFont="1" applyFill="1" applyProtection="1">
      <protection locked="0"/>
    </xf>
    <xf numFmtId="37" fontId="13" fillId="0" borderId="0" xfId="0" applyFont="1" applyProtection="1">
      <protection locked="0"/>
    </xf>
    <xf numFmtId="165" fontId="73" fillId="0" borderId="0" xfId="0" applyNumberFormat="1" applyFont="1" applyProtection="1"/>
    <xf numFmtId="165" fontId="36" fillId="0" borderId="0" xfId="0" applyNumberFormat="1" applyFont="1" applyProtection="1">
      <protection locked="0"/>
    </xf>
    <xf numFmtId="165" fontId="36" fillId="18" borderId="0" xfId="0" applyNumberFormat="1" applyFont="1" applyFill="1" applyProtection="1"/>
    <xf numFmtId="165" fontId="36" fillId="18" borderId="0" xfId="6" applyNumberFormat="1" applyFont="1" applyFill="1" applyProtection="1"/>
    <xf numFmtId="37" fontId="41" fillId="6" borderId="16" xfId="0" applyFont="1" applyFill="1" applyBorder="1" applyAlignment="1">
      <alignment horizontal="center"/>
    </xf>
    <xf numFmtId="37" fontId="41" fillId="6" borderId="0" xfId="0" applyFont="1" applyFill="1" applyBorder="1" applyAlignment="1">
      <alignment horizontal="center"/>
    </xf>
    <xf numFmtId="37" fontId="41" fillId="6" borderId="17" xfId="0" applyFont="1" applyFill="1" applyBorder="1" applyAlignment="1">
      <alignment horizontal="center"/>
    </xf>
    <xf numFmtId="37" fontId="5" fillId="21" borderId="0" xfId="0" applyFont="1" applyFill="1" applyProtection="1">
      <protection locked="0"/>
    </xf>
    <xf numFmtId="37" fontId="0" fillId="21" borderId="0" xfId="0" applyFill="1" applyProtection="1">
      <protection locked="0"/>
    </xf>
    <xf numFmtId="37" fontId="77" fillId="21" borderId="0" xfId="0" applyFont="1" applyFill="1" applyProtection="1">
      <protection locked="0"/>
    </xf>
    <xf numFmtId="37" fontId="14" fillId="21" borderId="0" xfId="0" applyFont="1" applyFill="1" applyBorder="1" applyAlignment="1" applyProtection="1">
      <alignment horizontal="center"/>
      <protection locked="0"/>
    </xf>
    <xf numFmtId="37" fontId="13" fillId="21" borderId="0" xfId="0" applyFont="1" applyFill="1" applyProtection="1">
      <protection locked="0"/>
    </xf>
    <xf numFmtId="37" fontId="15" fillId="21" borderId="0" xfId="0" applyFont="1" applyFill="1" applyProtection="1">
      <protection locked="0"/>
    </xf>
    <xf numFmtId="37" fontId="7" fillId="21" borderId="0" xfId="6" applyFont="1" applyFill="1" applyProtection="1">
      <protection locked="0"/>
    </xf>
    <xf numFmtId="37" fontId="5" fillId="21" borderId="0" xfId="6" applyFont="1" applyFill="1" applyProtection="1">
      <protection locked="0"/>
    </xf>
    <xf numFmtId="0" fontId="64" fillId="21" borderId="0" xfId="0" applyNumberFormat="1" applyFont="1" applyFill="1" applyProtection="1">
      <protection locked="0"/>
    </xf>
    <xf numFmtId="0" fontId="13" fillId="21" borderId="0" xfId="0" applyNumberFormat="1" applyFont="1" applyFill="1" applyProtection="1">
      <protection locked="0"/>
    </xf>
    <xf numFmtId="0" fontId="64" fillId="21" borderId="0" xfId="0" applyNumberFormat="1" applyFont="1" applyFill="1" applyAlignment="1" applyProtection="1">
      <alignment horizontal="right" vertical="center"/>
      <protection locked="0"/>
    </xf>
    <xf numFmtId="37" fontId="7" fillId="21" borderId="0" xfId="0" applyFont="1" applyFill="1" applyProtection="1">
      <protection locked="0"/>
    </xf>
    <xf numFmtId="37" fontId="53" fillId="21" borderId="0" xfId="6" applyFill="1" applyProtection="1">
      <protection locked="0"/>
    </xf>
    <xf numFmtId="37" fontId="78" fillId="6" borderId="0" xfId="0" applyFont="1" applyFill="1" applyBorder="1" applyAlignment="1">
      <alignment horizontal="center"/>
    </xf>
    <xf numFmtId="37" fontId="0" fillId="22" borderId="16" xfId="0" applyFill="1" applyBorder="1"/>
    <xf numFmtId="37" fontId="0" fillId="22" borderId="0" xfId="0" applyFill="1" applyAlignment="1">
      <alignment horizontal="center" wrapText="1"/>
    </xf>
    <xf numFmtId="37" fontId="0" fillId="22" borderId="17" xfId="0" applyFill="1" applyBorder="1" applyAlignment="1">
      <alignment horizontal="center" wrapText="1"/>
    </xf>
    <xf numFmtId="37" fontId="5" fillId="23" borderId="0" xfId="0" applyFont="1" applyFill="1"/>
    <xf numFmtId="37" fontId="13" fillId="23" borderId="0" xfId="0" applyFont="1" applyFill="1"/>
    <xf numFmtId="37" fontId="15" fillId="23" borderId="0" xfId="0" applyFont="1" applyFill="1"/>
    <xf numFmtId="1" fontId="1" fillId="0" borderId="0" xfId="0" applyNumberFormat="1" applyFont="1" applyBorder="1" applyAlignment="1" applyProtection="1">
      <alignment horizontal="center"/>
    </xf>
    <xf numFmtId="37" fontId="65" fillId="18" borderId="16" xfId="0" applyFont="1" applyFill="1" applyBorder="1" applyAlignment="1">
      <alignment horizontal="center" wrapText="1"/>
    </xf>
    <xf numFmtId="37" fontId="65" fillId="18" borderId="0" xfId="0" applyFont="1" applyFill="1" applyBorder="1" applyAlignment="1">
      <alignment horizontal="center" wrapText="1"/>
    </xf>
    <xf numFmtId="37" fontId="65" fillId="18" borderId="17" xfId="0" applyFont="1" applyFill="1" applyBorder="1" applyAlignment="1">
      <alignment horizontal="center" wrapText="1"/>
    </xf>
    <xf numFmtId="14" fontId="47" fillId="6" borderId="16" xfId="0" applyNumberFormat="1" applyFont="1" applyFill="1" applyBorder="1" applyAlignment="1">
      <alignment horizontal="center"/>
    </xf>
    <xf numFmtId="14" fontId="47" fillId="6" borderId="0" xfId="0" applyNumberFormat="1" applyFont="1" applyFill="1" applyBorder="1" applyAlignment="1">
      <alignment horizontal="center"/>
    </xf>
    <xf numFmtId="14" fontId="47" fillId="6" borderId="17" xfId="0" applyNumberFormat="1" applyFont="1" applyFill="1" applyBorder="1" applyAlignment="1">
      <alignment horizontal="center"/>
    </xf>
    <xf numFmtId="37" fontId="43" fillId="6" borderId="16" xfId="0" applyFont="1" applyFill="1" applyBorder="1" applyAlignment="1">
      <alignment horizontal="center"/>
    </xf>
    <xf numFmtId="37" fontId="43" fillId="6" borderId="0" xfId="0" applyFont="1" applyFill="1" applyBorder="1" applyAlignment="1">
      <alignment horizontal="center"/>
    </xf>
    <xf numFmtId="37" fontId="43" fillId="6" borderId="17" xfId="0" applyFont="1" applyFill="1" applyBorder="1" applyAlignment="1">
      <alignment horizontal="center"/>
    </xf>
    <xf numFmtId="37" fontId="41" fillId="6" borderId="16" xfId="0" applyFont="1" applyFill="1" applyBorder="1" applyAlignment="1">
      <alignment horizontal="center"/>
    </xf>
    <xf numFmtId="37" fontId="41" fillId="6" borderId="0" xfId="0" applyFont="1" applyFill="1" applyBorder="1" applyAlignment="1">
      <alignment horizontal="center"/>
    </xf>
    <xf numFmtId="37" fontId="41" fillId="6" borderId="17" xfId="0" applyFont="1" applyFill="1" applyBorder="1" applyAlignment="1">
      <alignment horizontal="center"/>
    </xf>
    <xf numFmtId="37" fontId="42" fillId="6" borderId="16" xfId="0" applyFont="1" applyFill="1" applyBorder="1" applyAlignment="1">
      <alignment horizontal="center"/>
    </xf>
    <xf numFmtId="37" fontId="42" fillId="6" borderId="0" xfId="0" applyFont="1" applyFill="1" applyBorder="1" applyAlignment="1">
      <alignment horizontal="center"/>
    </xf>
    <xf numFmtId="37" fontId="42" fillId="6" borderId="17" xfId="0" applyFont="1" applyFill="1" applyBorder="1" applyAlignment="1">
      <alignment horizontal="center"/>
    </xf>
    <xf numFmtId="37" fontId="42" fillId="6" borderId="16" xfId="0" applyFont="1" applyFill="1" applyBorder="1" applyAlignment="1">
      <alignment horizontal="center" wrapText="1"/>
    </xf>
    <xf numFmtId="37" fontId="0" fillId="0" borderId="0" xfId="0" applyAlignment="1">
      <alignment horizontal="center" wrapText="1"/>
    </xf>
    <xf numFmtId="37" fontId="0" fillId="0" borderId="17" xfId="0" applyBorder="1" applyAlignment="1">
      <alignment horizontal="center" wrapText="1"/>
    </xf>
    <xf numFmtId="37" fontId="79" fillId="0" borderId="0" xfId="0" applyFont="1" applyAlignment="1">
      <alignment horizontal="center"/>
    </xf>
    <xf numFmtId="37" fontId="79" fillId="0" borderId="17" xfId="0" applyFont="1" applyBorder="1" applyAlignment="1">
      <alignment horizontal="center"/>
    </xf>
    <xf numFmtId="37" fontId="73" fillId="0" borderId="0" xfId="0" applyFont="1" applyBorder="1" applyAlignment="1" applyProtection="1">
      <alignment horizontal="right"/>
    </xf>
    <xf numFmtId="37" fontId="5" fillId="0" borderId="1" xfId="0" applyFont="1" applyBorder="1" applyAlignment="1" applyProtection="1">
      <alignment horizontal="right"/>
    </xf>
    <xf numFmtId="37" fontId="73" fillId="0" borderId="1" xfId="0" applyFont="1" applyBorder="1" applyAlignment="1" applyProtection="1">
      <alignment horizontal="right"/>
    </xf>
    <xf numFmtId="37" fontId="5" fillId="0" borderId="0" xfId="0" applyFont="1" applyBorder="1" applyAlignment="1" applyProtection="1">
      <alignment horizontal="right"/>
    </xf>
    <xf numFmtId="37" fontId="7" fillId="10" borderId="5" xfId="6" applyFont="1" applyFill="1" applyBorder="1" applyAlignment="1">
      <alignment horizontal="left"/>
    </xf>
    <xf numFmtId="37" fontId="7" fillId="10" borderId="2" xfId="6" applyFont="1" applyFill="1" applyBorder="1" applyAlignment="1">
      <alignment horizontal="left"/>
    </xf>
    <xf numFmtId="37" fontId="7" fillId="10" borderId="29" xfId="6" applyFont="1" applyFill="1" applyBorder="1" applyAlignment="1">
      <alignment horizontal="left"/>
    </xf>
    <xf numFmtId="37" fontId="6" fillId="0" borderId="0" xfId="6" applyFont="1" applyBorder="1" applyAlignment="1">
      <alignment horizontal="right"/>
    </xf>
    <xf numFmtId="37" fontId="5" fillId="18" borderId="0" xfId="0" applyFont="1" applyFill="1" applyBorder="1" applyAlignment="1" applyProtection="1">
      <alignment horizontal="left"/>
    </xf>
    <xf numFmtId="37" fontId="5" fillId="18" borderId="1" xfId="0" applyFont="1" applyFill="1" applyBorder="1" applyAlignment="1" applyProtection="1">
      <alignment horizontal="left"/>
    </xf>
    <xf numFmtId="37" fontId="45" fillId="9" borderId="4" xfId="0" applyFont="1" applyFill="1" applyBorder="1" applyAlignment="1" applyProtection="1">
      <alignment horizontal="center"/>
    </xf>
    <xf numFmtId="37" fontId="57" fillId="9" borderId="4" xfId="6" applyFont="1" applyFill="1" applyBorder="1" applyAlignment="1" applyProtection="1">
      <alignment horizontal="center"/>
    </xf>
    <xf numFmtId="37" fontId="5" fillId="18" borderId="0" xfId="6" applyFont="1" applyFill="1" applyBorder="1" applyAlignment="1" applyProtection="1">
      <alignment horizontal="left"/>
    </xf>
    <xf numFmtId="37" fontId="5" fillId="0" borderId="0" xfId="6" applyFont="1" applyBorder="1" applyAlignment="1" applyProtection="1">
      <alignment horizontal="right"/>
    </xf>
    <xf numFmtId="37" fontId="5" fillId="18" borderId="1" xfId="6" applyFont="1" applyFill="1" applyBorder="1" applyAlignment="1" applyProtection="1">
      <alignment horizontal="left"/>
    </xf>
    <xf numFmtId="37" fontId="5" fillId="0" borderId="1" xfId="6" applyFont="1" applyBorder="1" applyAlignment="1" applyProtection="1">
      <alignment horizontal="right"/>
    </xf>
    <xf numFmtId="37" fontId="39" fillId="2" borderId="7" xfId="0" applyFont="1" applyFill="1" applyBorder="1" applyAlignment="1" applyProtection="1">
      <alignment horizontal="center"/>
    </xf>
    <xf numFmtId="37" fontId="39" fillId="2" borderId="22" xfId="0" applyFont="1" applyFill="1" applyBorder="1" applyAlignment="1" applyProtection="1">
      <alignment horizontal="center"/>
    </xf>
    <xf numFmtId="37" fontId="39" fillId="2" borderId="12" xfId="0" applyFont="1" applyFill="1" applyBorder="1" applyAlignment="1" applyProtection="1">
      <alignment horizontal="center"/>
    </xf>
    <xf numFmtId="37" fontId="39" fillId="2" borderId="26" xfId="0" applyFont="1" applyFill="1" applyBorder="1" applyAlignment="1" applyProtection="1">
      <alignment horizontal="center"/>
    </xf>
    <xf numFmtId="37" fontId="39" fillId="3" borderId="4" xfId="0" applyFont="1" applyFill="1" applyBorder="1" applyAlignment="1" applyProtection="1">
      <alignment horizontal="center"/>
    </xf>
    <xf numFmtId="37" fontId="39" fillId="3" borderId="5" xfId="0" applyFont="1" applyFill="1" applyBorder="1" applyAlignment="1" applyProtection="1">
      <alignment horizontal="center"/>
    </xf>
    <xf numFmtId="37" fontId="39" fillId="7" borderId="30" xfId="0" applyFont="1" applyFill="1" applyBorder="1" applyAlignment="1">
      <alignment horizontal="center" vertical="center" textRotation="180"/>
    </xf>
    <xf numFmtId="37" fontId="39" fillId="7" borderId="31" xfId="0" applyFont="1" applyFill="1" applyBorder="1" applyAlignment="1">
      <alignment horizontal="center" vertical="center" textRotation="180"/>
    </xf>
    <xf numFmtId="37" fontId="39" fillId="2" borderId="4" xfId="0" applyFont="1" applyFill="1" applyBorder="1" applyAlignment="1" applyProtection="1">
      <alignment horizontal="center"/>
    </xf>
    <xf numFmtId="37" fontId="39" fillId="2" borderId="5" xfId="0" applyFont="1" applyFill="1" applyBorder="1" applyAlignment="1" applyProtection="1">
      <alignment horizontal="center"/>
    </xf>
    <xf numFmtId="37" fontId="0" fillId="8" borderId="30" xfId="0" applyFill="1" applyBorder="1" applyAlignment="1">
      <alignment horizontal="center" vertical="center" textRotation="180"/>
    </xf>
    <xf numFmtId="37" fontId="0" fillId="8" borderId="31" xfId="0" applyFill="1" applyBorder="1" applyAlignment="1">
      <alignment horizontal="center" vertical="center" textRotation="180"/>
    </xf>
    <xf numFmtId="37" fontId="0" fillId="8" borderId="32" xfId="0" applyFill="1" applyBorder="1" applyAlignment="1">
      <alignment horizontal="center" vertical="center" textRotation="180"/>
    </xf>
    <xf numFmtId="37" fontId="39" fillId="2" borderId="7" xfId="6" applyFont="1" applyFill="1" applyBorder="1" applyAlignment="1" applyProtection="1">
      <alignment horizontal="center"/>
    </xf>
    <xf numFmtId="37" fontId="39" fillId="2" borderId="22" xfId="6" applyFont="1" applyFill="1" applyBorder="1" applyAlignment="1" applyProtection="1">
      <alignment horizontal="center"/>
    </xf>
    <xf numFmtId="37" fontId="39" fillId="2" borderId="12" xfId="6" applyFont="1" applyFill="1" applyBorder="1" applyAlignment="1" applyProtection="1">
      <alignment horizontal="center"/>
    </xf>
    <xf numFmtId="37" fontId="39" fillId="2" borderId="26" xfId="6" applyFont="1" applyFill="1" applyBorder="1" applyAlignment="1" applyProtection="1">
      <alignment horizontal="center"/>
    </xf>
    <xf numFmtId="37" fontId="39" fillId="3" borderId="4" xfId="6" applyFont="1" applyFill="1" applyBorder="1" applyAlignment="1" applyProtection="1">
      <alignment horizontal="center"/>
    </xf>
    <xf numFmtId="37" fontId="39" fillId="3" borderId="5" xfId="6" applyFont="1" applyFill="1" applyBorder="1" applyAlignment="1" applyProtection="1">
      <alignment horizontal="center"/>
    </xf>
    <xf numFmtId="37" fontId="39" fillId="7" borderId="30" xfId="6" applyFont="1" applyFill="1" applyBorder="1" applyAlignment="1">
      <alignment horizontal="center" vertical="center" textRotation="180"/>
    </xf>
    <xf numFmtId="37" fontId="39" fillId="7" borderId="31" xfId="6" applyFont="1" applyFill="1" applyBorder="1" applyAlignment="1">
      <alignment horizontal="center" vertical="center" textRotation="180"/>
    </xf>
    <xf numFmtId="37" fontId="39" fillId="2" borderId="4" xfId="6" applyFont="1" applyFill="1" applyBorder="1" applyAlignment="1" applyProtection="1">
      <alignment horizontal="center"/>
    </xf>
    <xf numFmtId="37" fontId="39" fillId="2" borderId="5" xfId="6" applyFont="1" applyFill="1" applyBorder="1" applyAlignment="1" applyProtection="1">
      <alignment horizontal="center"/>
    </xf>
    <xf numFmtId="37" fontId="53" fillId="8" borderId="30" xfId="6" applyFill="1" applyBorder="1" applyAlignment="1">
      <alignment horizontal="center" vertical="center" textRotation="180"/>
    </xf>
    <xf numFmtId="37" fontId="53" fillId="8" borderId="31" xfId="6" applyFill="1" applyBorder="1" applyAlignment="1">
      <alignment horizontal="center" vertical="center" textRotation="180"/>
    </xf>
    <xf numFmtId="37" fontId="53" fillId="8" borderId="32" xfId="6" applyFill="1" applyBorder="1" applyAlignment="1">
      <alignment horizontal="center" vertical="center" textRotation="180"/>
    </xf>
  </cellXfs>
  <cellStyles count="9">
    <cellStyle name="Comma" xfId="1" builtinId="3"/>
    <cellStyle name="Comma 2" xfId="2" xr:uid="{00000000-0005-0000-0000-000001000000}"/>
    <cellStyle name="Currency" xfId="3" builtinId="4"/>
    <cellStyle name="Currency 2" xfId="4" xr:uid="{00000000-0005-0000-0000-000003000000}"/>
    <cellStyle name="Hyperlink 2" xfId="5" xr:uid="{00000000-0005-0000-0000-000004000000}"/>
    <cellStyle name="Normal" xfId="0" builtinId="0"/>
    <cellStyle name="Normal 2" xfId="6" xr:uid="{00000000-0005-0000-0000-000006000000}"/>
    <cellStyle name="Percent" xfId="7" builtinId="5"/>
    <cellStyle name="Percent 2" xfId="8" xr:uid="{00000000-0005-0000-0000-000008000000}"/>
  </cellStyles>
  <dxfs count="2">
    <dxf>
      <fill>
        <patternFill>
          <bgColor indexed="10"/>
        </patternFill>
      </fill>
    </dxf>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99"/>
      <color rgb="FFCCECFF"/>
      <color rgb="FFFCF5DA"/>
      <color rgb="FFFFFFCC"/>
      <color rgb="FFE7EED6"/>
      <color rgb="FF0000D4"/>
      <color rgb="FF0033D4"/>
      <color rgb="FFFFFFD4"/>
      <color rgb="FFFFFBF7"/>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2</xdr:col>
      <xdr:colOff>171450</xdr:colOff>
      <xdr:row>0</xdr:row>
      <xdr:rowOff>28575</xdr:rowOff>
    </xdr:from>
    <xdr:to>
      <xdr:col>6</xdr:col>
      <xdr:colOff>76200</xdr:colOff>
      <xdr:row>6</xdr:row>
      <xdr:rowOff>76200</xdr:rowOff>
    </xdr:to>
    <xdr:pic>
      <xdr:nvPicPr>
        <xdr:cNvPr id="26683" name="Picture 2" descr="RU_SIG_ST_CMYK.wmf">
          <a:extLst>
            <a:ext uri="{FF2B5EF4-FFF2-40B4-BE49-F238E27FC236}">
              <a16:creationId xmlns:a16="http://schemas.microsoft.com/office/drawing/2014/main" id="{00000000-0008-0000-0000-00003B68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0650" y="28575"/>
          <a:ext cx="2571750"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76200</xdr:colOff>
      <xdr:row>20</xdr:row>
      <xdr:rowOff>66675</xdr:rowOff>
    </xdr:from>
    <xdr:to>
      <xdr:col>5</xdr:col>
      <xdr:colOff>447675</xdr:colOff>
      <xdr:row>22</xdr:row>
      <xdr:rowOff>114300</xdr:rowOff>
    </xdr:to>
    <xdr:sp macro="" textlink="">
      <xdr:nvSpPr>
        <xdr:cNvPr id="26684" name="Right Arrow 2">
          <a:extLst>
            <a:ext uri="{FF2B5EF4-FFF2-40B4-BE49-F238E27FC236}">
              <a16:creationId xmlns:a16="http://schemas.microsoft.com/office/drawing/2014/main" id="{00000000-0008-0000-0000-00003C680000}"/>
            </a:ext>
          </a:extLst>
        </xdr:cNvPr>
        <xdr:cNvSpPr>
          <a:spLocks noChangeArrowheads="1"/>
        </xdr:cNvSpPr>
      </xdr:nvSpPr>
      <xdr:spPr bwMode="auto">
        <a:xfrm>
          <a:off x="2514600" y="2971800"/>
          <a:ext cx="981075" cy="485775"/>
        </a:xfrm>
        <a:prstGeom prst="rightArrow">
          <a:avLst>
            <a:gd name="adj1" fmla="val 50000"/>
            <a:gd name="adj2" fmla="val 50023"/>
          </a:avLst>
        </a:prstGeom>
        <a:solidFill>
          <a:srgbClr val="8EB4E3"/>
        </a:solidFill>
        <a:ln w="9525" algn="ctr">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29"/>
  <sheetViews>
    <sheetView topLeftCell="A2" workbookViewId="0">
      <selection activeCell="G22" sqref="G22"/>
    </sheetView>
  </sheetViews>
  <sheetFormatPr defaultColWidth="8.7109375" defaultRowHeight="12.75"/>
  <cols>
    <col min="6" max="6" width="12.5703125" bestFit="1" customWidth="1"/>
    <col min="7" max="7" width="9.42578125" customWidth="1"/>
    <col min="19" max="19" width="8.7109375" customWidth="1"/>
    <col min="20" max="20" width="9.140625" hidden="1" customWidth="1"/>
  </cols>
  <sheetData>
    <row r="1" spans="1:9">
      <c r="A1" s="88"/>
      <c r="B1" s="89"/>
      <c r="C1" s="89"/>
      <c r="D1" s="89"/>
      <c r="E1" s="89"/>
      <c r="F1" s="89"/>
      <c r="G1" s="89"/>
      <c r="H1" s="89"/>
      <c r="I1" s="90"/>
    </row>
    <row r="2" spans="1:9">
      <c r="A2" s="91"/>
      <c r="B2" s="92"/>
      <c r="C2" s="92"/>
      <c r="D2" s="92"/>
      <c r="E2" s="92"/>
      <c r="F2" s="92"/>
      <c r="G2" s="92"/>
      <c r="H2" s="92"/>
      <c r="I2" s="93"/>
    </row>
    <row r="3" spans="1:9">
      <c r="A3" s="91"/>
      <c r="B3" s="92"/>
      <c r="C3" s="92"/>
      <c r="D3" s="92"/>
      <c r="E3" s="92"/>
      <c r="F3" s="92"/>
      <c r="G3" s="92"/>
      <c r="H3" s="92"/>
      <c r="I3" s="93"/>
    </row>
    <row r="4" spans="1:9">
      <c r="A4" s="91"/>
      <c r="B4" s="92"/>
      <c r="C4" s="92"/>
      <c r="D4" s="92"/>
      <c r="E4" s="92"/>
      <c r="F4" s="92"/>
      <c r="G4" s="92"/>
      <c r="H4" s="92"/>
      <c r="I4" s="93"/>
    </row>
    <row r="5" spans="1:9">
      <c r="A5" s="91"/>
      <c r="B5" s="92"/>
      <c r="C5" s="92"/>
      <c r="D5" s="92"/>
      <c r="E5" s="92"/>
      <c r="F5" s="92"/>
      <c r="G5" s="92"/>
      <c r="H5" s="92"/>
      <c r="I5" s="93"/>
    </row>
    <row r="6" spans="1:9">
      <c r="A6" s="91"/>
      <c r="B6" s="92"/>
      <c r="C6" s="92"/>
      <c r="D6" s="92"/>
      <c r="E6" s="92"/>
      <c r="F6" s="92"/>
      <c r="G6" s="92"/>
      <c r="H6" s="92"/>
      <c r="I6" s="93"/>
    </row>
    <row r="7" spans="1:9" ht="19.5">
      <c r="A7" s="536" t="s">
        <v>159</v>
      </c>
      <c r="B7" s="537"/>
      <c r="C7" s="537"/>
      <c r="D7" s="537"/>
      <c r="E7" s="537"/>
      <c r="F7" s="537"/>
      <c r="G7" s="537"/>
      <c r="H7" s="537"/>
      <c r="I7" s="538"/>
    </row>
    <row r="8" spans="1:9" ht="19.5">
      <c r="A8" s="536" t="s">
        <v>160</v>
      </c>
      <c r="B8" s="537"/>
      <c r="C8" s="537"/>
      <c r="D8" s="537"/>
      <c r="E8" s="537"/>
      <c r="F8" s="537"/>
      <c r="G8" s="537"/>
      <c r="H8" s="537"/>
      <c r="I8" s="538"/>
    </row>
    <row r="9" spans="1:9" ht="19.5">
      <c r="A9" s="536" t="s">
        <v>163</v>
      </c>
      <c r="B9" s="537"/>
      <c r="C9" s="537"/>
      <c r="D9" s="537"/>
      <c r="E9" s="537"/>
      <c r="F9" s="537"/>
      <c r="G9" s="537"/>
      <c r="H9" s="537"/>
      <c r="I9" s="538"/>
    </row>
    <row r="10" spans="1:9" ht="19.5">
      <c r="A10" s="536" t="s">
        <v>440</v>
      </c>
      <c r="B10" s="537"/>
      <c r="C10" s="537"/>
      <c r="D10" s="537"/>
      <c r="E10" s="537"/>
      <c r="F10" s="537"/>
      <c r="G10" s="537"/>
      <c r="H10" s="537"/>
      <c r="I10" s="538"/>
    </row>
    <row r="11" spans="1:9">
      <c r="A11" s="91"/>
      <c r="B11" s="92"/>
      <c r="C11" s="92"/>
      <c r="D11" s="92"/>
      <c r="E11" s="92"/>
      <c r="F11" s="92"/>
      <c r="G11" s="92"/>
      <c r="H11" s="92"/>
      <c r="I11" s="93"/>
    </row>
    <row r="12" spans="1:9" ht="19.5">
      <c r="A12" s="503"/>
      <c r="B12" s="504"/>
      <c r="C12" s="504"/>
      <c r="D12" s="504"/>
      <c r="E12" s="519" t="s">
        <v>434</v>
      </c>
      <c r="F12" s="504"/>
      <c r="G12" s="504"/>
      <c r="H12" s="504"/>
      <c r="I12" s="505"/>
    </row>
    <row r="13" spans="1:9" ht="35.25" customHeight="1">
      <c r="A13" s="542" t="s">
        <v>435</v>
      </c>
      <c r="B13" s="543"/>
      <c r="C13" s="543"/>
      <c r="D13" s="543"/>
      <c r="E13" s="543"/>
      <c r="F13" s="543"/>
      <c r="G13" s="543"/>
      <c r="H13" s="543"/>
      <c r="I13" s="544"/>
    </row>
    <row r="14" spans="1:9" ht="19.5" hidden="1">
      <c r="A14" s="503"/>
      <c r="B14" s="504"/>
      <c r="C14" s="504"/>
      <c r="D14" s="504"/>
      <c r="E14" s="519" t="s">
        <v>436</v>
      </c>
      <c r="F14" s="504"/>
      <c r="G14" s="504"/>
      <c r="H14" s="504"/>
      <c r="I14" s="505"/>
    </row>
    <row r="15" spans="1:9" ht="29.25" hidden="1" customHeight="1">
      <c r="A15" s="542" t="s">
        <v>437</v>
      </c>
      <c r="B15" s="545"/>
      <c r="C15" s="545"/>
      <c r="D15" s="545"/>
      <c r="E15" s="545"/>
      <c r="F15" s="545"/>
      <c r="G15" s="545"/>
      <c r="H15" s="545"/>
      <c r="I15" s="546"/>
    </row>
    <row r="16" spans="1:9">
      <c r="A16" s="520"/>
      <c r="B16" s="521"/>
      <c r="C16" s="521"/>
      <c r="D16" s="521"/>
      <c r="E16" s="521"/>
      <c r="F16" s="521"/>
      <c r="G16" s="521"/>
      <c r="H16" s="521"/>
      <c r="I16" s="522"/>
    </row>
    <row r="17" spans="1:20" ht="15.75">
      <c r="A17" s="539" t="s">
        <v>161</v>
      </c>
      <c r="B17" s="540"/>
      <c r="C17" s="540"/>
      <c r="D17" s="540"/>
      <c r="E17" s="540"/>
      <c r="F17" s="540"/>
      <c r="G17" s="540"/>
      <c r="H17" s="540"/>
      <c r="I17" s="541"/>
    </row>
    <row r="18" spans="1:20" ht="19.5">
      <c r="A18" s="530">
        <f>'Vars-RU'!C31</f>
        <v>43140</v>
      </c>
      <c r="B18" s="531"/>
      <c r="C18" s="531"/>
      <c r="D18" s="531"/>
      <c r="E18" s="531"/>
      <c r="F18" s="531"/>
      <c r="G18" s="531"/>
      <c r="H18" s="531"/>
      <c r="I18" s="532"/>
      <c r="T18" s="324">
        <v>2018</v>
      </c>
    </row>
    <row r="19" spans="1:20">
      <c r="A19" s="91"/>
      <c r="B19" s="92"/>
      <c r="C19" s="92"/>
      <c r="D19" s="92"/>
      <c r="E19" s="92"/>
      <c r="F19" s="92"/>
      <c r="G19" s="92"/>
      <c r="H19" s="92"/>
      <c r="I19" s="93"/>
      <c r="T19" s="324">
        <v>2019</v>
      </c>
    </row>
    <row r="20" spans="1:20" ht="13.5" customHeight="1">
      <c r="A20" s="533" t="s">
        <v>162</v>
      </c>
      <c r="B20" s="534"/>
      <c r="C20" s="534"/>
      <c r="D20" s="534"/>
      <c r="E20" s="534"/>
      <c r="F20" s="534"/>
      <c r="G20" s="534"/>
      <c r="H20" s="534"/>
      <c r="I20" s="535"/>
      <c r="T20" s="324">
        <v>2020</v>
      </c>
    </row>
    <row r="21" spans="1:20" ht="13.5" customHeight="1" thickBot="1">
      <c r="A21" s="271"/>
      <c r="B21" s="272"/>
      <c r="C21" s="272"/>
      <c r="D21" s="272"/>
      <c r="E21" s="272"/>
      <c r="F21" s="272"/>
      <c r="G21" s="272"/>
      <c r="H21" s="272"/>
      <c r="I21" s="273"/>
      <c r="T21" s="324">
        <v>2021</v>
      </c>
    </row>
    <row r="22" spans="1:20" ht="21" thickBot="1">
      <c r="A22" s="327"/>
      <c r="B22" s="321" t="s">
        <v>350</v>
      </c>
      <c r="C22" s="328"/>
      <c r="D22" s="322"/>
      <c r="E22" s="323"/>
      <c r="F22" s="321"/>
      <c r="G22" s="326">
        <v>2018</v>
      </c>
      <c r="H22" s="92"/>
      <c r="I22" s="93"/>
      <c r="T22" s="324">
        <v>2022</v>
      </c>
    </row>
    <row r="23" spans="1:20">
      <c r="A23" s="271"/>
      <c r="B23" s="272"/>
      <c r="C23" s="272"/>
      <c r="D23" s="272"/>
      <c r="E23" s="272"/>
      <c r="F23" s="272"/>
      <c r="G23" s="272"/>
      <c r="H23" s="272"/>
      <c r="I23" s="273"/>
      <c r="T23" s="324">
        <v>2023</v>
      </c>
    </row>
    <row r="24" spans="1:20" ht="37.5" hidden="1" customHeight="1">
      <c r="A24" s="527" t="s">
        <v>355</v>
      </c>
      <c r="B24" s="528"/>
      <c r="C24" s="528"/>
      <c r="D24" s="528"/>
      <c r="E24" s="528"/>
      <c r="F24" s="528"/>
      <c r="G24" s="528"/>
      <c r="H24" s="528"/>
      <c r="I24" s="529"/>
    </row>
    <row r="25" spans="1:20">
      <c r="A25" s="91"/>
      <c r="B25" s="92"/>
      <c r="C25" s="92"/>
      <c r="D25" s="92"/>
      <c r="E25" s="92"/>
      <c r="F25" s="92"/>
      <c r="G25" s="92"/>
      <c r="H25" s="92"/>
      <c r="I25" s="93"/>
    </row>
    <row r="26" spans="1:20" ht="99" customHeight="1">
      <c r="A26" s="527" t="s">
        <v>349</v>
      </c>
      <c r="B26" s="528"/>
      <c r="C26" s="528"/>
      <c r="D26" s="528"/>
      <c r="E26" s="528"/>
      <c r="F26" s="528"/>
      <c r="G26" s="528"/>
      <c r="H26" s="528"/>
      <c r="I26" s="529"/>
    </row>
    <row r="27" spans="1:20" hidden="1">
      <c r="A27" s="91"/>
      <c r="B27" s="92"/>
      <c r="C27" s="92"/>
      <c r="D27" s="92"/>
      <c r="E27" s="92"/>
      <c r="F27" s="92"/>
      <c r="G27" s="92"/>
      <c r="H27" s="92"/>
      <c r="I27" s="93"/>
    </row>
    <row r="28" spans="1:20" ht="41.25" hidden="1" customHeight="1">
      <c r="A28" s="527" t="s">
        <v>424</v>
      </c>
      <c r="B28" s="528"/>
      <c r="C28" s="528"/>
      <c r="D28" s="528"/>
      <c r="E28" s="528"/>
      <c r="F28" s="528"/>
      <c r="G28" s="528"/>
      <c r="H28" s="528"/>
      <c r="I28" s="529"/>
    </row>
    <row r="29" spans="1:20" ht="13.5" thickBot="1">
      <c r="A29" s="94"/>
      <c r="B29" s="95"/>
      <c r="C29" s="95"/>
      <c r="D29" s="95"/>
      <c r="E29" s="95"/>
      <c r="F29" s="95"/>
      <c r="G29" s="95"/>
      <c r="H29" s="95"/>
      <c r="I29" s="96"/>
    </row>
  </sheetData>
  <sheetProtection algorithmName="SHA-512" hashValue="VWez7h6Eow1DxPZK+TVBWIqrin17xXcRBe/T+Eg4T6OmpsZqp/txTpr1FfIv4pygTO94cHhz976e8KFDOzOucg==" saltValue="9QjQf2dlVT+L0XDOGwT8BQ==" spinCount="100000" sheet="1" objects="1" scenarios="1"/>
  <mergeCells count="12">
    <mergeCell ref="A28:I28"/>
    <mergeCell ref="A18:I18"/>
    <mergeCell ref="A20:I20"/>
    <mergeCell ref="A26:I26"/>
    <mergeCell ref="A7:I7"/>
    <mergeCell ref="A8:I8"/>
    <mergeCell ref="A9:I9"/>
    <mergeCell ref="A17:I17"/>
    <mergeCell ref="A10:I10"/>
    <mergeCell ref="A24:I24"/>
    <mergeCell ref="A13:I13"/>
    <mergeCell ref="A15:I15"/>
  </mergeCells>
  <phoneticPr fontId="28" type="noConversion"/>
  <dataValidations count="1">
    <dataValidation type="list" allowBlank="1" showInputMessage="1" showErrorMessage="1" sqref="G22" xr:uid="{00000000-0002-0000-0000-000000000000}">
      <formula1>$T$18:$T$24</formula1>
    </dataValidation>
  </dataValidations>
  <pageMargins left="0.75" right="0.75" top="1" bottom="1" header="0.5" footer="0.5"/>
  <pageSetup scale="85" orientation="portrait"/>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FF00"/>
  </sheetPr>
  <dimension ref="A1:I41"/>
  <sheetViews>
    <sheetView zoomScale="200" zoomScaleNormal="200" zoomScalePageLayoutView="200" workbookViewId="0">
      <selection activeCell="C27" sqref="C27"/>
    </sheetView>
  </sheetViews>
  <sheetFormatPr defaultColWidth="8.7109375" defaultRowHeight="12.75"/>
  <cols>
    <col min="1" max="1" width="7.140625" bestFit="1" customWidth="1"/>
    <col min="2" max="2" width="22.7109375" bestFit="1" customWidth="1"/>
    <col min="3" max="3" width="9.42578125" bestFit="1" customWidth="1"/>
    <col min="4" max="8" width="10.85546875" bestFit="1" customWidth="1"/>
    <col min="9" max="9" width="2.85546875" bestFit="1" customWidth="1"/>
  </cols>
  <sheetData>
    <row r="1" spans="1:9">
      <c r="A1" s="563"/>
      <c r="B1" s="564"/>
      <c r="C1" s="567" t="s">
        <v>150</v>
      </c>
      <c r="D1" s="567"/>
      <c r="E1" s="567"/>
      <c r="F1" s="567"/>
      <c r="G1" s="567"/>
      <c r="H1" s="568"/>
      <c r="I1" s="569" t="s">
        <v>151</v>
      </c>
    </row>
    <row r="2" spans="1:9">
      <c r="A2" s="565"/>
      <c r="B2" s="566"/>
      <c r="C2" s="129">
        <f>Welcome!G22</f>
        <v>2018</v>
      </c>
      <c r="D2" s="86">
        <f>C2+1</f>
        <v>2019</v>
      </c>
      <c r="E2" s="86">
        <f>D2+1</f>
        <v>2020</v>
      </c>
      <c r="F2" s="86">
        <f>E2+1</f>
        <v>2021</v>
      </c>
      <c r="G2" s="86">
        <f>F2+1</f>
        <v>2022</v>
      </c>
      <c r="H2" s="87">
        <f>G2+1</f>
        <v>2023</v>
      </c>
      <c r="I2" s="570"/>
    </row>
    <row r="3" spans="1:9">
      <c r="A3" s="58" t="s">
        <v>146</v>
      </c>
      <c r="B3" s="58" t="s">
        <v>147</v>
      </c>
      <c r="C3" s="59">
        <v>1</v>
      </c>
      <c r="D3" s="59">
        <v>2</v>
      </c>
      <c r="E3" s="59">
        <v>3</v>
      </c>
      <c r="F3" s="59">
        <v>4</v>
      </c>
      <c r="G3" s="59">
        <v>5</v>
      </c>
      <c r="H3" s="60">
        <v>6</v>
      </c>
      <c r="I3" s="570"/>
    </row>
    <row r="4" spans="1:9">
      <c r="A4" s="61" t="s">
        <v>126</v>
      </c>
      <c r="B4" s="62" t="s">
        <v>8</v>
      </c>
      <c r="C4" s="63">
        <v>0.50529999999999997</v>
      </c>
      <c r="D4" s="63">
        <v>0.50529999999999997</v>
      </c>
      <c r="E4" s="63">
        <v>0.50529999999999997</v>
      </c>
      <c r="F4" s="63">
        <v>0.50529999999999997</v>
      </c>
      <c r="G4" s="63">
        <v>0.50529999999999997</v>
      </c>
      <c r="H4" s="63">
        <v>0.50529999999999997</v>
      </c>
      <c r="I4" s="570"/>
    </row>
    <row r="5" spans="1:9">
      <c r="A5" s="61" t="s">
        <v>126</v>
      </c>
      <c r="B5" s="62" t="s">
        <v>148</v>
      </c>
      <c r="C5" s="63">
        <v>0.50529999999999997</v>
      </c>
      <c r="D5" s="63">
        <v>0.50529999999999997</v>
      </c>
      <c r="E5" s="63">
        <v>0.50529999999999997</v>
      </c>
      <c r="F5" s="63">
        <v>0.50529999999999997</v>
      </c>
      <c r="G5" s="63">
        <v>0.50529999999999997</v>
      </c>
      <c r="H5" s="63">
        <v>0.50529999999999997</v>
      </c>
      <c r="I5" s="570"/>
    </row>
    <row r="6" spans="1:9">
      <c r="A6" s="61" t="s">
        <v>127</v>
      </c>
      <c r="B6" s="62" t="s">
        <v>9</v>
      </c>
      <c r="C6" s="63">
        <v>7.6499999999999999E-2</v>
      </c>
      <c r="D6" s="63">
        <v>7.6499999999999999E-2</v>
      </c>
      <c r="E6" s="63">
        <v>7.6499999999999999E-2</v>
      </c>
      <c r="F6" s="63">
        <v>7.6499999999999999E-2</v>
      </c>
      <c r="G6" s="63">
        <v>7.6499999999999999E-2</v>
      </c>
      <c r="H6" s="63">
        <v>7.6499999999999999E-2</v>
      </c>
      <c r="I6" s="570"/>
    </row>
    <row r="7" spans="1:9">
      <c r="A7" s="64"/>
      <c r="B7" s="58"/>
      <c r="C7" s="65"/>
      <c r="D7" s="65"/>
      <c r="E7" s="65"/>
      <c r="F7" s="65"/>
      <c r="G7" s="65"/>
      <c r="H7" s="65"/>
      <c r="I7" s="570"/>
    </row>
    <row r="8" spans="1:9">
      <c r="A8" s="61" t="s">
        <v>128</v>
      </c>
      <c r="B8" s="62" t="s">
        <v>10</v>
      </c>
      <c r="C8" s="63">
        <v>7.6499999999999999E-2</v>
      </c>
      <c r="D8" s="63">
        <v>7.6499999999999999E-2</v>
      </c>
      <c r="E8" s="63">
        <v>7.6499999999999999E-2</v>
      </c>
      <c r="F8" s="63">
        <v>7.6499999999999999E-2</v>
      </c>
      <c r="G8" s="63">
        <v>7.6499999999999999E-2</v>
      </c>
      <c r="H8" s="63">
        <v>7.6499999999999999E-2</v>
      </c>
      <c r="I8" s="570"/>
    </row>
    <row r="9" spans="1:9">
      <c r="A9" s="61" t="s">
        <v>219</v>
      </c>
      <c r="B9" s="62" t="s">
        <v>220</v>
      </c>
      <c r="C9" s="63">
        <v>0.50529999999999997</v>
      </c>
      <c r="D9" s="63">
        <v>0.50529999999999997</v>
      </c>
      <c r="E9" s="63">
        <v>0.50529999999999997</v>
      </c>
      <c r="F9" s="63">
        <v>0.50529999999999997</v>
      </c>
      <c r="G9" s="63">
        <v>0.50529999999999997</v>
      </c>
      <c r="H9" s="63">
        <v>0.50529999999999997</v>
      </c>
      <c r="I9" s="570"/>
    </row>
    <row r="10" spans="1:9">
      <c r="A10" s="61" t="s">
        <v>129</v>
      </c>
      <c r="B10" s="62" t="s">
        <v>11</v>
      </c>
      <c r="C10" s="63">
        <v>0</v>
      </c>
      <c r="D10" s="63">
        <v>0</v>
      </c>
      <c r="E10" s="63">
        <v>0</v>
      </c>
      <c r="F10" s="63">
        <v>0</v>
      </c>
      <c r="G10" s="63">
        <v>0</v>
      </c>
      <c r="H10" s="63">
        <v>0</v>
      </c>
      <c r="I10" s="570"/>
    </row>
    <row r="11" spans="1:9">
      <c r="A11" s="61" t="s">
        <v>130</v>
      </c>
      <c r="B11" s="62" t="s">
        <v>12</v>
      </c>
      <c r="C11" s="63">
        <v>7.6499999999999999E-2</v>
      </c>
      <c r="D11" s="63">
        <v>7.6499999999999999E-2</v>
      </c>
      <c r="E11" s="63">
        <v>7.6499999999999999E-2</v>
      </c>
      <c r="F11" s="63">
        <v>7.6499999999999999E-2</v>
      </c>
      <c r="G11" s="63">
        <v>7.6499999999999999E-2</v>
      </c>
      <c r="H11" s="63">
        <v>7.6499999999999999E-2</v>
      </c>
      <c r="I11" s="570"/>
    </row>
    <row r="12" spans="1:9">
      <c r="A12" s="61" t="s">
        <v>131</v>
      </c>
      <c r="B12" s="62" t="s">
        <v>149</v>
      </c>
      <c r="C12" s="63">
        <v>7.6499999999999999E-2</v>
      </c>
      <c r="D12" s="63">
        <v>7.6499999999999999E-2</v>
      </c>
      <c r="E12" s="63">
        <v>7.6499999999999999E-2</v>
      </c>
      <c r="F12" s="63">
        <v>7.6499999999999999E-2</v>
      </c>
      <c r="G12" s="63">
        <v>7.6499999999999999E-2</v>
      </c>
      <c r="H12" s="63">
        <v>7.6499999999999999E-2</v>
      </c>
      <c r="I12" s="570"/>
    </row>
    <row r="13" spans="1:9">
      <c r="A13" s="61" t="s">
        <v>132</v>
      </c>
      <c r="B13" s="62" t="s">
        <v>123</v>
      </c>
      <c r="C13" s="63">
        <v>7.6499999999999999E-2</v>
      </c>
      <c r="D13" s="63">
        <v>7.6499999999999999E-2</v>
      </c>
      <c r="E13" s="63">
        <v>7.6499999999999999E-2</v>
      </c>
      <c r="F13" s="63">
        <v>7.6499999999999999E-2</v>
      </c>
      <c r="G13" s="63">
        <v>7.6499999999999999E-2</v>
      </c>
      <c r="H13" s="63">
        <v>7.6499999999999999E-2</v>
      </c>
      <c r="I13" s="570"/>
    </row>
    <row r="14" spans="1:9">
      <c r="A14" s="61" t="s">
        <v>133</v>
      </c>
      <c r="B14" s="62" t="s">
        <v>14</v>
      </c>
      <c r="C14" s="125">
        <v>0.48580000000000001</v>
      </c>
      <c r="D14" s="125">
        <v>0.48580000000000001</v>
      </c>
      <c r="E14" s="125">
        <v>0.48580000000000001</v>
      </c>
      <c r="F14" s="125">
        <v>0.48580000000000001</v>
      </c>
      <c r="G14" s="125">
        <v>0.48580000000000001</v>
      </c>
      <c r="H14" s="125">
        <v>0.48580000000000001</v>
      </c>
      <c r="I14" s="570"/>
    </row>
    <row r="15" spans="1:9" ht="13.5" thickBot="1">
      <c r="A15" s="61" t="s">
        <v>134</v>
      </c>
      <c r="B15" s="62" t="s">
        <v>15</v>
      </c>
      <c r="C15" s="125">
        <v>0.28370000000000001</v>
      </c>
      <c r="D15" s="125">
        <v>0.28370000000000001</v>
      </c>
      <c r="E15" s="125">
        <v>0.28370000000000001</v>
      </c>
      <c r="F15" s="125">
        <v>0.28370000000000001</v>
      </c>
      <c r="G15" s="125">
        <v>0.28370000000000001</v>
      </c>
      <c r="H15" s="125">
        <v>0.28370000000000001</v>
      </c>
      <c r="I15" s="570"/>
    </row>
    <row r="16" spans="1:9" hidden="1">
      <c r="A16" s="66"/>
      <c r="B16" s="67"/>
      <c r="C16" s="68"/>
      <c r="D16" s="68"/>
      <c r="E16" s="68"/>
      <c r="F16" s="68"/>
      <c r="G16" s="68"/>
      <c r="H16" s="69"/>
      <c r="I16" s="570"/>
    </row>
    <row r="17" spans="1:9" hidden="1">
      <c r="A17" s="64" t="s">
        <v>152</v>
      </c>
      <c r="B17" s="58" t="s">
        <v>101</v>
      </c>
      <c r="C17" s="571" t="s">
        <v>153</v>
      </c>
      <c r="D17" s="571"/>
      <c r="E17" s="571"/>
      <c r="F17" s="571"/>
      <c r="G17" s="571"/>
      <c r="H17" s="572"/>
      <c r="I17" s="570"/>
    </row>
    <row r="18" spans="1:9" hidden="1">
      <c r="A18" s="61">
        <v>1</v>
      </c>
      <c r="B18" s="62" t="s">
        <v>102</v>
      </c>
      <c r="C18" s="70">
        <v>0.55000000000000004</v>
      </c>
      <c r="D18" s="70">
        <v>0.55000000000000004</v>
      </c>
      <c r="E18" s="70">
        <v>0.55000000000000004</v>
      </c>
      <c r="F18" s="70">
        <v>0.55000000000000004</v>
      </c>
      <c r="G18" s="70">
        <v>0.55000000000000004</v>
      </c>
      <c r="H18" s="71">
        <v>0.55000000000000004</v>
      </c>
      <c r="I18" s="570"/>
    </row>
    <row r="19" spans="1:9" hidden="1">
      <c r="A19" s="61">
        <v>2</v>
      </c>
      <c r="B19" s="62" t="s">
        <v>103</v>
      </c>
      <c r="C19" s="70">
        <v>0.26</v>
      </c>
      <c r="D19" s="70">
        <v>0.26</v>
      </c>
      <c r="E19" s="70">
        <v>0.26</v>
      </c>
      <c r="F19" s="70">
        <v>0.26</v>
      </c>
      <c r="G19" s="70">
        <v>0.26</v>
      </c>
      <c r="H19" s="71">
        <v>0.26</v>
      </c>
      <c r="I19" s="570"/>
    </row>
    <row r="20" spans="1:9" hidden="1">
      <c r="A20" s="61">
        <v>3</v>
      </c>
      <c r="B20" s="62" t="s">
        <v>154</v>
      </c>
      <c r="C20" s="70">
        <v>0.53</v>
      </c>
      <c r="D20" s="70">
        <v>0.53</v>
      </c>
      <c r="E20" s="70">
        <v>0.53</v>
      </c>
      <c r="F20" s="70">
        <v>0.53</v>
      </c>
      <c r="G20" s="70">
        <v>0.53</v>
      </c>
      <c r="H20" s="71">
        <v>0.53</v>
      </c>
      <c r="I20" s="570"/>
    </row>
    <row r="21" spans="1:9" hidden="1">
      <c r="A21" s="61">
        <v>4</v>
      </c>
      <c r="B21" s="62" t="s">
        <v>155</v>
      </c>
      <c r="C21" s="70">
        <v>0.26</v>
      </c>
      <c r="D21" s="70">
        <v>0.26</v>
      </c>
      <c r="E21" s="70">
        <v>0.26</v>
      </c>
      <c r="F21" s="70">
        <v>0.26</v>
      </c>
      <c r="G21" s="70">
        <v>0.26</v>
      </c>
      <c r="H21" s="71">
        <v>0.26</v>
      </c>
      <c r="I21" s="570"/>
    </row>
    <row r="22" spans="1:9" hidden="1">
      <c r="A22" s="61">
        <v>5</v>
      </c>
      <c r="B22" s="62" t="s">
        <v>156</v>
      </c>
      <c r="C22" s="70">
        <v>0.14000000000000001</v>
      </c>
      <c r="D22" s="70">
        <v>0.14000000000000001</v>
      </c>
      <c r="E22" s="70">
        <v>0.14000000000000001</v>
      </c>
      <c r="F22" s="70">
        <v>0.14000000000000001</v>
      </c>
      <c r="G22" s="70">
        <v>0.14000000000000001</v>
      </c>
      <c r="H22" s="71">
        <v>0.14000000000000001</v>
      </c>
      <c r="I22" s="570"/>
    </row>
    <row r="23" spans="1:9" hidden="1">
      <c r="A23" s="123">
        <v>6</v>
      </c>
      <c r="B23" s="124" t="s">
        <v>196</v>
      </c>
      <c r="C23" s="70">
        <v>0.372</v>
      </c>
      <c r="D23" s="70">
        <v>0.372</v>
      </c>
      <c r="E23" s="70">
        <v>0.372</v>
      </c>
      <c r="F23" s="70">
        <v>0.372</v>
      </c>
      <c r="G23" s="70">
        <v>0.372</v>
      </c>
      <c r="H23" s="71">
        <v>0.372</v>
      </c>
      <c r="I23" s="570"/>
    </row>
    <row r="24" spans="1:9" hidden="1">
      <c r="A24" s="123">
        <v>7</v>
      </c>
      <c r="B24" s="124" t="s">
        <v>197</v>
      </c>
      <c r="C24" s="70">
        <v>0.26</v>
      </c>
      <c r="D24" s="70">
        <v>0.26</v>
      </c>
      <c r="E24" s="70">
        <v>0.26</v>
      </c>
      <c r="F24" s="70">
        <v>0.26</v>
      </c>
      <c r="G24" s="70">
        <v>0.26</v>
      </c>
      <c r="H24" s="71">
        <v>0.26</v>
      </c>
      <c r="I24" s="570"/>
    </row>
    <row r="25" spans="1:9" ht="13.5" hidden="1" thickBot="1">
      <c r="A25" s="72">
        <v>8</v>
      </c>
      <c r="B25" s="73" t="s">
        <v>157</v>
      </c>
      <c r="C25" s="74">
        <v>0</v>
      </c>
      <c r="D25" s="74">
        <v>0</v>
      </c>
      <c r="E25" s="74">
        <v>0</v>
      </c>
      <c r="F25" s="74">
        <v>0</v>
      </c>
      <c r="G25" s="74">
        <v>0</v>
      </c>
      <c r="H25" s="75">
        <v>0</v>
      </c>
      <c r="I25" s="570"/>
    </row>
    <row r="26" spans="1:9" ht="13.5" hidden="1" thickBot="1">
      <c r="A26" s="76"/>
      <c r="B26" s="77"/>
      <c r="C26" s="77"/>
      <c r="D26" s="77"/>
      <c r="E26" s="77"/>
      <c r="F26" s="77"/>
      <c r="G26" s="77"/>
      <c r="H26" s="77"/>
      <c r="I26" s="78"/>
    </row>
    <row r="27" spans="1:9" ht="12.75" customHeight="1">
      <c r="A27" s="79"/>
      <c r="B27" s="80" t="s">
        <v>98</v>
      </c>
      <c r="C27" s="81">
        <f t="shared" ref="C27:H27" si="0">C$2</f>
        <v>2018</v>
      </c>
      <c r="D27" s="81">
        <f t="shared" si="0"/>
        <v>2019</v>
      </c>
      <c r="E27" s="81">
        <f t="shared" si="0"/>
        <v>2020</v>
      </c>
      <c r="F27" s="81">
        <f t="shared" si="0"/>
        <v>2021</v>
      </c>
      <c r="G27" s="81">
        <f t="shared" si="0"/>
        <v>2022</v>
      </c>
      <c r="H27" s="82">
        <f t="shared" si="0"/>
        <v>2023</v>
      </c>
      <c r="I27" s="573" t="s">
        <v>158</v>
      </c>
    </row>
    <row r="28" spans="1:9">
      <c r="A28" s="83">
        <v>1</v>
      </c>
      <c r="B28" s="84" t="s">
        <v>104</v>
      </c>
      <c r="C28" s="97">
        <f>'Summary-RU'!E64</f>
        <v>50131.536314527773</v>
      </c>
      <c r="D28" s="97">
        <f>'Summary-RU'!F64</f>
        <v>51282.965528963614</v>
      </c>
      <c r="E28" s="97">
        <f>'Summary-RU'!G64</f>
        <v>52462.194151238771</v>
      </c>
      <c r="F28" s="97">
        <f>'Summary-RU'!H64</f>
        <v>53670.97904393707</v>
      </c>
      <c r="G28" s="97">
        <f>'Summary-RU'!I64</f>
        <v>54909.544513614732</v>
      </c>
      <c r="H28" s="97">
        <f>'Summary-RU'!J64</f>
        <v>262457.21955228195</v>
      </c>
      <c r="I28" s="574"/>
    </row>
    <row r="29" spans="1:9" ht="13.5" thickBot="1">
      <c r="A29" s="83">
        <v>2</v>
      </c>
      <c r="B29" s="84" t="s">
        <v>105</v>
      </c>
      <c r="C29" s="97">
        <f>'Summary-RU'!E79</f>
        <v>55231.826314527774</v>
      </c>
      <c r="D29" s="97">
        <f>'Summary-RU'!F79</f>
        <v>51282.965528963614</v>
      </c>
      <c r="E29" s="97">
        <f>'Summary-RU'!G79</f>
        <v>52462.194151238771</v>
      </c>
      <c r="F29" s="97">
        <f>'Summary-RU'!H79</f>
        <v>53670.97904393707</v>
      </c>
      <c r="G29" s="97">
        <f>'Summary-RU'!I79</f>
        <v>54909.544513614732</v>
      </c>
      <c r="H29" s="97">
        <f>'Summary-RU'!J79</f>
        <v>267557.50955228193</v>
      </c>
      <c r="I29" s="575"/>
    </row>
    <row r="31" spans="1:9">
      <c r="A31" s="134" t="s">
        <v>216</v>
      </c>
      <c r="C31" s="132">
        <v>43140</v>
      </c>
    </row>
    <row r="32" spans="1:9">
      <c r="A32" s="133"/>
      <c r="C32" s="235"/>
      <c r="D32" s="235"/>
      <c r="E32" s="235"/>
      <c r="F32" s="235"/>
      <c r="G32" s="235"/>
      <c r="H32" s="235"/>
    </row>
    <row r="33" s="236" customFormat="1"/>
    <row r="34" s="236" customFormat="1"/>
    <row r="35" s="236" customFormat="1"/>
    <row r="36" s="236" customFormat="1"/>
    <row r="37" s="236" customFormat="1"/>
    <row r="38" s="236" customFormat="1"/>
    <row r="39" s="236" customFormat="1"/>
    <row r="40" s="236" customFormat="1"/>
    <row r="41" s="236" customFormat="1"/>
  </sheetData>
  <sheetProtection algorithmName="SHA-512" hashValue="1e5tDKn002SbRW2t3YWEvoDegHwIaIfosFE1ARsQ7vD6yAd0I5JO2ktsS46DI8UJjj1+HnIb/cml9l6qONSotw==" saltValue="Npfzu2ZoBLAd756tHhi+Og==" spinCount="100000" sheet="1" objects="1" scenarios="1"/>
  <mergeCells count="5">
    <mergeCell ref="A1:B2"/>
    <mergeCell ref="C1:H1"/>
    <mergeCell ref="I1:I25"/>
    <mergeCell ref="C17:H17"/>
    <mergeCell ref="I27:I29"/>
  </mergeCells>
  <phoneticPr fontId="28" type="noConversion"/>
  <pageMargins left="0.75" right="0.75" top="1" bottom="1" header="0.5" footer="0.5"/>
  <pageSetup scale="94" orientation="portrait"/>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070C0"/>
  </sheetPr>
  <dimension ref="A1:I43"/>
  <sheetViews>
    <sheetView zoomScale="150" zoomScaleNormal="150" zoomScalePageLayoutView="150" workbookViewId="0">
      <selection activeCell="C15" sqref="C15:H15"/>
    </sheetView>
  </sheetViews>
  <sheetFormatPr defaultColWidth="8.7109375" defaultRowHeight="12.75"/>
  <cols>
    <col min="1" max="1" width="9.140625" style="135" bestFit="1" customWidth="1"/>
    <col min="2" max="2" width="22.7109375" style="135" customWidth="1"/>
    <col min="3" max="7" width="11.7109375" style="135" bestFit="1" customWidth="1"/>
    <col min="8" max="8" width="9.5703125" style="135" bestFit="1" customWidth="1"/>
    <col min="9" max="9" width="2.85546875" style="135" bestFit="1" customWidth="1"/>
    <col min="10" max="16384" width="8.7109375" style="135"/>
  </cols>
  <sheetData>
    <row r="1" spans="1:9">
      <c r="A1" s="576"/>
      <c r="B1" s="577"/>
      <c r="C1" s="580" t="s">
        <v>150</v>
      </c>
      <c r="D1" s="580"/>
      <c r="E1" s="580"/>
      <c r="F1" s="580"/>
      <c r="G1" s="580"/>
      <c r="H1" s="581"/>
      <c r="I1" s="582" t="s">
        <v>151</v>
      </c>
    </row>
    <row r="2" spans="1:9">
      <c r="A2" s="578"/>
      <c r="B2" s="579"/>
      <c r="C2" s="325">
        <f>Welcome!G22</f>
        <v>2018</v>
      </c>
      <c r="D2" s="160">
        <f>C2+1</f>
        <v>2019</v>
      </c>
      <c r="E2" s="160">
        <f>D2+1</f>
        <v>2020</v>
      </c>
      <c r="F2" s="160">
        <f>E2+1</f>
        <v>2021</v>
      </c>
      <c r="G2" s="160">
        <f>F2+1</f>
        <v>2022</v>
      </c>
      <c r="H2" s="161">
        <f>G2+1</f>
        <v>2023</v>
      </c>
      <c r="I2" s="583"/>
    </row>
    <row r="3" spans="1:9">
      <c r="A3" s="136" t="s">
        <v>146</v>
      </c>
      <c r="B3" s="136" t="s">
        <v>147</v>
      </c>
      <c r="C3" s="130">
        <v>1</v>
      </c>
      <c r="D3" s="130">
        <v>2</v>
      </c>
      <c r="E3" s="130">
        <v>3</v>
      </c>
      <c r="F3" s="130">
        <v>4</v>
      </c>
      <c r="G3" s="130">
        <v>5</v>
      </c>
      <c r="H3" s="131">
        <v>6</v>
      </c>
      <c r="I3" s="583"/>
    </row>
    <row r="4" spans="1:9" hidden="1">
      <c r="A4" s="137" t="s">
        <v>126</v>
      </c>
      <c r="B4" s="138" t="s">
        <v>8</v>
      </c>
      <c r="C4" s="139">
        <v>0.441</v>
      </c>
      <c r="D4" s="139">
        <v>0.441</v>
      </c>
      <c r="E4" s="139">
        <v>0.441</v>
      </c>
      <c r="F4" s="139">
        <v>0.441</v>
      </c>
      <c r="G4" s="139">
        <v>0.441</v>
      </c>
      <c r="H4" s="139">
        <v>0.441</v>
      </c>
      <c r="I4" s="583"/>
    </row>
    <row r="5" spans="1:9" hidden="1">
      <c r="A5" s="137" t="s">
        <v>126</v>
      </c>
      <c r="B5" s="138" t="s">
        <v>148</v>
      </c>
      <c r="C5" s="139">
        <v>0.441</v>
      </c>
      <c r="D5" s="139">
        <v>0.441</v>
      </c>
      <c r="E5" s="139">
        <v>0.441</v>
      </c>
      <c r="F5" s="139">
        <v>0.441</v>
      </c>
      <c r="G5" s="139">
        <v>0.441</v>
      </c>
      <c r="H5" s="139">
        <v>0.441</v>
      </c>
      <c r="I5" s="583"/>
    </row>
    <row r="6" spans="1:9" hidden="1">
      <c r="A6" s="137" t="s">
        <v>127</v>
      </c>
      <c r="B6" s="138" t="s">
        <v>9</v>
      </c>
      <c r="C6" s="139">
        <v>7.2999999999999995E-2</v>
      </c>
      <c r="D6" s="139">
        <v>7.2999999999999995E-2</v>
      </c>
      <c r="E6" s="139">
        <v>7.2999999999999995E-2</v>
      </c>
      <c r="F6" s="139">
        <v>7.2999999999999995E-2</v>
      </c>
      <c r="G6" s="139">
        <v>7.2999999999999995E-2</v>
      </c>
      <c r="H6" s="139">
        <v>7.2999999999999995E-2</v>
      </c>
      <c r="I6" s="583"/>
    </row>
    <row r="7" spans="1:9" hidden="1">
      <c r="A7" s="136"/>
      <c r="B7" s="136"/>
      <c r="C7" s="130"/>
      <c r="D7" s="130"/>
      <c r="E7" s="130"/>
      <c r="F7" s="130"/>
      <c r="G7" s="130"/>
      <c r="H7" s="131"/>
      <c r="I7" s="583"/>
    </row>
    <row r="8" spans="1:9" hidden="1">
      <c r="A8" s="137" t="s">
        <v>128</v>
      </c>
      <c r="B8" s="138" t="s">
        <v>10</v>
      </c>
      <c r="C8" s="139">
        <v>7.2999999999999995E-2</v>
      </c>
      <c r="D8" s="139">
        <v>7.2999999999999995E-2</v>
      </c>
      <c r="E8" s="139">
        <v>7.2999999999999995E-2</v>
      </c>
      <c r="F8" s="139">
        <v>7.2999999999999995E-2</v>
      </c>
      <c r="G8" s="139">
        <v>7.2999999999999995E-2</v>
      </c>
      <c r="H8" s="139">
        <v>7.2999999999999995E-2</v>
      </c>
      <c r="I8" s="583"/>
    </row>
    <row r="9" spans="1:9" hidden="1">
      <c r="A9" s="137" t="s">
        <v>129</v>
      </c>
      <c r="B9" s="138" t="s">
        <v>11</v>
      </c>
      <c r="C9" s="139">
        <v>0</v>
      </c>
      <c r="D9" s="139">
        <v>0</v>
      </c>
      <c r="E9" s="139">
        <v>0</v>
      </c>
      <c r="F9" s="139">
        <v>0</v>
      </c>
      <c r="G9" s="139">
        <v>0</v>
      </c>
      <c r="H9" s="139">
        <v>0</v>
      </c>
      <c r="I9" s="583"/>
    </row>
    <row r="10" spans="1:9" hidden="1">
      <c r="A10" s="137" t="s">
        <v>130</v>
      </c>
      <c r="B10" s="138" t="s">
        <v>12</v>
      </c>
      <c r="C10" s="139">
        <v>7.2999999999999995E-2</v>
      </c>
      <c r="D10" s="139">
        <v>7.2999999999999995E-2</v>
      </c>
      <c r="E10" s="139">
        <v>7.2999999999999995E-2</v>
      </c>
      <c r="F10" s="139">
        <v>7.2999999999999995E-2</v>
      </c>
      <c r="G10" s="139">
        <v>7.2999999999999995E-2</v>
      </c>
      <c r="H10" s="139">
        <v>7.2999999999999995E-2</v>
      </c>
      <c r="I10" s="583"/>
    </row>
    <row r="11" spans="1:9" hidden="1">
      <c r="A11" s="137" t="s">
        <v>131</v>
      </c>
      <c r="B11" s="138" t="s">
        <v>149</v>
      </c>
      <c r="C11" s="139">
        <v>7.2999999999999995E-2</v>
      </c>
      <c r="D11" s="139">
        <v>7.2999999999999995E-2</v>
      </c>
      <c r="E11" s="139">
        <v>7.2999999999999995E-2</v>
      </c>
      <c r="F11" s="139">
        <v>7.2999999999999995E-2</v>
      </c>
      <c r="G11" s="139">
        <v>7.2999999999999995E-2</v>
      </c>
      <c r="H11" s="139">
        <v>7.2999999999999995E-2</v>
      </c>
      <c r="I11" s="583"/>
    </row>
    <row r="12" spans="1:9" hidden="1">
      <c r="A12" s="137" t="s">
        <v>132</v>
      </c>
      <c r="B12" s="138" t="s">
        <v>123</v>
      </c>
      <c r="C12" s="139">
        <v>7.2999999999999995E-2</v>
      </c>
      <c r="D12" s="139">
        <v>7.2999999999999995E-2</v>
      </c>
      <c r="E12" s="139">
        <v>7.2999999999999995E-2</v>
      </c>
      <c r="F12" s="139">
        <v>7.2999999999999995E-2</v>
      </c>
      <c r="G12" s="139">
        <v>7.2999999999999995E-2</v>
      </c>
      <c r="H12" s="139">
        <v>7.2999999999999995E-2</v>
      </c>
      <c r="I12" s="583"/>
    </row>
    <row r="13" spans="1:9" hidden="1">
      <c r="A13" s="137" t="s">
        <v>133</v>
      </c>
      <c r="B13" s="138" t="s">
        <v>14</v>
      </c>
      <c r="C13" s="165">
        <v>0.378</v>
      </c>
      <c r="D13" s="165">
        <v>0.29799999999999999</v>
      </c>
      <c r="E13" s="165">
        <v>0.29799999999999999</v>
      </c>
      <c r="F13" s="165">
        <v>0.29799999999999999</v>
      </c>
      <c r="G13" s="165">
        <v>0.29799999999999999</v>
      </c>
      <c r="H13" s="165">
        <v>0.29799999999999999</v>
      </c>
      <c r="I13" s="583"/>
    </row>
    <row r="14" spans="1:9" hidden="1">
      <c r="A14" s="137" t="s">
        <v>134</v>
      </c>
      <c r="B14" s="138" t="s">
        <v>15</v>
      </c>
      <c r="C14" s="165">
        <v>0.28799999999999998</v>
      </c>
      <c r="D14" s="165">
        <v>0.23799999999999999</v>
      </c>
      <c r="E14" s="165">
        <v>0.23799999999999999</v>
      </c>
      <c r="F14" s="165">
        <v>0.23799999999999999</v>
      </c>
      <c r="G14" s="165">
        <v>0.23799999999999999</v>
      </c>
      <c r="H14" s="165">
        <v>0.23799999999999999</v>
      </c>
      <c r="I14" s="583"/>
    </row>
    <row r="15" spans="1:9">
      <c r="A15" s="166" t="s">
        <v>221</v>
      </c>
      <c r="B15" s="138" t="s">
        <v>212</v>
      </c>
      <c r="C15" s="165">
        <v>0.52</v>
      </c>
      <c r="D15" s="165">
        <v>0.52</v>
      </c>
      <c r="E15" s="165">
        <v>0.52</v>
      </c>
      <c r="F15" s="165">
        <v>0.52</v>
      </c>
      <c r="G15" s="165">
        <v>0.52</v>
      </c>
      <c r="H15" s="165">
        <v>0.52</v>
      </c>
      <c r="I15" s="583"/>
    </row>
    <row r="16" spans="1:9">
      <c r="A16" s="166" t="s">
        <v>222</v>
      </c>
      <c r="B16" s="138" t="s">
        <v>213</v>
      </c>
      <c r="C16" s="165">
        <v>0.52</v>
      </c>
      <c r="D16" s="165">
        <v>0.52</v>
      </c>
      <c r="E16" s="165">
        <v>0.52</v>
      </c>
      <c r="F16" s="165">
        <v>0.52</v>
      </c>
      <c r="G16" s="165">
        <v>0.52</v>
      </c>
      <c r="H16" s="165">
        <v>0.52</v>
      </c>
      <c r="I16" s="583"/>
    </row>
    <row r="17" spans="1:9">
      <c r="A17" s="137"/>
      <c r="B17" s="138" t="s">
        <v>223</v>
      </c>
      <c r="C17" s="165">
        <v>7.6499999999999999E-2</v>
      </c>
      <c r="D17" s="165">
        <v>7.6499999999999999E-2</v>
      </c>
      <c r="E17" s="165">
        <v>7.6499999999999999E-2</v>
      </c>
      <c r="F17" s="165">
        <v>7.6499999999999999E-2</v>
      </c>
      <c r="G17" s="165">
        <v>7.6499999999999999E-2</v>
      </c>
      <c r="H17" s="165">
        <v>7.6499999999999999E-2</v>
      </c>
      <c r="I17" s="583"/>
    </row>
    <row r="18" spans="1:9">
      <c r="A18" s="137"/>
      <c r="B18" s="138" t="s">
        <v>353</v>
      </c>
      <c r="C18" s="165">
        <v>0</v>
      </c>
      <c r="D18" s="165">
        <v>0</v>
      </c>
      <c r="E18" s="165">
        <v>0</v>
      </c>
      <c r="F18" s="165">
        <v>0</v>
      </c>
      <c r="G18" s="165">
        <v>0</v>
      </c>
      <c r="H18" s="165">
        <v>0</v>
      </c>
      <c r="I18" s="583"/>
    </row>
    <row r="19" spans="1:9">
      <c r="A19" s="140"/>
      <c r="B19" s="136"/>
      <c r="C19" s="141"/>
      <c r="D19" s="141"/>
      <c r="E19" s="141"/>
      <c r="F19" s="141"/>
      <c r="G19" s="141"/>
      <c r="H19" s="141"/>
      <c r="I19" s="583"/>
    </row>
    <row r="20" spans="1:9" ht="12.75" hidden="1" customHeight="1">
      <c r="A20" s="137" t="s">
        <v>128</v>
      </c>
      <c r="B20" s="138" t="s">
        <v>10</v>
      </c>
      <c r="C20" s="139">
        <v>7.2999999999999995E-2</v>
      </c>
      <c r="D20" s="139">
        <v>7.2999999999999995E-2</v>
      </c>
      <c r="E20" s="139">
        <v>7.2999999999999995E-2</v>
      </c>
      <c r="F20" s="139">
        <v>7.2999999999999995E-2</v>
      </c>
      <c r="G20" s="139">
        <v>7.2999999999999995E-2</v>
      </c>
      <c r="H20" s="139">
        <v>7.2999999999999995E-2</v>
      </c>
      <c r="I20" s="583"/>
    </row>
    <row r="21" spans="1:9" ht="12.75" hidden="1" customHeight="1">
      <c r="A21" s="137" t="s">
        <v>129</v>
      </c>
      <c r="B21" s="138" t="s">
        <v>11</v>
      </c>
      <c r="C21" s="139">
        <v>0</v>
      </c>
      <c r="D21" s="139">
        <v>0</v>
      </c>
      <c r="E21" s="139">
        <v>0</v>
      </c>
      <c r="F21" s="139">
        <v>0</v>
      </c>
      <c r="G21" s="139">
        <v>0</v>
      </c>
      <c r="H21" s="139">
        <v>0</v>
      </c>
      <c r="I21" s="583"/>
    </row>
    <row r="22" spans="1:9" ht="12.75" hidden="1" customHeight="1">
      <c r="A22" s="137" t="s">
        <v>130</v>
      </c>
      <c r="B22" s="138" t="s">
        <v>12</v>
      </c>
      <c r="C22" s="139">
        <v>7.2999999999999995E-2</v>
      </c>
      <c r="D22" s="139">
        <v>7.2999999999999995E-2</v>
      </c>
      <c r="E22" s="139">
        <v>7.2999999999999995E-2</v>
      </c>
      <c r="F22" s="139">
        <v>7.2999999999999995E-2</v>
      </c>
      <c r="G22" s="139">
        <v>7.2999999999999995E-2</v>
      </c>
      <c r="H22" s="139">
        <v>7.2999999999999995E-2</v>
      </c>
      <c r="I22" s="583"/>
    </row>
    <row r="23" spans="1:9" ht="12.75" hidden="1" customHeight="1">
      <c r="A23" s="137" t="s">
        <v>131</v>
      </c>
      <c r="B23" s="138" t="s">
        <v>149</v>
      </c>
      <c r="C23" s="139">
        <v>7.2999999999999995E-2</v>
      </c>
      <c r="D23" s="139">
        <v>7.2999999999999995E-2</v>
      </c>
      <c r="E23" s="139">
        <v>7.2999999999999995E-2</v>
      </c>
      <c r="F23" s="139">
        <v>7.2999999999999995E-2</v>
      </c>
      <c r="G23" s="139">
        <v>7.2999999999999995E-2</v>
      </c>
      <c r="H23" s="139">
        <v>7.2999999999999995E-2</v>
      </c>
      <c r="I23" s="583"/>
    </row>
    <row r="24" spans="1:9" ht="12.75" hidden="1" customHeight="1">
      <c r="A24" s="137" t="s">
        <v>132</v>
      </c>
      <c r="B24" s="138" t="s">
        <v>123</v>
      </c>
      <c r="C24" s="139">
        <v>7.2999999999999995E-2</v>
      </c>
      <c r="D24" s="139">
        <v>7.2999999999999995E-2</v>
      </c>
      <c r="E24" s="139">
        <v>7.2999999999999995E-2</v>
      </c>
      <c r="F24" s="139">
        <v>7.2999999999999995E-2</v>
      </c>
      <c r="G24" s="139">
        <v>7.2999999999999995E-2</v>
      </c>
      <c r="H24" s="139">
        <v>7.2999999999999995E-2</v>
      </c>
      <c r="I24" s="583"/>
    </row>
    <row r="25" spans="1:9" ht="12.75" hidden="1" customHeight="1">
      <c r="A25" s="137" t="s">
        <v>133</v>
      </c>
      <c r="B25" s="138" t="s">
        <v>14</v>
      </c>
      <c r="C25" s="165">
        <v>0.29799999999999999</v>
      </c>
      <c r="D25" s="165">
        <v>0.29799999999999999</v>
      </c>
      <c r="E25" s="165">
        <v>0.29799999999999999</v>
      </c>
      <c r="F25" s="165">
        <v>0.29799999999999999</v>
      </c>
      <c r="G25" s="165">
        <v>0.29799999999999999</v>
      </c>
      <c r="H25" s="165">
        <v>0.29799999999999999</v>
      </c>
      <c r="I25" s="583"/>
    </row>
    <row r="26" spans="1:9" ht="12.75" hidden="1" customHeight="1">
      <c r="A26" s="137" t="s">
        <v>134</v>
      </c>
      <c r="B26" s="138" t="s">
        <v>15</v>
      </c>
      <c r="C26" s="165">
        <v>0.23799999999999999</v>
      </c>
      <c r="D26" s="165">
        <v>0.23799999999999999</v>
      </c>
      <c r="E26" s="165">
        <v>0.23799999999999999</v>
      </c>
      <c r="F26" s="165">
        <v>0.23799999999999999</v>
      </c>
      <c r="G26" s="165">
        <v>0.23799999999999999</v>
      </c>
      <c r="H26" s="165">
        <v>0.23799999999999999</v>
      </c>
      <c r="I26" s="583"/>
    </row>
    <row r="27" spans="1:9">
      <c r="A27" s="142"/>
      <c r="B27" s="143"/>
      <c r="C27" s="144"/>
      <c r="D27" s="144"/>
      <c r="E27" s="144"/>
      <c r="F27" s="144"/>
      <c r="G27" s="144"/>
      <c r="H27" s="145"/>
      <c r="I27" s="583"/>
    </row>
    <row r="28" spans="1:9">
      <c r="A28" s="140" t="s">
        <v>152</v>
      </c>
      <c r="B28" s="136" t="s">
        <v>101</v>
      </c>
      <c r="C28" s="584" t="s">
        <v>153</v>
      </c>
      <c r="D28" s="584"/>
      <c r="E28" s="584"/>
      <c r="F28" s="584"/>
      <c r="G28" s="584"/>
      <c r="H28" s="585"/>
      <c r="I28" s="583"/>
    </row>
    <row r="29" spans="1:9">
      <c r="A29" s="137">
        <v>1</v>
      </c>
      <c r="B29" s="138" t="s">
        <v>102</v>
      </c>
      <c r="C29" s="146">
        <v>0.59</v>
      </c>
      <c r="D29" s="146">
        <v>0.59</v>
      </c>
      <c r="E29" s="146">
        <v>0.59</v>
      </c>
      <c r="F29" s="146">
        <v>0.59</v>
      </c>
      <c r="G29" s="146">
        <v>0.59</v>
      </c>
      <c r="H29" s="146">
        <v>0.59</v>
      </c>
      <c r="I29" s="583"/>
    </row>
    <row r="30" spans="1:9">
      <c r="A30" s="137">
        <v>2</v>
      </c>
      <c r="B30" s="138" t="s">
        <v>103</v>
      </c>
      <c r="C30" s="146">
        <v>0.26</v>
      </c>
      <c r="D30" s="146">
        <v>0.26</v>
      </c>
      <c r="E30" s="146">
        <v>0.26</v>
      </c>
      <c r="F30" s="146">
        <v>0.26</v>
      </c>
      <c r="G30" s="146">
        <v>0.26</v>
      </c>
      <c r="H30" s="146">
        <v>0.26</v>
      </c>
      <c r="I30" s="583"/>
    </row>
    <row r="31" spans="1:9">
      <c r="A31" s="137">
        <v>3</v>
      </c>
      <c r="B31" s="138" t="s">
        <v>214</v>
      </c>
      <c r="C31" s="146">
        <v>0.3</v>
      </c>
      <c r="D31" s="146">
        <v>0.3</v>
      </c>
      <c r="E31" s="146">
        <v>0.3</v>
      </c>
      <c r="F31" s="146">
        <v>0.3</v>
      </c>
      <c r="G31" s="146">
        <v>0.3</v>
      </c>
      <c r="H31" s="146">
        <v>0.3</v>
      </c>
      <c r="I31" s="583"/>
    </row>
    <row r="32" spans="1:9">
      <c r="A32" s="137">
        <v>4</v>
      </c>
      <c r="B32" s="138" t="s">
        <v>215</v>
      </c>
      <c r="C32" s="146">
        <v>0.35</v>
      </c>
      <c r="D32" s="146">
        <v>0.35</v>
      </c>
      <c r="E32" s="146">
        <v>0.35</v>
      </c>
      <c r="F32" s="146">
        <v>0.35</v>
      </c>
      <c r="G32" s="146">
        <v>0.35</v>
      </c>
      <c r="H32" s="146">
        <v>0.35</v>
      </c>
      <c r="I32" s="583"/>
    </row>
    <row r="33" spans="1:9">
      <c r="A33" s="137">
        <v>5</v>
      </c>
      <c r="B33" s="138" t="s">
        <v>156</v>
      </c>
      <c r="C33" s="146">
        <v>0</v>
      </c>
      <c r="D33" s="146">
        <v>0</v>
      </c>
      <c r="E33" s="146">
        <v>0</v>
      </c>
      <c r="F33" s="146">
        <v>0</v>
      </c>
      <c r="G33" s="146">
        <v>0</v>
      </c>
      <c r="H33" s="146">
        <v>0</v>
      </c>
      <c r="I33" s="583"/>
    </row>
    <row r="34" spans="1:9">
      <c r="A34" s="163">
        <v>6</v>
      </c>
      <c r="B34" s="164" t="s">
        <v>196</v>
      </c>
      <c r="C34" s="146">
        <v>0.26100000000000001</v>
      </c>
      <c r="D34" s="146">
        <v>0.26100000000000001</v>
      </c>
      <c r="E34" s="146">
        <v>0.26100000000000001</v>
      </c>
      <c r="F34" s="146">
        <v>0.26100000000000001</v>
      </c>
      <c r="G34" s="146">
        <v>0.26100000000000001</v>
      </c>
      <c r="H34" s="146">
        <v>0.26100000000000001</v>
      </c>
      <c r="I34" s="583"/>
    </row>
    <row r="35" spans="1:9">
      <c r="A35" s="163">
        <v>7</v>
      </c>
      <c r="B35" s="164" t="s">
        <v>197</v>
      </c>
      <c r="C35" s="146">
        <v>0.23</v>
      </c>
      <c r="D35" s="146">
        <v>0.23</v>
      </c>
      <c r="E35" s="146">
        <v>0.23</v>
      </c>
      <c r="F35" s="146">
        <v>0.23</v>
      </c>
      <c r="G35" s="146">
        <v>0.23</v>
      </c>
      <c r="H35" s="146">
        <v>0.23</v>
      </c>
      <c r="I35" s="583"/>
    </row>
    <row r="36" spans="1:9" ht="13.5" thickBot="1">
      <c r="A36" s="147">
        <v>8</v>
      </c>
      <c r="B36" s="148" t="s">
        <v>157</v>
      </c>
      <c r="C36" s="149">
        <v>0</v>
      </c>
      <c r="D36" s="149">
        <v>0</v>
      </c>
      <c r="E36" s="149">
        <v>0</v>
      </c>
      <c r="F36" s="149">
        <v>0</v>
      </c>
      <c r="G36" s="149">
        <v>0</v>
      </c>
      <c r="H36" s="150">
        <v>0</v>
      </c>
      <c r="I36" s="583"/>
    </row>
    <row r="37" spans="1:9" ht="13.5" thickBot="1">
      <c r="A37" s="151"/>
      <c r="B37" s="152"/>
      <c r="C37" s="152"/>
      <c r="D37" s="152"/>
      <c r="E37" s="152"/>
      <c r="F37" s="152"/>
      <c r="G37" s="152"/>
      <c r="H37" s="152"/>
      <c r="I37" s="153"/>
    </row>
    <row r="38" spans="1:9" ht="12.75" customHeight="1">
      <c r="A38" s="154"/>
      <c r="B38" s="155" t="s">
        <v>98</v>
      </c>
      <c r="C38" s="156">
        <f t="shared" ref="C38:H38" si="0">C$2</f>
        <v>2018</v>
      </c>
      <c r="D38" s="156">
        <f t="shared" si="0"/>
        <v>2019</v>
      </c>
      <c r="E38" s="156">
        <f t="shared" si="0"/>
        <v>2020</v>
      </c>
      <c r="F38" s="156">
        <f t="shared" si="0"/>
        <v>2021</v>
      </c>
      <c r="G38" s="156">
        <f t="shared" si="0"/>
        <v>2022</v>
      </c>
      <c r="H38" s="157">
        <f t="shared" si="0"/>
        <v>2023</v>
      </c>
      <c r="I38" s="586" t="s">
        <v>158</v>
      </c>
    </row>
    <row r="39" spans="1:9">
      <c r="A39" s="158">
        <v>1</v>
      </c>
      <c r="B39" s="159" t="s">
        <v>104</v>
      </c>
      <c r="C39" s="162">
        <f>'Summary-RBHS'!E60</f>
        <v>0</v>
      </c>
      <c r="D39" s="162">
        <f>'Summary-RBHS'!F60</f>
        <v>0</v>
      </c>
      <c r="E39" s="162">
        <f>'Summary-RBHS'!G60</f>
        <v>0</v>
      </c>
      <c r="F39" s="162">
        <f>'Summary-RBHS'!H60</f>
        <v>0</v>
      </c>
      <c r="G39" s="162">
        <f>'Summary-RBHS'!I60</f>
        <v>0</v>
      </c>
      <c r="H39" s="162">
        <f>'Summary-RBHS'!J60</f>
        <v>0</v>
      </c>
      <c r="I39" s="587"/>
    </row>
    <row r="40" spans="1:9" ht="13.5" thickBot="1">
      <c r="A40" s="158">
        <v>2</v>
      </c>
      <c r="B40" s="159" t="s">
        <v>105</v>
      </c>
      <c r="C40" s="162">
        <f>'Summary-RBHS'!E76</f>
        <v>0</v>
      </c>
      <c r="D40" s="162">
        <f>'Summary-RBHS'!F76</f>
        <v>0</v>
      </c>
      <c r="E40" s="162">
        <f>'Summary-RBHS'!G76</f>
        <v>0</v>
      </c>
      <c r="F40" s="162">
        <f>'Summary-RBHS'!H76</f>
        <v>0</v>
      </c>
      <c r="G40" s="162">
        <f>'Summary-RBHS'!I76</f>
        <v>0</v>
      </c>
      <c r="H40" s="162">
        <f>'Summary-RBHS'!J76</f>
        <v>0</v>
      </c>
      <c r="I40" s="588"/>
    </row>
    <row r="42" spans="1:9">
      <c r="A42" s="219" t="s">
        <v>224</v>
      </c>
      <c r="C42" s="218">
        <f>Welcome!A18</f>
        <v>43140</v>
      </c>
    </row>
    <row r="43" spans="1:9">
      <c r="A43" s="167"/>
    </row>
  </sheetData>
  <sheetProtection password="D939" sheet="1" objects="1" scenarios="1"/>
  <mergeCells count="5">
    <mergeCell ref="A1:B2"/>
    <mergeCell ref="C1:H1"/>
    <mergeCell ref="I1:I36"/>
    <mergeCell ref="C28:H28"/>
    <mergeCell ref="I38:I40"/>
  </mergeCells>
  <pageMargins left="0.75" right="0.75" top="1" bottom="1" header="0.5" footer="0.5"/>
  <pageSetup scale="88"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codeName="Sheet2">
    <tabColor rgb="FFFF0000"/>
  </sheetPr>
  <dimension ref="A1:T200"/>
  <sheetViews>
    <sheetView workbookViewId="0">
      <pane xSplit="3" ySplit="15" topLeftCell="D16" activePane="bottomRight" state="frozenSplit"/>
      <selection activeCell="N25" sqref="N25"/>
      <selection pane="topRight" activeCell="N25" sqref="N25"/>
      <selection pane="bottomLeft" activeCell="N25" sqref="N25"/>
      <selection pane="bottomRight" activeCell="E16" sqref="E16"/>
    </sheetView>
  </sheetViews>
  <sheetFormatPr defaultColWidth="11.42578125" defaultRowHeight="12.75"/>
  <cols>
    <col min="1" max="1" width="6.7109375" customWidth="1"/>
    <col min="2" max="2" width="1.7109375" customWidth="1"/>
    <col min="3" max="3" width="7.7109375" hidden="1" customWidth="1"/>
    <col min="4" max="4" width="41.28515625" customWidth="1"/>
    <col min="5" max="5" width="11.42578125" customWidth="1"/>
    <col min="6" max="6" width="11.5703125" customWidth="1"/>
    <col min="7" max="9" width="11.42578125" customWidth="1"/>
    <col min="10" max="10" width="12.85546875" customWidth="1"/>
    <col min="11" max="11" width="18.5703125" customWidth="1"/>
    <col min="12" max="12" width="13.7109375" style="47" bestFit="1" customWidth="1"/>
  </cols>
  <sheetData>
    <row r="1" spans="1:20" s="2" customFormat="1" ht="15.75">
      <c r="A1" s="3" t="s">
        <v>2</v>
      </c>
      <c r="B1" s="119"/>
      <c r="C1" s="119"/>
      <c r="D1" s="119"/>
      <c r="E1" s="119"/>
      <c r="F1" s="250" t="s">
        <v>3</v>
      </c>
      <c r="G1" s="33"/>
      <c r="H1" s="33"/>
      <c r="I1" s="33"/>
      <c r="J1" s="119"/>
      <c r="K1" s="251"/>
      <c r="L1" s="506"/>
      <c r="M1" s="506"/>
      <c r="N1" s="506"/>
      <c r="O1" s="506"/>
      <c r="P1" s="506"/>
      <c r="Q1" s="506"/>
      <c r="R1" s="506"/>
      <c r="S1" s="506"/>
      <c r="T1" s="506"/>
    </row>
    <row r="2" spans="1:20" s="2" customFormat="1">
      <c r="A2" s="332" t="s">
        <v>173</v>
      </c>
      <c r="B2" s="333"/>
      <c r="C2" s="333"/>
      <c r="D2" s="333" t="str">
        <f>'Summary-RU'!D2</f>
        <v>Enter Proposal Title here.</v>
      </c>
      <c r="E2" s="252"/>
      <c r="F2" s="118"/>
      <c r="G2" s="336"/>
      <c r="H2" s="337" t="s">
        <v>171</v>
      </c>
      <c r="I2" s="338" t="str">
        <f>'Summary-RU'!I2</f>
        <v>(mm/dd/yy)</v>
      </c>
      <c r="J2" s="339" t="s">
        <v>99</v>
      </c>
      <c r="K2" s="499" t="str">
        <f>'Summary-RU'!K2</f>
        <v>Enter Log here</v>
      </c>
      <c r="L2" s="506"/>
      <c r="M2" s="506"/>
      <c r="N2" s="506"/>
      <c r="O2" s="506"/>
      <c r="P2" s="506"/>
      <c r="Q2" s="506"/>
      <c r="R2" s="506"/>
      <c r="S2" s="506"/>
      <c r="T2" s="506"/>
    </row>
    <row r="3" spans="1:20" s="2" customFormat="1">
      <c r="A3" s="332" t="s">
        <v>174</v>
      </c>
      <c r="B3" s="333"/>
      <c r="C3" s="333"/>
      <c r="D3" s="333" t="str">
        <f>'Summary-RU'!D3</f>
        <v>Enter PI's Full name here.</v>
      </c>
      <c r="E3" s="252"/>
      <c r="F3" s="252"/>
      <c r="G3" s="547" t="s">
        <v>175</v>
      </c>
      <c r="H3" s="547"/>
      <c r="I3" s="338">
        <f>'Summary-RU'!I3</f>
        <v>43709</v>
      </c>
      <c r="J3" s="340" t="s">
        <v>178</v>
      </c>
      <c r="K3" s="338">
        <f>'Summary-RU'!K3</f>
        <v>45535</v>
      </c>
      <c r="L3" s="506"/>
      <c r="M3" s="506"/>
      <c r="N3" s="506"/>
      <c r="O3" s="506"/>
      <c r="P3" s="506"/>
      <c r="Q3" s="506"/>
      <c r="R3" s="506"/>
      <c r="S3" s="506"/>
      <c r="T3" s="506"/>
    </row>
    <row r="4" spans="1:20" s="2" customFormat="1" ht="13.5" thickBot="1">
      <c r="A4" s="334" t="s">
        <v>188</v>
      </c>
      <c r="B4" s="335"/>
      <c r="C4" s="335"/>
      <c r="D4" s="335" t="str">
        <f>'Summary-RU'!D4</f>
        <v>Enter the Sponsor here.</v>
      </c>
      <c r="E4" s="253"/>
      <c r="F4" s="253"/>
      <c r="G4" s="548"/>
      <c r="H4" s="548"/>
      <c r="I4" s="120"/>
      <c r="J4" s="102"/>
      <c r="K4" s="120"/>
      <c r="L4" s="506"/>
      <c r="M4" s="506"/>
      <c r="N4" s="506"/>
      <c r="O4" s="506"/>
      <c r="P4" s="506"/>
      <c r="Q4" s="506"/>
      <c r="R4" s="506"/>
      <c r="S4" s="506"/>
      <c r="T4" s="506"/>
    </row>
    <row r="5" spans="1:20" s="2" customFormat="1">
      <c r="A5" s="254" t="s">
        <v>109</v>
      </c>
      <c r="B5" s="252"/>
      <c r="C5" s="252"/>
      <c r="D5" s="252"/>
      <c r="E5" s="255" t="s">
        <v>106</v>
      </c>
      <c r="F5" s="118"/>
      <c r="G5" s="118"/>
      <c r="H5" s="255" t="s">
        <v>106</v>
      </c>
      <c r="I5" s="255"/>
      <c r="J5" s="119"/>
      <c r="K5" s="119"/>
      <c r="L5" s="506"/>
      <c r="M5" s="506"/>
      <c r="N5" s="506"/>
      <c r="O5" s="506"/>
      <c r="P5" s="506"/>
      <c r="Q5" s="506"/>
      <c r="R5" s="506"/>
      <c r="S5" s="506"/>
      <c r="T5" s="506"/>
    </row>
    <row r="6" spans="1:20" s="2" customFormat="1">
      <c r="A6" s="256" t="s">
        <v>97</v>
      </c>
      <c r="B6" s="257"/>
      <c r="C6" s="258"/>
      <c r="D6" s="119"/>
      <c r="E6" s="255" t="s">
        <v>107</v>
      </c>
      <c r="F6" s="259"/>
      <c r="G6" s="259"/>
      <c r="H6" s="255" t="s">
        <v>108</v>
      </c>
      <c r="I6" s="255"/>
      <c r="J6" s="119"/>
      <c r="K6" s="119"/>
      <c r="L6" s="506"/>
      <c r="M6" s="506"/>
      <c r="N6" s="506"/>
      <c r="O6" s="506"/>
      <c r="P6" s="506"/>
      <c r="Q6" s="506"/>
      <c r="R6" s="506"/>
      <c r="S6" s="506"/>
      <c r="T6" s="506"/>
    </row>
    <row r="7" spans="1:20" s="2" customFormat="1">
      <c r="A7" s="23" t="s">
        <v>98</v>
      </c>
      <c r="B7"/>
      <c r="C7" s="24"/>
      <c r="D7" s="11"/>
      <c r="E7" s="442">
        <v>1</v>
      </c>
      <c r="F7" s="443" t="s">
        <v>166</v>
      </c>
      <c r="G7" s="126"/>
      <c r="H7" s="426">
        <v>1</v>
      </c>
      <c r="I7" s="427" t="s">
        <v>167</v>
      </c>
      <c r="J7" s="25"/>
      <c r="L7" s="506"/>
      <c r="M7" s="506"/>
      <c r="N7" s="506"/>
      <c r="O7" s="506"/>
      <c r="P7" s="506"/>
      <c r="Q7" s="506"/>
      <c r="R7" s="506"/>
      <c r="S7" s="506"/>
      <c r="T7" s="506"/>
    </row>
    <row r="8" spans="1:20" s="2" customFormat="1">
      <c r="A8" s="23"/>
      <c r="B8"/>
      <c r="C8" s="24"/>
      <c r="D8" s="439" t="s">
        <v>198</v>
      </c>
      <c r="E8" s="440">
        <v>0</v>
      </c>
      <c r="F8" s="441">
        <v>0</v>
      </c>
      <c r="G8" s="441">
        <v>0</v>
      </c>
      <c r="H8" s="440">
        <v>0</v>
      </c>
      <c r="I8" s="440">
        <v>0</v>
      </c>
      <c r="J8" s="25"/>
      <c r="L8" s="506"/>
      <c r="M8" s="506"/>
      <c r="N8" s="506"/>
      <c r="O8" s="506"/>
      <c r="P8" s="506"/>
      <c r="Q8" s="506"/>
      <c r="R8" s="506"/>
      <c r="S8" s="506"/>
      <c r="T8" s="506"/>
    </row>
    <row r="9" spans="1:20" ht="12" customHeight="1">
      <c r="D9" s="437" t="s">
        <v>165</v>
      </c>
      <c r="E9" s="438"/>
      <c r="F9" s="438">
        <v>0</v>
      </c>
      <c r="G9" s="438">
        <v>0</v>
      </c>
      <c r="H9" s="438">
        <v>0</v>
      </c>
      <c r="I9" s="438">
        <v>0</v>
      </c>
      <c r="L9" s="507"/>
      <c r="M9" s="507"/>
      <c r="N9" s="507"/>
      <c r="O9" s="507"/>
      <c r="P9" s="507"/>
      <c r="Q9" s="507"/>
      <c r="R9" s="507"/>
      <c r="S9" s="507"/>
      <c r="T9" s="507"/>
    </row>
    <row r="10" spans="1:20" hidden="1">
      <c r="D10" t="s">
        <v>164</v>
      </c>
      <c r="E10" s="436">
        <f>IF($H$7&lt;3,VLOOKUP($H$7,'Vars-RU'!$A$28:'Vars-RU'!$H$29,3),E9)+IF($H$7&lt;3,VLOOKUP($H$7,'Vars-RBHS'!$A$39:'Vars-RBHS'!$H$40,3),0)</f>
        <v>50131.536314527773</v>
      </c>
      <c r="F10" s="436">
        <f>IF($H$7&lt;3,VLOOKUP($H$7,'Vars-RU'!$A$28:'Vars-RU'!$H$29,4),F9)+IF($H$7&lt;3,VLOOKUP($H$7,'Vars-RBHS'!$A$39:'Vars-RBHS'!$H$40,4),0)</f>
        <v>51282.965528963614</v>
      </c>
      <c r="G10" s="436">
        <f>IF($H$7&lt;3,VLOOKUP($H$7,'Vars-RU'!$A$28:'Vars-RU'!$H$29,5),G9)+IF($H$7&lt;3,VLOOKUP($H$7,'Vars-RBHS'!$A$39:'Vars-RBHS'!$H$40,5),0)</f>
        <v>52462.194151238771</v>
      </c>
      <c r="H10" s="436">
        <f>IF($H$7&lt;3,VLOOKUP($H$7,'Vars-RU'!$A$28:'Vars-RU'!$H$29,6),H9)+IF($H$7&lt;3,VLOOKUP($H$7,'Vars-RBHS'!$A$39:'Vars-RBHS'!$H$40,6),0)</f>
        <v>53670.97904393707</v>
      </c>
      <c r="I10" s="436">
        <f>IF($H$7&lt;3,VLOOKUP($H$7,'Vars-RU'!$A$28:'Vars-RU'!$H$29,7),I9)+IF($H$7&lt;3,VLOOKUP($H$7,'Vars-RBHS'!$A$39:'Vars-RBHS'!$H$40,7),0)</f>
        <v>54909.544513614732</v>
      </c>
      <c r="L10" s="507"/>
      <c r="M10" s="507"/>
      <c r="N10" s="507"/>
      <c r="O10" s="507"/>
      <c r="P10" s="507"/>
      <c r="Q10" s="507"/>
      <c r="R10" s="507"/>
      <c r="S10" s="507"/>
      <c r="T10" s="507"/>
    </row>
    <row r="11" spans="1:20">
      <c r="D11" s="444" t="s">
        <v>348</v>
      </c>
      <c r="E11" s="445">
        <v>0</v>
      </c>
      <c r="F11" s="445">
        <v>0</v>
      </c>
      <c r="G11" s="445">
        <v>0</v>
      </c>
      <c r="H11" s="445">
        <v>0</v>
      </c>
      <c r="I11" s="445">
        <v>0</v>
      </c>
      <c r="L11" s="507"/>
      <c r="M11" s="507"/>
      <c r="N11" s="507"/>
      <c r="O11" s="507"/>
      <c r="P11" s="507"/>
      <c r="Q11" s="507"/>
      <c r="R11" s="507"/>
      <c r="S11" s="507"/>
      <c r="T11" s="507"/>
    </row>
    <row r="12" spans="1:20">
      <c r="E12" s="85"/>
      <c r="F12" s="85"/>
      <c r="G12" s="85"/>
      <c r="H12" s="85"/>
      <c r="I12" s="85"/>
      <c r="L12" s="507"/>
      <c r="M12" s="507"/>
      <c r="N12" s="507"/>
      <c r="O12" s="507"/>
      <c r="P12" s="507"/>
      <c r="Q12" s="507"/>
      <c r="R12" s="507"/>
      <c r="S12" s="507"/>
      <c r="T12" s="507"/>
    </row>
    <row r="13" spans="1:20">
      <c r="B13" s="9"/>
      <c r="C13" s="10" t="s">
        <v>5</v>
      </c>
      <c r="D13" s="10" t="s">
        <v>100</v>
      </c>
      <c r="E13" s="22" t="str">
        <f>"FY " &amp; TEXT('Vars-RU'!C2,"0000")</f>
        <v>FY 2018</v>
      </c>
      <c r="F13" s="22" t="str">
        <f>"FY " &amp; TEXT('Vars-RU'!D2,"0000")</f>
        <v>FY 2019</v>
      </c>
      <c r="G13" s="22" t="str">
        <f>"FY " &amp; TEXT('Vars-RU'!E2,"0000")</f>
        <v>FY 2020</v>
      </c>
      <c r="H13" s="22" t="str">
        <f>"FY " &amp; TEXT('Vars-RU'!F2,"0000")</f>
        <v>FY 2021</v>
      </c>
      <c r="I13" s="22" t="str">
        <f>"FY " &amp; TEXT('Vars-RU'!G2,"0000")</f>
        <v>FY 2022</v>
      </c>
      <c r="L13" s="507"/>
      <c r="M13" s="507"/>
      <c r="N13" s="507"/>
      <c r="O13" s="507"/>
      <c r="P13" s="507"/>
      <c r="Q13" s="507"/>
      <c r="R13" s="507"/>
      <c r="S13" s="507"/>
      <c r="T13" s="507"/>
    </row>
    <row r="14" spans="1:20">
      <c r="A14" s="30"/>
      <c r="D14" s="98" t="s">
        <v>170</v>
      </c>
      <c r="E14" s="85">
        <f>IF($E$7&lt;9,VLOOKUP($E$7,'Vars-RU'!$A$18:'Vars-RU'!$H$25,3),E8)</f>
        <v>0.55000000000000004</v>
      </c>
      <c r="F14" s="85">
        <f>IF($E$7&lt;9,VLOOKUP($E$7,'Vars-RU'!$A$18:'Vars-RU'!$H$25,4),F8)</f>
        <v>0.55000000000000004</v>
      </c>
      <c r="G14" s="85">
        <f>IF($E$7&lt;9,VLOOKUP($E$7,'Vars-RU'!$A$18:'Vars-RU'!$H$25,5),G8)</f>
        <v>0.55000000000000004</v>
      </c>
      <c r="H14" s="85">
        <f>IF($E$7&lt;9,VLOOKUP($E$7,'Vars-RU'!$A$18:'Vars-RU'!$H$25,6),H8)</f>
        <v>0.55000000000000004</v>
      </c>
      <c r="I14" s="85">
        <f>IF($E$7&lt;9,VLOOKUP($E$7,'Vars-RU'!$A$18:'Vars-RU'!$H$25,7),I8)</f>
        <v>0.55000000000000004</v>
      </c>
      <c r="L14" s="507"/>
      <c r="M14" s="507"/>
      <c r="N14" s="507"/>
      <c r="O14" s="507"/>
      <c r="P14" s="507"/>
      <c r="Q14" s="507"/>
      <c r="R14" s="507"/>
      <c r="S14" s="507"/>
      <c r="T14" s="507"/>
    </row>
    <row r="15" spans="1:20" ht="13.5" thickBot="1">
      <c r="A15" s="31" t="s">
        <v>319</v>
      </c>
      <c r="B15" s="15"/>
      <c r="C15" s="15" t="s">
        <v>7</v>
      </c>
      <c r="D15" s="15" t="s">
        <v>7</v>
      </c>
      <c r="E15" s="16" t="s">
        <v>81</v>
      </c>
      <c r="F15" s="16" t="s">
        <v>82</v>
      </c>
      <c r="G15" s="16" t="s">
        <v>83</v>
      </c>
      <c r="H15" s="16" t="s">
        <v>84</v>
      </c>
      <c r="I15" s="16" t="s">
        <v>85</v>
      </c>
      <c r="J15" s="17" t="s">
        <v>86</v>
      </c>
      <c r="K15" s="17" t="s">
        <v>96</v>
      </c>
      <c r="L15" s="509" t="s">
        <v>433</v>
      </c>
      <c r="M15" s="507"/>
      <c r="N15" s="507"/>
      <c r="O15" s="507"/>
      <c r="P15" s="507"/>
      <c r="Q15" s="507"/>
      <c r="R15" s="507"/>
      <c r="S15" s="507"/>
      <c r="T15" s="507"/>
    </row>
    <row r="16" spans="1:20">
      <c r="A16" s="476" t="s">
        <v>126</v>
      </c>
      <c r="B16" s="9"/>
      <c r="C16" s="9" t="s">
        <v>8</v>
      </c>
      <c r="D16" s="9" t="s">
        <v>257</v>
      </c>
      <c r="E16" s="111">
        <f>+'Personnel-RU'!B26</f>
        <v>0</v>
      </c>
      <c r="F16" s="111">
        <f>+'Personnel-RU'!C26</f>
        <v>0</v>
      </c>
      <c r="G16" s="111">
        <f>+'Personnel-RU'!D26</f>
        <v>0</v>
      </c>
      <c r="H16" s="111">
        <f>+'Personnel-RU'!E26</f>
        <v>0</v>
      </c>
      <c r="I16" s="111">
        <f>+'Personnel-RU'!F26</f>
        <v>0</v>
      </c>
      <c r="J16" s="21">
        <f t="shared" ref="J16:J27" si="0">SUM(E16:I16)</f>
        <v>0</v>
      </c>
      <c r="K16" s="116"/>
      <c r="L16" s="507"/>
      <c r="M16" s="507"/>
      <c r="N16" s="507"/>
      <c r="O16" s="507"/>
      <c r="P16" s="507"/>
      <c r="Q16" s="507"/>
      <c r="R16" s="507"/>
      <c r="S16" s="507"/>
      <c r="T16" s="507"/>
    </row>
    <row r="17" spans="1:20">
      <c r="A17" s="476" t="s">
        <v>127</v>
      </c>
      <c r="B17" s="9"/>
      <c r="C17" s="9" t="s">
        <v>9</v>
      </c>
      <c r="D17" s="9" t="s">
        <v>258</v>
      </c>
      <c r="E17" s="111">
        <f>+'Personnel-RU'!B30</f>
        <v>0</v>
      </c>
      <c r="F17" s="111">
        <f>+'Personnel-RU'!C30</f>
        <v>0</v>
      </c>
      <c r="G17" s="111">
        <f>+'Personnel-RU'!D30</f>
        <v>0</v>
      </c>
      <c r="H17" s="111">
        <f>+'Personnel-RU'!E30</f>
        <v>0</v>
      </c>
      <c r="I17" s="111">
        <f>+'Personnel-RU'!F30</f>
        <v>0</v>
      </c>
      <c r="J17" s="21">
        <f t="shared" si="0"/>
        <v>0</v>
      </c>
      <c r="K17" s="116"/>
      <c r="L17" s="507"/>
      <c r="M17" s="507"/>
      <c r="N17" s="507"/>
      <c r="O17" s="507"/>
      <c r="P17" s="507"/>
      <c r="Q17" s="507"/>
      <c r="R17" s="507"/>
      <c r="S17" s="507"/>
      <c r="T17" s="507"/>
    </row>
    <row r="18" spans="1:20">
      <c r="A18" s="476" t="s">
        <v>128</v>
      </c>
      <c r="B18" s="9"/>
      <c r="C18" s="9" t="s">
        <v>10</v>
      </c>
      <c r="D18" s="9" t="s">
        <v>259</v>
      </c>
      <c r="E18" s="111">
        <f>+'Personnel-RU'!B34</f>
        <v>0</v>
      </c>
      <c r="F18" s="111">
        <f>+'Personnel-RU'!C34</f>
        <v>0</v>
      </c>
      <c r="G18" s="111">
        <f>+'Personnel-RU'!D34</f>
        <v>0</v>
      </c>
      <c r="H18" s="111">
        <f>+'Personnel-RU'!E34</f>
        <v>0</v>
      </c>
      <c r="I18" s="111">
        <f>+'Personnel-RU'!F34</f>
        <v>0</v>
      </c>
      <c r="J18" s="21">
        <f t="shared" si="0"/>
        <v>0</v>
      </c>
      <c r="K18" s="116"/>
      <c r="L18" s="507"/>
      <c r="M18" s="507"/>
      <c r="N18" s="507"/>
      <c r="O18" s="507"/>
      <c r="P18" s="507"/>
      <c r="Q18" s="507"/>
      <c r="R18" s="507"/>
      <c r="S18" s="507"/>
      <c r="T18" s="507"/>
    </row>
    <row r="19" spans="1:20">
      <c r="A19" s="476" t="s">
        <v>129</v>
      </c>
      <c r="B19" s="9"/>
      <c r="C19" s="9" t="s">
        <v>11</v>
      </c>
      <c r="D19" s="9" t="s">
        <v>260</v>
      </c>
      <c r="E19" s="111">
        <f>+'Personnel-RU'!B42</f>
        <v>0</v>
      </c>
      <c r="F19" s="111">
        <f>+'Personnel-RU'!C42</f>
        <v>0</v>
      </c>
      <c r="G19" s="111">
        <f>+'Personnel-RU'!D42</f>
        <v>0</v>
      </c>
      <c r="H19" s="111">
        <f>+'Personnel-RU'!E42</f>
        <v>0</v>
      </c>
      <c r="I19" s="111">
        <f>+'Personnel-RU'!F42</f>
        <v>0</v>
      </c>
      <c r="J19" s="21">
        <f t="shared" si="0"/>
        <v>0</v>
      </c>
      <c r="K19" s="116"/>
      <c r="L19" s="507"/>
      <c r="M19" s="507"/>
      <c r="N19" s="507"/>
      <c r="O19" s="507"/>
      <c r="P19" s="507"/>
      <c r="Q19" s="507"/>
      <c r="R19" s="507"/>
      <c r="S19" s="507"/>
      <c r="T19" s="507"/>
    </row>
    <row r="20" spans="1:20">
      <c r="A20" s="476" t="s">
        <v>219</v>
      </c>
      <c r="B20" s="9"/>
      <c r="C20" s="9"/>
      <c r="D20" s="9" t="s">
        <v>261</v>
      </c>
      <c r="E20" s="111">
        <f>'Personnel-RU'!B38</f>
        <v>0</v>
      </c>
      <c r="F20" s="111">
        <f>'Personnel-RU'!C38</f>
        <v>0</v>
      </c>
      <c r="G20" s="111">
        <f>'Personnel-RU'!D38</f>
        <v>0</v>
      </c>
      <c r="H20" s="111">
        <f>'Personnel-RU'!E38</f>
        <v>0</v>
      </c>
      <c r="I20" s="111">
        <f>'Personnel-RU'!F38</f>
        <v>0</v>
      </c>
      <c r="J20" s="21">
        <f t="shared" si="0"/>
        <v>0</v>
      </c>
      <c r="K20" s="116"/>
      <c r="L20" s="507"/>
      <c r="M20" s="507"/>
      <c r="N20" s="507"/>
      <c r="O20" s="507"/>
      <c r="P20" s="507"/>
      <c r="Q20" s="507"/>
      <c r="R20" s="507"/>
      <c r="S20" s="507"/>
      <c r="T20" s="507"/>
    </row>
    <row r="21" spans="1:20">
      <c r="A21" s="476" t="s">
        <v>130</v>
      </c>
      <c r="B21" s="9"/>
      <c r="C21" s="9" t="s">
        <v>12</v>
      </c>
      <c r="D21" s="9" t="s">
        <v>262</v>
      </c>
      <c r="E21" s="111">
        <f>+'Personnel-RU'!B46</f>
        <v>0</v>
      </c>
      <c r="F21" s="111">
        <f>+'Personnel-RU'!C46</f>
        <v>0</v>
      </c>
      <c r="G21" s="111">
        <f>+'Personnel-RU'!D46</f>
        <v>0</v>
      </c>
      <c r="H21" s="111">
        <f>+'Personnel-RU'!E46</f>
        <v>0</v>
      </c>
      <c r="I21" s="111">
        <f>+'Personnel-RU'!F46</f>
        <v>0</v>
      </c>
      <c r="J21" s="21">
        <f t="shared" si="0"/>
        <v>0</v>
      </c>
      <c r="K21" s="116"/>
      <c r="L21" s="507"/>
      <c r="M21" s="507"/>
      <c r="N21" s="507"/>
      <c r="O21" s="507"/>
      <c r="P21" s="507"/>
      <c r="Q21" s="507"/>
      <c r="R21" s="507"/>
      <c r="S21" s="507"/>
      <c r="T21" s="507"/>
    </row>
    <row r="22" spans="1:20">
      <c r="A22" s="476" t="s">
        <v>132</v>
      </c>
      <c r="B22" s="9"/>
      <c r="C22" s="9" t="s">
        <v>13</v>
      </c>
      <c r="D22" s="9" t="s">
        <v>263</v>
      </c>
      <c r="E22" s="111">
        <f>+'Personnel-RU'!B57</f>
        <v>13656.327277777778</v>
      </c>
      <c r="F22" s="111">
        <f>+'Personnel-RU'!C57</f>
        <v>14066.017096111113</v>
      </c>
      <c r="G22" s="111">
        <f>+'Personnel-RU'!D57</f>
        <v>14487.507608994447</v>
      </c>
      <c r="H22" s="111">
        <f>+'Personnel-RU'!E57</f>
        <v>14922.13283726428</v>
      </c>
      <c r="I22" s="111">
        <f>+'Personnel-RU'!F57</f>
        <v>15369.796822382208</v>
      </c>
      <c r="J22" s="21">
        <f t="shared" si="0"/>
        <v>72501.781642529822</v>
      </c>
      <c r="K22" s="116"/>
      <c r="L22" s="507"/>
      <c r="M22" s="507"/>
      <c r="N22" s="507"/>
      <c r="O22" s="507"/>
      <c r="P22" s="507"/>
      <c r="Q22" s="507"/>
      <c r="R22" s="507"/>
      <c r="S22" s="507"/>
      <c r="T22" s="507"/>
    </row>
    <row r="23" spans="1:20">
      <c r="A23" s="476" t="s">
        <v>133</v>
      </c>
      <c r="B23" s="9"/>
      <c r="C23" s="9" t="s">
        <v>14</v>
      </c>
      <c r="D23" s="9" t="s">
        <v>264</v>
      </c>
      <c r="E23" s="111">
        <f>+'Personnel-RU'!B62</f>
        <v>22500</v>
      </c>
      <c r="F23" s="111">
        <f>+'Personnel-RU'!C62</f>
        <v>22978.125</v>
      </c>
      <c r="G23" s="111">
        <f>+'Personnel-RU'!D62</f>
        <v>23466.41015625</v>
      </c>
      <c r="H23" s="111">
        <f>+'Personnel-RU'!E62</f>
        <v>23965.071372070313</v>
      </c>
      <c r="I23" s="111">
        <f>+'Personnel-RU'!F62</f>
        <v>24474.329138726807</v>
      </c>
      <c r="J23" s="21">
        <f t="shared" si="0"/>
        <v>117383.93566704713</v>
      </c>
      <c r="K23" s="116"/>
      <c r="L23" s="507"/>
      <c r="M23" s="507"/>
      <c r="N23" s="507"/>
      <c r="O23" s="507"/>
      <c r="P23" s="507"/>
      <c r="Q23" s="507"/>
      <c r="R23" s="507"/>
      <c r="S23" s="507"/>
      <c r="T23" s="507"/>
    </row>
    <row r="24" spans="1:20">
      <c r="A24" s="476" t="s">
        <v>134</v>
      </c>
      <c r="B24" s="9"/>
      <c r="C24" s="9" t="s">
        <v>15</v>
      </c>
      <c r="D24" s="9" t="s">
        <v>265</v>
      </c>
      <c r="E24" s="111">
        <f>+'Personnel-RU'!B66</f>
        <v>0</v>
      </c>
      <c r="F24" s="111">
        <f>+'Personnel-RU'!C66</f>
        <v>0</v>
      </c>
      <c r="G24" s="111">
        <f>+'Personnel-RU'!D66</f>
        <v>0</v>
      </c>
      <c r="H24" s="111">
        <f>+'Personnel-RU'!E66</f>
        <v>0</v>
      </c>
      <c r="I24" s="111">
        <f>+'Personnel-RU'!F66</f>
        <v>0</v>
      </c>
      <c r="J24" s="21">
        <f t="shared" si="0"/>
        <v>0</v>
      </c>
      <c r="K24" s="116"/>
      <c r="L24" s="507"/>
      <c r="M24" s="507"/>
      <c r="N24" s="507"/>
      <c r="O24" s="507"/>
      <c r="P24" s="507"/>
      <c r="Q24" s="507"/>
      <c r="R24" s="507"/>
      <c r="S24" s="507"/>
      <c r="T24" s="507"/>
    </row>
    <row r="25" spans="1:20">
      <c r="A25" s="484">
        <v>601100</v>
      </c>
      <c r="B25" s="465"/>
      <c r="C25" s="465" t="s">
        <v>8</v>
      </c>
      <c r="D25" s="465" t="s">
        <v>369</v>
      </c>
      <c r="E25" s="472">
        <f>'Summary-RBHS'!E16</f>
        <v>0</v>
      </c>
      <c r="F25" s="472">
        <f>'Summary-RBHS'!F16</f>
        <v>0</v>
      </c>
      <c r="G25" s="472">
        <f>'Summary-RBHS'!G16</f>
        <v>0</v>
      </c>
      <c r="H25" s="472">
        <f>'Summary-RBHS'!H16</f>
        <v>0</v>
      </c>
      <c r="I25" s="472">
        <f>'Summary-RBHS'!I16</f>
        <v>0</v>
      </c>
      <c r="J25" s="467">
        <f t="shared" si="0"/>
        <v>0</v>
      </c>
      <c r="K25" s="116"/>
      <c r="L25" s="507"/>
      <c r="M25" s="507"/>
      <c r="N25" s="507"/>
      <c r="O25" s="507"/>
      <c r="P25" s="507"/>
      <c r="Q25" s="507"/>
      <c r="R25" s="507"/>
      <c r="S25" s="507"/>
      <c r="T25" s="507"/>
    </row>
    <row r="26" spans="1:20">
      <c r="A26" s="484">
        <v>601110</v>
      </c>
      <c r="B26" s="465"/>
      <c r="C26" s="465"/>
      <c r="D26" s="465" t="s">
        <v>370</v>
      </c>
      <c r="E26" s="466">
        <f>'Summary-RBHS'!E17</f>
        <v>0</v>
      </c>
      <c r="F26" s="466">
        <f>'Summary-RBHS'!F17</f>
        <v>0</v>
      </c>
      <c r="G26" s="466">
        <f>'Summary-RBHS'!G17</f>
        <v>0</v>
      </c>
      <c r="H26" s="466">
        <f>'Summary-RBHS'!H17</f>
        <v>0</v>
      </c>
      <c r="I26" s="466">
        <f>'Summary-RBHS'!I17</f>
        <v>0</v>
      </c>
      <c r="J26" s="467">
        <f t="shared" si="0"/>
        <v>0</v>
      </c>
      <c r="K26" s="116"/>
      <c r="L26" s="507"/>
      <c r="M26" s="507"/>
      <c r="N26" s="507"/>
      <c r="O26" s="507"/>
      <c r="P26" s="507"/>
      <c r="Q26" s="507"/>
      <c r="R26" s="507"/>
      <c r="S26" s="507"/>
      <c r="T26" s="507"/>
    </row>
    <row r="27" spans="1:20">
      <c r="A27" s="484">
        <f>'Summary-RBHS'!A18</f>
        <v>601100</v>
      </c>
      <c r="B27" s="465"/>
      <c r="C27" s="465"/>
      <c r="D27" s="465" t="s">
        <v>427</v>
      </c>
      <c r="E27" s="466">
        <f>'Summary-RBHS'!E18</f>
        <v>0</v>
      </c>
      <c r="F27" s="466">
        <f>'Summary-RBHS'!F18</f>
        <v>0</v>
      </c>
      <c r="G27" s="466">
        <f>'Summary-RBHS'!G18</f>
        <v>0</v>
      </c>
      <c r="H27" s="466">
        <f>'Summary-RBHS'!H18</f>
        <v>0</v>
      </c>
      <c r="I27" s="466">
        <f>'Summary-RBHS'!I18</f>
        <v>0</v>
      </c>
      <c r="J27" s="467">
        <f t="shared" si="0"/>
        <v>0</v>
      </c>
      <c r="K27" s="116"/>
      <c r="L27" s="507"/>
      <c r="M27" s="507"/>
      <c r="N27" s="507"/>
      <c r="O27" s="507"/>
      <c r="P27" s="507"/>
      <c r="Q27" s="507"/>
      <c r="R27" s="507"/>
      <c r="S27" s="507"/>
      <c r="T27" s="507"/>
    </row>
    <row r="28" spans="1:20">
      <c r="A28" s="478"/>
      <c r="B28" s="365" t="s">
        <v>16</v>
      </c>
      <c r="C28" s="365" t="s">
        <v>17</v>
      </c>
      <c r="D28" s="365" t="s">
        <v>180</v>
      </c>
      <c r="E28" s="378">
        <f>SUM(E16:E27)</f>
        <v>36156.327277777775</v>
      </c>
      <c r="F28" s="378">
        <f t="shared" ref="F28:J28" si="1">SUM(F16:F27)</f>
        <v>37044.142096111114</v>
      </c>
      <c r="G28" s="378">
        <f t="shared" si="1"/>
        <v>37953.917765244449</v>
      </c>
      <c r="H28" s="378">
        <f t="shared" si="1"/>
        <v>38887.204209334595</v>
      </c>
      <c r="I28" s="378">
        <f t="shared" si="1"/>
        <v>39844.125961109014</v>
      </c>
      <c r="J28" s="378">
        <f t="shared" si="1"/>
        <v>189885.71730957695</v>
      </c>
      <c r="K28" s="116"/>
      <c r="L28" s="507"/>
      <c r="M28" s="507"/>
      <c r="N28" s="507"/>
      <c r="O28" s="507"/>
      <c r="P28" s="507"/>
      <c r="Q28" s="507"/>
      <c r="R28" s="507"/>
      <c r="S28" s="507"/>
      <c r="T28" s="507"/>
    </row>
    <row r="29" spans="1:20">
      <c r="A29" s="476"/>
      <c r="B29" s="9"/>
      <c r="C29" s="9"/>
      <c r="D29" s="9"/>
      <c r="E29" s="245"/>
      <c r="F29" s="246"/>
      <c r="G29" s="246"/>
      <c r="H29" s="246"/>
      <c r="I29" s="246"/>
      <c r="J29" s="246"/>
      <c r="K29" s="116"/>
      <c r="L29" s="507"/>
      <c r="M29" s="507"/>
      <c r="N29" s="507"/>
      <c r="O29" s="507"/>
      <c r="P29" s="507"/>
      <c r="Q29" s="507"/>
      <c r="R29" s="507"/>
      <c r="S29" s="507"/>
      <c r="T29" s="507"/>
    </row>
    <row r="30" spans="1:20">
      <c r="A30" s="478"/>
      <c r="B30" s="365" t="s">
        <v>18</v>
      </c>
      <c r="C30" s="365" t="s">
        <v>19</v>
      </c>
      <c r="D30" s="365" t="s">
        <v>255</v>
      </c>
      <c r="E30" s="380">
        <f>+'Personnel-RU'!B81</f>
        <v>11975.20903675</v>
      </c>
      <c r="F30" s="380">
        <f>+'Personnel-RU'!C81</f>
        <v>12238.8234328525</v>
      </c>
      <c r="G30" s="380">
        <f>+'Personnel-RU'!D81</f>
        <v>12508.276385994324</v>
      </c>
      <c r="H30" s="380">
        <f>+'Personnel-RU'!E81</f>
        <v>12783.774834602475</v>
      </c>
      <c r="I30" s="380">
        <f>+'Personnel-RU'!F81</f>
        <v>13065.418552505722</v>
      </c>
      <c r="J30" s="381">
        <f>SUM(E30:I30)</f>
        <v>62571.502242705013</v>
      </c>
      <c r="K30" s="116"/>
      <c r="L30" s="507"/>
      <c r="M30" s="507"/>
      <c r="N30" s="507"/>
      <c r="O30" s="507"/>
      <c r="P30" s="507"/>
      <c r="Q30" s="507"/>
      <c r="R30" s="507"/>
      <c r="S30" s="507"/>
      <c r="T30" s="507"/>
    </row>
    <row r="31" spans="1:20">
      <c r="A31" s="478"/>
      <c r="B31" s="365"/>
      <c r="C31" s="365"/>
      <c r="D31" s="365" t="s">
        <v>256</v>
      </c>
      <c r="E31" s="380">
        <f>'Personnel-RBHS'!B60</f>
        <v>0</v>
      </c>
      <c r="F31" s="380">
        <f>'Personnel-RBHS'!C60</f>
        <v>0</v>
      </c>
      <c r="G31" s="380">
        <f>'Personnel-RBHS'!D60</f>
        <v>0</v>
      </c>
      <c r="H31" s="380">
        <f>'Personnel-RBHS'!E60</f>
        <v>0</v>
      </c>
      <c r="I31" s="380">
        <f>'Personnel-RBHS'!F60</f>
        <v>0</v>
      </c>
      <c r="J31" s="381">
        <f>SUM(E31:I31)</f>
        <v>0</v>
      </c>
      <c r="K31" s="116"/>
      <c r="L31" s="507"/>
      <c r="M31" s="507"/>
      <c r="N31" s="507"/>
      <c r="O31" s="507"/>
      <c r="P31" s="507"/>
      <c r="Q31" s="507"/>
      <c r="R31" s="507"/>
      <c r="S31" s="507"/>
      <c r="T31" s="507"/>
    </row>
    <row r="32" spans="1:20">
      <c r="A32" s="476"/>
      <c r="B32" s="9"/>
      <c r="C32" s="9"/>
      <c r="D32" s="9"/>
      <c r="E32" s="245"/>
      <c r="F32" s="246"/>
      <c r="G32" s="246"/>
      <c r="H32" s="246"/>
      <c r="I32" s="246"/>
      <c r="J32" s="246"/>
      <c r="K32" s="116"/>
      <c r="L32" s="507"/>
      <c r="M32" s="507"/>
      <c r="N32" s="507"/>
      <c r="O32" s="507"/>
      <c r="P32" s="507"/>
      <c r="Q32" s="507"/>
      <c r="R32" s="507"/>
      <c r="S32" s="507"/>
      <c r="T32" s="507"/>
    </row>
    <row r="33" spans="1:20">
      <c r="A33" s="476" t="s">
        <v>135</v>
      </c>
      <c r="B33" s="9"/>
      <c r="C33" s="9" t="s">
        <v>20</v>
      </c>
      <c r="D33" s="9" t="s">
        <v>268</v>
      </c>
      <c r="E33" s="245">
        <f>'Summary-RU'!E29</f>
        <v>0</v>
      </c>
      <c r="F33" s="245">
        <f>'Summary-RU'!F29</f>
        <v>0</v>
      </c>
      <c r="G33" s="245">
        <f>'Summary-RU'!G29</f>
        <v>0</v>
      </c>
      <c r="H33" s="245">
        <f>'Summary-RU'!H29</f>
        <v>0</v>
      </c>
      <c r="I33" s="245">
        <f>'Summary-RU'!I29</f>
        <v>0</v>
      </c>
      <c r="J33" s="246">
        <f>SUM(E33:I33)</f>
        <v>0</v>
      </c>
      <c r="K33" s="116"/>
      <c r="L33" s="507"/>
      <c r="M33" s="507"/>
      <c r="N33" s="507"/>
      <c r="O33" s="507"/>
      <c r="P33" s="507"/>
      <c r="Q33" s="507"/>
      <c r="R33" s="507"/>
      <c r="S33" s="507"/>
      <c r="T33" s="507"/>
    </row>
    <row r="34" spans="1:20">
      <c r="A34" s="476">
        <v>21500</v>
      </c>
      <c r="B34" s="9"/>
      <c r="C34" s="9"/>
      <c r="D34" s="9" t="s">
        <v>425</v>
      </c>
      <c r="E34" s="245">
        <f>'Summary-RU'!E30</f>
        <v>0</v>
      </c>
      <c r="F34" s="245">
        <f>'Summary-RU'!F30</f>
        <v>0</v>
      </c>
      <c r="G34" s="245">
        <f>'Summary-RU'!G30</f>
        <v>0</v>
      </c>
      <c r="H34" s="245">
        <f>'Summary-RU'!H30</f>
        <v>0</v>
      </c>
      <c r="I34" s="245">
        <f>'Summary-RU'!I30</f>
        <v>0</v>
      </c>
      <c r="J34" s="246">
        <f>SUM(E34:I34)</f>
        <v>0</v>
      </c>
      <c r="K34" s="116"/>
      <c r="L34" s="507"/>
      <c r="M34" s="507"/>
      <c r="N34" s="507"/>
      <c r="O34" s="507"/>
      <c r="P34" s="507"/>
      <c r="Q34" s="507"/>
      <c r="R34" s="507"/>
      <c r="S34" s="507"/>
      <c r="T34" s="507"/>
    </row>
    <row r="35" spans="1:20">
      <c r="A35" s="476" t="s">
        <v>136</v>
      </c>
      <c r="B35" s="9"/>
      <c r="C35" s="9" t="s">
        <v>21</v>
      </c>
      <c r="D35" s="9" t="s">
        <v>269</v>
      </c>
      <c r="E35" s="245">
        <f>'Summary-RU'!E31</f>
        <v>0</v>
      </c>
      <c r="F35" s="245">
        <f>'Summary-RU'!F31</f>
        <v>0</v>
      </c>
      <c r="G35" s="245">
        <f>'Summary-RU'!G31</f>
        <v>0</v>
      </c>
      <c r="H35" s="245">
        <f>'Summary-RU'!H31</f>
        <v>0</v>
      </c>
      <c r="I35" s="245">
        <f>'Summary-RU'!I31</f>
        <v>0</v>
      </c>
      <c r="J35" s="246">
        <f t="shared" ref="J35:J49" si="2">SUM(E35:I35)</f>
        <v>0</v>
      </c>
      <c r="K35" s="116"/>
      <c r="L35" s="507"/>
      <c r="M35" s="507"/>
      <c r="N35" s="507"/>
      <c r="O35" s="507"/>
      <c r="P35" s="507"/>
      <c r="Q35" s="507"/>
      <c r="R35" s="507"/>
      <c r="S35" s="507"/>
      <c r="T35" s="507"/>
    </row>
    <row r="36" spans="1:20">
      <c r="A36" s="476" t="s">
        <v>22</v>
      </c>
      <c r="B36" s="9"/>
      <c r="C36" s="9" t="s">
        <v>23</v>
      </c>
      <c r="D36" s="9" t="s">
        <v>270</v>
      </c>
      <c r="E36" s="245">
        <f>'Summary-RU'!E32</f>
        <v>0</v>
      </c>
      <c r="F36" s="245">
        <f>'Summary-RU'!F32</f>
        <v>0</v>
      </c>
      <c r="G36" s="245">
        <f>'Summary-RU'!G32</f>
        <v>0</v>
      </c>
      <c r="H36" s="245">
        <f>'Summary-RU'!H32</f>
        <v>0</v>
      </c>
      <c r="I36" s="245">
        <f>'Summary-RU'!I32</f>
        <v>0</v>
      </c>
      <c r="J36" s="246">
        <f t="shared" si="2"/>
        <v>0</v>
      </c>
      <c r="K36" s="116"/>
      <c r="L36" s="507"/>
      <c r="M36" s="507"/>
      <c r="N36" s="507"/>
      <c r="O36" s="507"/>
      <c r="P36" s="507"/>
      <c r="Q36" s="507"/>
      <c r="R36" s="507"/>
      <c r="S36" s="507"/>
      <c r="T36" s="507"/>
    </row>
    <row r="37" spans="1:20">
      <c r="A37" s="476" t="s">
        <v>24</v>
      </c>
      <c r="B37" s="9"/>
      <c r="C37" s="9" t="s">
        <v>25</v>
      </c>
      <c r="D37" s="9" t="s">
        <v>271</v>
      </c>
      <c r="E37" s="245">
        <f>'Summary-RU'!E33</f>
        <v>0</v>
      </c>
      <c r="F37" s="245">
        <f>'Summary-RU'!F33</f>
        <v>0</v>
      </c>
      <c r="G37" s="245">
        <f>'Summary-RU'!G33</f>
        <v>0</v>
      </c>
      <c r="H37" s="245">
        <f>'Summary-RU'!H33</f>
        <v>0</v>
      </c>
      <c r="I37" s="245">
        <f>'Summary-RU'!I33</f>
        <v>0</v>
      </c>
      <c r="J37" s="246">
        <f t="shared" si="2"/>
        <v>0</v>
      </c>
      <c r="K37" s="116"/>
      <c r="L37" s="507"/>
      <c r="M37" s="507"/>
      <c r="N37" s="507"/>
      <c r="O37" s="507"/>
      <c r="P37" s="507"/>
      <c r="Q37" s="507"/>
      <c r="R37" s="507"/>
      <c r="S37" s="507"/>
      <c r="T37" s="507"/>
    </row>
    <row r="38" spans="1:20">
      <c r="A38" s="476" t="s">
        <v>254</v>
      </c>
      <c r="B38" s="9"/>
      <c r="C38" s="9"/>
      <c r="D38" s="9" t="s">
        <v>272</v>
      </c>
      <c r="E38" s="245">
        <f>'Summary-RU'!E34</f>
        <v>0</v>
      </c>
      <c r="F38" s="245">
        <f>'Summary-RU'!F34</f>
        <v>0</v>
      </c>
      <c r="G38" s="245">
        <f>'Summary-RU'!G34</f>
        <v>0</v>
      </c>
      <c r="H38" s="245">
        <f>'Summary-RU'!H34</f>
        <v>0</v>
      </c>
      <c r="I38" s="245">
        <f>'Summary-RU'!I34</f>
        <v>0</v>
      </c>
      <c r="J38" s="246">
        <f t="shared" si="2"/>
        <v>0</v>
      </c>
      <c r="K38" s="116"/>
      <c r="L38" s="507"/>
      <c r="M38" s="507"/>
      <c r="N38" s="507"/>
      <c r="O38" s="507"/>
      <c r="P38" s="507"/>
      <c r="Q38" s="507"/>
      <c r="R38" s="507"/>
      <c r="S38" s="507"/>
      <c r="T38" s="507"/>
    </row>
    <row r="39" spans="1:20">
      <c r="A39" s="476">
        <f>'Summary-RU'!A35</f>
        <v>0</v>
      </c>
      <c r="B39" s="9"/>
      <c r="C39" s="9"/>
      <c r="D39" s="470" t="str">
        <f>'Summary-RU'!D35</f>
        <v>RU-Other (please identify)</v>
      </c>
      <c r="E39" s="245">
        <f>'Summary-RU'!E35</f>
        <v>0</v>
      </c>
      <c r="F39" s="245">
        <f>'Summary-RU'!F35</f>
        <v>0</v>
      </c>
      <c r="G39" s="245">
        <f>'Summary-RU'!G35</f>
        <v>0</v>
      </c>
      <c r="H39" s="245">
        <f>'Summary-RU'!H35</f>
        <v>0</v>
      </c>
      <c r="I39" s="245">
        <f>'Summary-RU'!I35</f>
        <v>0</v>
      </c>
      <c r="J39" s="246">
        <f t="shared" si="2"/>
        <v>0</v>
      </c>
      <c r="K39" s="116"/>
      <c r="L39" s="507"/>
      <c r="M39" s="507"/>
      <c r="N39" s="507"/>
      <c r="O39" s="507"/>
      <c r="P39" s="507"/>
      <c r="Q39" s="507"/>
      <c r="R39" s="507"/>
      <c r="S39" s="507"/>
      <c r="T39" s="507"/>
    </row>
    <row r="40" spans="1:20">
      <c r="A40" s="476">
        <f>'Summary-RU'!A36</f>
        <v>0</v>
      </c>
      <c r="B40" s="9"/>
      <c r="C40" s="9"/>
      <c r="D40" s="470" t="str">
        <f>'Summary-RU'!D36</f>
        <v>RU-Other (please identify)</v>
      </c>
      <c r="E40" s="245">
        <f>'Summary-RU'!E36</f>
        <v>0</v>
      </c>
      <c r="F40" s="245">
        <f>'Summary-RU'!F36</f>
        <v>0</v>
      </c>
      <c r="G40" s="245">
        <f>'Summary-RU'!G36</f>
        <v>0</v>
      </c>
      <c r="H40" s="245">
        <f>'Summary-RU'!H36</f>
        <v>0</v>
      </c>
      <c r="I40" s="245">
        <f>'Summary-RU'!I36</f>
        <v>0</v>
      </c>
      <c r="J40" s="246">
        <f t="shared" si="2"/>
        <v>0</v>
      </c>
      <c r="K40" s="116"/>
      <c r="L40" s="507"/>
      <c r="M40" s="507"/>
      <c r="N40" s="507"/>
      <c r="O40" s="507"/>
      <c r="P40" s="507"/>
      <c r="Q40" s="507"/>
      <c r="R40" s="507"/>
      <c r="S40" s="507"/>
      <c r="T40" s="507"/>
    </row>
    <row r="41" spans="1:20">
      <c r="A41" s="484">
        <v>701101</v>
      </c>
      <c r="B41" s="465"/>
      <c r="C41" s="465" t="s">
        <v>20</v>
      </c>
      <c r="D41" s="465" t="s">
        <v>403</v>
      </c>
      <c r="E41" s="468">
        <f>'Summary-RBHS'!E23</f>
        <v>0</v>
      </c>
      <c r="F41" s="468">
        <f>'Summary-RBHS'!F23</f>
        <v>0</v>
      </c>
      <c r="G41" s="468">
        <f>'Summary-RBHS'!G23</f>
        <v>0</v>
      </c>
      <c r="H41" s="468">
        <f>'Summary-RBHS'!H23</f>
        <v>0</v>
      </c>
      <c r="I41" s="468">
        <f>'Summary-RBHS'!I23</f>
        <v>0</v>
      </c>
      <c r="J41" s="469">
        <f t="shared" si="2"/>
        <v>0</v>
      </c>
      <c r="K41" s="116"/>
      <c r="L41" s="507"/>
      <c r="M41" s="507"/>
      <c r="N41" s="507"/>
      <c r="O41" s="507"/>
      <c r="P41" s="507"/>
      <c r="Q41" s="507"/>
      <c r="R41" s="507"/>
      <c r="S41" s="507"/>
      <c r="T41" s="507"/>
    </row>
    <row r="42" spans="1:20">
      <c r="A42" s="484">
        <v>701103</v>
      </c>
      <c r="B42" s="465"/>
      <c r="C42" s="465" t="s">
        <v>21</v>
      </c>
      <c r="D42" s="465" t="s">
        <v>404</v>
      </c>
      <c r="E42" s="468">
        <f>'Summary-RBHS'!E24</f>
        <v>0</v>
      </c>
      <c r="F42" s="468">
        <f>'Summary-RBHS'!F24</f>
        <v>0</v>
      </c>
      <c r="G42" s="468">
        <f>'Summary-RBHS'!G24</f>
        <v>0</v>
      </c>
      <c r="H42" s="468">
        <f>'Summary-RBHS'!H24</f>
        <v>0</v>
      </c>
      <c r="I42" s="468">
        <f>'Summary-RBHS'!I24</f>
        <v>0</v>
      </c>
      <c r="J42" s="469">
        <f t="shared" si="2"/>
        <v>0</v>
      </c>
      <c r="K42" s="116"/>
      <c r="L42" s="507"/>
      <c r="M42" s="507"/>
      <c r="N42" s="507"/>
      <c r="O42" s="507"/>
      <c r="P42" s="507"/>
      <c r="Q42" s="507"/>
      <c r="R42" s="507"/>
      <c r="S42" s="507"/>
      <c r="T42" s="507"/>
    </row>
    <row r="43" spans="1:20">
      <c r="A43" s="484">
        <v>701211</v>
      </c>
      <c r="B43" s="465"/>
      <c r="C43" s="465"/>
      <c r="D43" s="465" t="s">
        <v>405</v>
      </c>
      <c r="E43" s="468">
        <f>'Summary-RBHS'!E25</f>
        <v>0</v>
      </c>
      <c r="F43" s="468">
        <f>'Summary-RBHS'!F25</f>
        <v>0</v>
      </c>
      <c r="G43" s="468">
        <f>'Summary-RBHS'!G25</f>
        <v>0</v>
      </c>
      <c r="H43" s="468">
        <f>'Summary-RBHS'!H25</f>
        <v>0</v>
      </c>
      <c r="I43" s="468">
        <f>'Summary-RBHS'!I25</f>
        <v>0</v>
      </c>
      <c r="J43" s="469">
        <f t="shared" si="2"/>
        <v>0</v>
      </c>
      <c r="K43" s="116"/>
      <c r="L43" s="507"/>
      <c r="M43" s="507"/>
      <c r="N43" s="507"/>
      <c r="O43" s="507"/>
      <c r="P43" s="507"/>
      <c r="Q43" s="507"/>
      <c r="R43" s="507"/>
      <c r="S43" s="507"/>
      <c r="T43" s="507"/>
    </row>
    <row r="44" spans="1:20">
      <c r="A44" s="484">
        <v>701209</v>
      </c>
      <c r="B44" s="465"/>
      <c r="C44" s="465"/>
      <c r="D44" s="465" t="s">
        <v>406</v>
      </c>
      <c r="E44" s="468">
        <f>'Summary-RBHS'!E26</f>
        <v>0</v>
      </c>
      <c r="F44" s="468">
        <f>'Summary-RBHS'!F26</f>
        <v>0</v>
      </c>
      <c r="G44" s="468">
        <f>'Summary-RBHS'!G26</f>
        <v>0</v>
      </c>
      <c r="H44" s="468">
        <f>'Summary-RBHS'!H26</f>
        <v>0</v>
      </c>
      <c r="I44" s="468">
        <f>'Summary-RBHS'!I26</f>
        <v>0</v>
      </c>
      <c r="J44" s="469">
        <f t="shared" si="2"/>
        <v>0</v>
      </c>
      <c r="K44" s="116"/>
      <c r="L44" s="507"/>
      <c r="M44" s="507"/>
      <c r="N44" s="507"/>
      <c r="O44" s="507"/>
      <c r="P44" s="507"/>
      <c r="Q44" s="507"/>
      <c r="R44" s="507"/>
      <c r="S44" s="507"/>
      <c r="T44" s="507"/>
    </row>
    <row r="45" spans="1:20">
      <c r="A45" s="484">
        <v>701105</v>
      </c>
      <c r="B45" s="465"/>
      <c r="C45" s="465" t="s">
        <v>23</v>
      </c>
      <c r="D45" s="465" t="s">
        <v>407</v>
      </c>
      <c r="E45" s="468">
        <f>'Summary-RBHS'!E27</f>
        <v>0</v>
      </c>
      <c r="F45" s="468">
        <f>'Summary-RBHS'!F27</f>
        <v>0</v>
      </c>
      <c r="G45" s="468">
        <f>'Summary-RBHS'!G27</f>
        <v>0</v>
      </c>
      <c r="H45" s="468">
        <f>'Summary-RBHS'!H27</f>
        <v>0</v>
      </c>
      <c r="I45" s="468">
        <f>'Summary-RBHS'!I27</f>
        <v>0</v>
      </c>
      <c r="J45" s="469">
        <f t="shared" si="2"/>
        <v>0</v>
      </c>
      <c r="K45" s="116"/>
      <c r="L45" s="507"/>
      <c r="M45" s="507"/>
      <c r="N45" s="507"/>
      <c r="O45" s="507"/>
      <c r="P45" s="507"/>
      <c r="Q45" s="507"/>
      <c r="R45" s="507"/>
      <c r="S45" s="507"/>
      <c r="T45" s="507"/>
    </row>
    <row r="46" spans="1:20">
      <c r="A46" s="484">
        <v>701218</v>
      </c>
      <c r="B46" s="465"/>
      <c r="C46" s="465" t="s">
        <v>25</v>
      </c>
      <c r="D46" s="465" t="s">
        <v>408</v>
      </c>
      <c r="E46" s="468">
        <f>'Summary-RBHS'!E28</f>
        <v>0</v>
      </c>
      <c r="F46" s="468">
        <f>'Summary-RBHS'!F28</f>
        <v>0</v>
      </c>
      <c r="G46" s="468">
        <f>'Summary-RBHS'!G28</f>
        <v>0</v>
      </c>
      <c r="H46" s="468">
        <f>'Summary-RBHS'!H28</f>
        <v>0</v>
      </c>
      <c r="I46" s="468">
        <f>'Summary-RBHS'!I28</f>
        <v>0</v>
      </c>
      <c r="J46" s="469">
        <f t="shared" si="2"/>
        <v>0</v>
      </c>
      <c r="K46" s="116"/>
      <c r="L46" s="507"/>
      <c r="M46" s="507"/>
      <c r="N46" s="507"/>
      <c r="O46" s="507"/>
      <c r="P46" s="507"/>
      <c r="Q46" s="507"/>
      <c r="R46" s="507"/>
      <c r="S46" s="507"/>
      <c r="T46" s="507"/>
    </row>
    <row r="47" spans="1:20">
      <c r="A47" s="484">
        <v>701121</v>
      </c>
      <c r="B47" s="465"/>
      <c r="C47" s="465"/>
      <c r="D47" s="465" t="s">
        <v>409</v>
      </c>
      <c r="E47" s="468">
        <f>'Summary-RBHS'!E29</f>
        <v>0</v>
      </c>
      <c r="F47" s="468">
        <f>'Summary-RBHS'!F29</f>
        <v>0</v>
      </c>
      <c r="G47" s="468">
        <f>'Summary-RBHS'!G29</f>
        <v>0</v>
      </c>
      <c r="H47" s="468">
        <f>'Summary-RBHS'!H29</f>
        <v>0</v>
      </c>
      <c r="I47" s="468">
        <f>'Summary-RBHS'!I29</f>
        <v>0</v>
      </c>
      <c r="J47" s="469">
        <f t="shared" si="2"/>
        <v>0</v>
      </c>
      <c r="K47" s="116"/>
      <c r="L47" s="507"/>
      <c r="M47" s="507"/>
      <c r="N47" s="507"/>
      <c r="O47" s="507"/>
      <c r="P47" s="507"/>
      <c r="Q47" s="507"/>
      <c r="R47" s="507"/>
      <c r="S47" s="507"/>
      <c r="T47" s="507"/>
    </row>
    <row r="48" spans="1:20">
      <c r="A48" s="484">
        <f>'Summary-RBHS'!A30</f>
        <v>0</v>
      </c>
      <c r="B48" s="464"/>
      <c r="C48" s="464">
        <f>'Summary-RBHS'!C31</f>
        <v>0</v>
      </c>
      <c r="D48" s="471" t="str">
        <f>'Summary-RBHS'!D30</f>
        <v>RBHS-Other (please identify)</v>
      </c>
      <c r="E48" s="468">
        <f>'Summary-RBHS'!E30</f>
        <v>0</v>
      </c>
      <c r="F48" s="468">
        <f>'Summary-RBHS'!F30</f>
        <v>0</v>
      </c>
      <c r="G48" s="468">
        <f>'Summary-RBHS'!G30</f>
        <v>0</v>
      </c>
      <c r="H48" s="468">
        <f>'Summary-RBHS'!H30</f>
        <v>0</v>
      </c>
      <c r="I48" s="468">
        <f>'Summary-RBHS'!I30</f>
        <v>0</v>
      </c>
      <c r="J48" s="469">
        <f t="shared" si="2"/>
        <v>0</v>
      </c>
      <c r="K48" s="116"/>
      <c r="L48" s="507"/>
      <c r="M48" s="507"/>
      <c r="N48" s="507"/>
      <c r="O48" s="507"/>
      <c r="P48" s="507"/>
      <c r="Q48" s="507"/>
      <c r="R48" s="507"/>
      <c r="S48" s="507"/>
      <c r="T48" s="507"/>
    </row>
    <row r="49" spans="1:20">
      <c r="A49" s="484">
        <f>'Summary-RBHS'!A31</f>
        <v>0</v>
      </c>
      <c r="B49" s="464"/>
      <c r="C49" s="464"/>
      <c r="D49" s="471" t="str">
        <f>'Summary-RBHS'!D31</f>
        <v>RBHS-Other (please identify)</v>
      </c>
      <c r="E49" s="468">
        <f>'Summary-RBHS'!E31</f>
        <v>0</v>
      </c>
      <c r="F49" s="468">
        <f>'Summary-RBHS'!F31</f>
        <v>0</v>
      </c>
      <c r="G49" s="468">
        <f>'Summary-RBHS'!G31</f>
        <v>0</v>
      </c>
      <c r="H49" s="468">
        <f>'Summary-RBHS'!H31</f>
        <v>0</v>
      </c>
      <c r="I49" s="468">
        <f>'Summary-RBHS'!I31</f>
        <v>0</v>
      </c>
      <c r="J49" s="469">
        <f t="shared" si="2"/>
        <v>0</v>
      </c>
      <c r="K49" s="116"/>
      <c r="L49" s="507"/>
      <c r="M49" s="507"/>
      <c r="N49" s="507"/>
      <c r="O49" s="507"/>
      <c r="P49" s="507"/>
      <c r="Q49" s="507"/>
      <c r="R49" s="507"/>
      <c r="S49" s="507"/>
      <c r="T49" s="507"/>
    </row>
    <row r="50" spans="1:20">
      <c r="A50" s="478"/>
      <c r="B50" s="365" t="s">
        <v>26</v>
      </c>
      <c r="C50" s="365" t="s">
        <v>27</v>
      </c>
      <c r="D50" s="365" t="s">
        <v>27</v>
      </c>
      <c r="E50" s="379">
        <f t="shared" ref="E50:J50" si="3">SUM(E33:E49)</f>
        <v>0</v>
      </c>
      <c r="F50" s="379">
        <f t="shared" si="3"/>
        <v>0</v>
      </c>
      <c r="G50" s="379">
        <f t="shared" si="3"/>
        <v>0</v>
      </c>
      <c r="H50" s="379">
        <f t="shared" si="3"/>
        <v>0</v>
      </c>
      <c r="I50" s="379">
        <f t="shared" si="3"/>
        <v>0</v>
      </c>
      <c r="J50" s="379">
        <f t="shared" si="3"/>
        <v>0</v>
      </c>
      <c r="K50" s="116"/>
      <c r="L50" s="507"/>
      <c r="M50" s="507"/>
      <c r="N50" s="507"/>
      <c r="O50" s="507"/>
      <c r="P50" s="507"/>
      <c r="Q50" s="507"/>
      <c r="R50" s="507"/>
      <c r="S50" s="507"/>
      <c r="T50" s="507"/>
    </row>
    <row r="51" spans="1:20">
      <c r="A51" s="476"/>
      <c r="B51" s="9"/>
      <c r="C51" s="9"/>
      <c r="D51" s="9"/>
      <c r="E51" s="245"/>
      <c r="F51" s="246"/>
      <c r="G51" s="246"/>
      <c r="H51" s="246"/>
      <c r="I51" s="246"/>
      <c r="J51" s="246"/>
      <c r="K51" s="116"/>
      <c r="L51" s="507"/>
      <c r="M51" s="507"/>
      <c r="N51" s="507"/>
      <c r="O51" s="507"/>
      <c r="P51" s="507"/>
      <c r="Q51" s="507"/>
      <c r="R51" s="507"/>
      <c r="S51" s="507"/>
      <c r="T51" s="507"/>
    </row>
    <row r="52" spans="1:20">
      <c r="A52" s="476" t="s">
        <v>28</v>
      </c>
      <c r="B52" s="9"/>
      <c r="C52" s="9" t="s">
        <v>29</v>
      </c>
      <c r="D52" s="9" t="s">
        <v>273</v>
      </c>
      <c r="E52" s="245">
        <f>'Summary-RU'!E39</f>
        <v>0</v>
      </c>
      <c r="F52" s="245">
        <f>'Summary-RU'!F39</f>
        <v>0</v>
      </c>
      <c r="G52" s="245">
        <f>'Summary-RU'!G39</f>
        <v>0</v>
      </c>
      <c r="H52" s="245">
        <f>'Summary-RU'!H39</f>
        <v>0</v>
      </c>
      <c r="I52" s="245">
        <f>'Summary-RU'!I39</f>
        <v>0</v>
      </c>
      <c r="J52" s="246">
        <f>SUM(E52:I52)</f>
        <v>0</v>
      </c>
      <c r="K52" s="116"/>
      <c r="L52" s="507"/>
      <c r="M52" s="507"/>
      <c r="N52" s="507"/>
      <c r="O52" s="507"/>
      <c r="P52" s="507"/>
      <c r="Q52" s="507"/>
      <c r="R52" s="507"/>
      <c r="S52" s="507"/>
      <c r="T52" s="507"/>
    </row>
    <row r="53" spans="1:20">
      <c r="A53" s="476" t="s">
        <v>30</v>
      </c>
      <c r="B53" s="9"/>
      <c r="C53" s="9" t="s">
        <v>31</v>
      </c>
      <c r="D53" s="9" t="s">
        <v>297</v>
      </c>
      <c r="E53" s="245">
        <f>'Summary-RU'!E40</f>
        <v>0</v>
      </c>
      <c r="F53" s="245">
        <f>'Summary-RU'!F40</f>
        <v>0</v>
      </c>
      <c r="G53" s="245">
        <f>'Summary-RU'!G40</f>
        <v>0</v>
      </c>
      <c r="H53" s="245">
        <f>'Summary-RU'!H40</f>
        <v>0</v>
      </c>
      <c r="I53" s="245">
        <f>'Summary-RU'!I40</f>
        <v>0</v>
      </c>
      <c r="J53" s="246">
        <f t="shared" ref="J53:J67" si="4">SUM(E53:I53)</f>
        <v>0</v>
      </c>
      <c r="K53" s="116"/>
      <c r="L53" s="507"/>
      <c r="M53" s="507"/>
      <c r="N53" s="507"/>
      <c r="O53" s="507"/>
      <c r="P53" s="507"/>
      <c r="Q53" s="507"/>
      <c r="R53" s="507"/>
      <c r="S53" s="507"/>
      <c r="T53" s="507"/>
    </row>
    <row r="54" spans="1:20">
      <c r="A54" s="476" t="s">
        <v>32</v>
      </c>
      <c r="B54" s="9"/>
      <c r="C54" s="9" t="s">
        <v>33</v>
      </c>
      <c r="D54" s="9" t="s">
        <v>298</v>
      </c>
      <c r="E54" s="245">
        <f>'Summary-RU'!E41</f>
        <v>0</v>
      </c>
      <c r="F54" s="245">
        <f>'Summary-RU'!F41</f>
        <v>0</v>
      </c>
      <c r="G54" s="245">
        <f>'Summary-RU'!G41</f>
        <v>0</v>
      </c>
      <c r="H54" s="245">
        <f>'Summary-RU'!H41</f>
        <v>0</v>
      </c>
      <c r="I54" s="245">
        <f>'Summary-RU'!I41</f>
        <v>0</v>
      </c>
      <c r="J54" s="246">
        <f t="shared" si="4"/>
        <v>0</v>
      </c>
      <c r="K54" s="116"/>
      <c r="L54" s="507"/>
      <c r="M54" s="507"/>
      <c r="N54" s="507"/>
      <c r="O54" s="507"/>
      <c r="P54" s="507"/>
      <c r="Q54" s="507"/>
      <c r="R54" s="507"/>
      <c r="S54" s="507"/>
      <c r="T54" s="507"/>
    </row>
    <row r="55" spans="1:20">
      <c r="A55" s="476" t="s">
        <v>34</v>
      </c>
      <c r="B55" s="9"/>
      <c r="C55" s="9" t="s">
        <v>35</v>
      </c>
      <c r="D55" s="9" t="s">
        <v>299</v>
      </c>
      <c r="E55" s="245">
        <f>'Summary-RU'!E42</f>
        <v>0</v>
      </c>
      <c r="F55" s="245">
        <f>'Summary-RU'!F42</f>
        <v>0</v>
      </c>
      <c r="G55" s="245">
        <f>'Summary-RU'!G42</f>
        <v>0</v>
      </c>
      <c r="H55" s="245">
        <f>'Summary-RU'!H42</f>
        <v>0</v>
      </c>
      <c r="I55" s="245">
        <f>'Summary-RU'!I42</f>
        <v>0</v>
      </c>
      <c r="J55" s="246">
        <f t="shared" si="4"/>
        <v>0</v>
      </c>
      <c r="K55" s="116"/>
      <c r="L55" s="507"/>
      <c r="M55" s="507"/>
      <c r="N55" s="507"/>
      <c r="O55" s="507"/>
      <c r="P55" s="507"/>
      <c r="Q55" s="507"/>
      <c r="R55" s="507"/>
      <c r="S55" s="507"/>
      <c r="T55" s="507"/>
    </row>
    <row r="56" spans="1:20">
      <c r="A56" s="476" t="s">
        <v>36</v>
      </c>
      <c r="B56" s="9"/>
      <c r="C56" s="9" t="s">
        <v>37</v>
      </c>
      <c r="D56" s="9" t="s">
        <v>300</v>
      </c>
      <c r="E56" s="245">
        <f>'Summary-RU'!E43</f>
        <v>0</v>
      </c>
      <c r="F56" s="245">
        <f>'Summary-RU'!F43</f>
        <v>0</v>
      </c>
      <c r="G56" s="245">
        <f>'Summary-RU'!G43</f>
        <v>0</v>
      </c>
      <c r="H56" s="245">
        <f>'Summary-RU'!H43</f>
        <v>0</v>
      </c>
      <c r="I56" s="245">
        <f>'Summary-RU'!I43</f>
        <v>0</v>
      </c>
      <c r="J56" s="246">
        <f t="shared" si="4"/>
        <v>0</v>
      </c>
      <c r="K56" s="116"/>
      <c r="L56" s="507"/>
      <c r="M56" s="507"/>
      <c r="N56" s="507"/>
      <c r="O56" s="507"/>
      <c r="P56" s="507"/>
      <c r="Q56" s="507"/>
      <c r="R56" s="507"/>
      <c r="S56" s="507"/>
      <c r="T56" s="507"/>
    </row>
    <row r="57" spans="1:20">
      <c r="A57" s="476" t="s">
        <v>38</v>
      </c>
      <c r="B57" s="9"/>
      <c r="C57" s="9" t="s">
        <v>39</v>
      </c>
      <c r="D57" s="9" t="s">
        <v>301</v>
      </c>
      <c r="E57" s="245">
        <f>'Summary-RU'!E44</f>
        <v>0</v>
      </c>
      <c r="F57" s="245">
        <f>'Summary-RU'!F44</f>
        <v>0</v>
      </c>
      <c r="G57" s="245">
        <f>'Summary-RU'!G44</f>
        <v>0</v>
      </c>
      <c r="H57" s="245">
        <f>'Summary-RU'!H44</f>
        <v>0</v>
      </c>
      <c r="I57" s="245">
        <f>'Summary-RU'!I44</f>
        <v>0</v>
      </c>
      <c r="J57" s="246">
        <f t="shared" si="4"/>
        <v>0</v>
      </c>
      <c r="K57" s="116"/>
      <c r="L57" s="507"/>
      <c r="M57" s="507"/>
      <c r="N57" s="507"/>
      <c r="O57" s="507"/>
      <c r="P57" s="507"/>
      <c r="Q57" s="507"/>
      <c r="R57" s="507"/>
      <c r="S57" s="507"/>
      <c r="T57" s="507"/>
    </row>
    <row r="58" spans="1:20">
      <c r="A58" s="477">
        <f>'Summary-RU'!A45</f>
        <v>0</v>
      </c>
      <c r="B58" s="18"/>
      <c r="C58" s="18"/>
      <c r="D58" s="470" t="str">
        <f>'Summary-RU'!D45</f>
        <v>RU-Other (please identify)</v>
      </c>
      <c r="E58" s="245">
        <f>'Summary-RU'!E45</f>
        <v>0</v>
      </c>
      <c r="F58" s="245">
        <f>'Summary-RU'!F45</f>
        <v>0</v>
      </c>
      <c r="G58" s="245">
        <f>'Summary-RU'!G45</f>
        <v>0</v>
      </c>
      <c r="H58" s="245">
        <f>'Summary-RU'!H45</f>
        <v>0</v>
      </c>
      <c r="I58" s="245">
        <f>'Summary-RU'!I45</f>
        <v>0</v>
      </c>
      <c r="J58" s="246">
        <f t="shared" si="4"/>
        <v>0</v>
      </c>
      <c r="K58" s="116"/>
      <c r="L58" s="507"/>
      <c r="M58" s="507"/>
      <c r="N58" s="507"/>
      <c r="O58" s="507"/>
      <c r="P58" s="507"/>
      <c r="Q58" s="507"/>
      <c r="R58" s="507"/>
      <c r="S58" s="507"/>
      <c r="T58" s="507"/>
    </row>
    <row r="59" spans="1:20">
      <c r="A59" s="477">
        <f>'Summary-RU'!A46</f>
        <v>0</v>
      </c>
      <c r="B59" s="18"/>
      <c r="C59" s="18"/>
      <c r="D59" s="470" t="str">
        <f>'Summary-RU'!D46</f>
        <v>RU-Other (please identify)</v>
      </c>
      <c r="E59" s="245">
        <f>'Summary-RU'!E46</f>
        <v>0</v>
      </c>
      <c r="F59" s="245">
        <f>'Summary-RU'!F46</f>
        <v>0</v>
      </c>
      <c r="G59" s="245">
        <f>'Summary-RU'!G46</f>
        <v>0</v>
      </c>
      <c r="H59" s="245">
        <f>'Summary-RU'!H46</f>
        <v>0</v>
      </c>
      <c r="I59" s="245">
        <f>'Summary-RU'!I46</f>
        <v>0</v>
      </c>
      <c r="J59" s="246">
        <f t="shared" si="4"/>
        <v>0</v>
      </c>
      <c r="K59" s="116"/>
      <c r="L59" s="507"/>
      <c r="M59" s="507"/>
      <c r="N59" s="507"/>
      <c r="O59" s="507"/>
      <c r="P59" s="507"/>
      <c r="Q59" s="507"/>
      <c r="R59" s="507"/>
      <c r="S59" s="507"/>
      <c r="T59" s="507"/>
    </row>
    <row r="60" spans="1:20">
      <c r="A60" s="485">
        <v>702108</v>
      </c>
      <c r="B60" s="449"/>
      <c r="C60" s="449" t="s">
        <v>29</v>
      </c>
      <c r="D60" s="449" t="s">
        <v>410</v>
      </c>
      <c r="E60" s="450">
        <f>'Summary-RBHS'!E34</f>
        <v>0</v>
      </c>
      <c r="F60" s="450">
        <f>'Summary-RBHS'!F34</f>
        <v>0</v>
      </c>
      <c r="G60" s="450">
        <f>'Summary-RBHS'!G34</f>
        <v>0</v>
      </c>
      <c r="H60" s="450">
        <f>'Summary-RBHS'!H34</f>
        <v>0</v>
      </c>
      <c r="I60" s="450">
        <f>'Summary-RBHS'!I34</f>
        <v>0</v>
      </c>
      <c r="J60" s="448">
        <f t="shared" si="4"/>
        <v>0</v>
      </c>
      <c r="K60" s="116"/>
      <c r="L60" s="507"/>
      <c r="M60" s="507"/>
      <c r="N60" s="507"/>
      <c r="O60" s="507"/>
      <c r="P60" s="507"/>
      <c r="Q60" s="507"/>
      <c r="R60" s="507"/>
      <c r="S60" s="507"/>
      <c r="T60" s="507"/>
    </row>
    <row r="61" spans="1:20">
      <c r="A61" s="485">
        <v>702124</v>
      </c>
      <c r="B61" s="449"/>
      <c r="C61" s="449"/>
      <c r="D61" s="449" t="s">
        <v>417</v>
      </c>
      <c r="E61" s="450">
        <f>'Summary-RBHS'!E35</f>
        <v>0</v>
      </c>
      <c r="F61" s="450">
        <f>'Summary-RBHS'!F35</f>
        <v>0</v>
      </c>
      <c r="G61" s="450">
        <f>'Summary-RBHS'!G35</f>
        <v>0</v>
      </c>
      <c r="H61" s="450">
        <f>'Summary-RBHS'!H35</f>
        <v>0</v>
      </c>
      <c r="I61" s="450">
        <f>'Summary-RBHS'!I35</f>
        <v>0</v>
      </c>
      <c r="J61" s="448">
        <f t="shared" si="4"/>
        <v>0</v>
      </c>
      <c r="K61" s="116"/>
      <c r="L61" s="507"/>
      <c r="M61" s="507"/>
      <c r="N61" s="507"/>
      <c r="O61" s="507"/>
      <c r="P61" s="507"/>
      <c r="Q61" s="507"/>
      <c r="R61" s="507"/>
      <c r="S61" s="507"/>
      <c r="T61" s="507"/>
    </row>
    <row r="62" spans="1:20">
      <c r="A62" s="485">
        <v>702118</v>
      </c>
      <c r="B62" s="449"/>
      <c r="C62" s="449"/>
      <c r="D62" s="449" t="s">
        <v>382</v>
      </c>
      <c r="E62" s="450">
        <f>'Summary-RBHS'!E36</f>
        <v>0</v>
      </c>
      <c r="F62" s="450">
        <f>'Summary-RBHS'!F36</f>
        <v>0</v>
      </c>
      <c r="G62" s="450">
        <f>'Summary-RBHS'!G36</f>
        <v>0</v>
      </c>
      <c r="H62" s="450">
        <f>'Summary-RBHS'!H36</f>
        <v>0</v>
      </c>
      <c r="I62" s="450">
        <f>'Summary-RBHS'!I36</f>
        <v>0</v>
      </c>
      <c r="J62" s="448">
        <f t="shared" si="4"/>
        <v>0</v>
      </c>
      <c r="K62" s="116"/>
      <c r="L62" s="507"/>
      <c r="M62" s="507"/>
      <c r="N62" s="507"/>
      <c r="O62" s="507"/>
      <c r="P62" s="507"/>
      <c r="Q62" s="507"/>
      <c r="R62" s="507"/>
      <c r="S62" s="507"/>
      <c r="T62" s="507"/>
    </row>
    <row r="63" spans="1:20">
      <c r="A63" s="485">
        <v>702135</v>
      </c>
      <c r="B63" s="449"/>
      <c r="C63" s="449"/>
      <c r="D63" s="449" t="s">
        <v>383</v>
      </c>
      <c r="E63" s="450">
        <f>'Summary-RBHS'!E37</f>
        <v>0</v>
      </c>
      <c r="F63" s="450">
        <f>'Summary-RBHS'!F37</f>
        <v>0</v>
      </c>
      <c r="G63" s="450">
        <f>'Summary-RBHS'!G37</f>
        <v>0</v>
      </c>
      <c r="H63" s="450">
        <f>'Summary-RBHS'!H37</f>
        <v>0</v>
      </c>
      <c r="I63" s="450">
        <f>'Summary-RBHS'!I37</f>
        <v>0</v>
      </c>
      <c r="J63" s="448">
        <f t="shared" si="4"/>
        <v>0</v>
      </c>
      <c r="K63" s="116"/>
      <c r="L63" s="507"/>
      <c r="M63" s="507"/>
      <c r="N63" s="507"/>
      <c r="O63" s="507"/>
      <c r="P63" s="507"/>
      <c r="Q63" s="507"/>
      <c r="R63" s="507"/>
      <c r="S63" s="507"/>
      <c r="T63" s="507"/>
    </row>
    <row r="64" spans="1:20">
      <c r="A64" s="485">
        <v>702138</v>
      </c>
      <c r="B64" s="449"/>
      <c r="C64" s="449" t="s">
        <v>31</v>
      </c>
      <c r="D64" s="449" t="s">
        <v>384</v>
      </c>
      <c r="E64" s="450">
        <f>'Summary-RBHS'!E38</f>
        <v>0</v>
      </c>
      <c r="F64" s="450">
        <f>'Summary-RBHS'!F38</f>
        <v>0</v>
      </c>
      <c r="G64" s="450">
        <f>'Summary-RBHS'!G38</f>
        <v>0</v>
      </c>
      <c r="H64" s="450">
        <f>'Summary-RBHS'!H38</f>
        <v>0</v>
      </c>
      <c r="I64" s="450">
        <f>'Summary-RBHS'!I38</f>
        <v>0</v>
      </c>
      <c r="J64" s="448">
        <f t="shared" si="4"/>
        <v>0</v>
      </c>
      <c r="K64" s="116"/>
      <c r="L64" s="507"/>
      <c r="M64" s="507"/>
      <c r="N64" s="507"/>
      <c r="O64" s="507"/>
      <c r="P64" s="507"/>
      <c r="Q64" s="507"/>
      <c r="R64" s="507"/>
      <c r="S64" s="507"/>
      <c r="T64" s="507"/>
    </row>
    <row r="65" spans="1:20">
      <c r="A65" s="485">
        <v>702149</v>
      </c>
      <c r="B65" s="449"/>
      <c r="C65" s="449"/>
      <c r="D65" s="449" t="s">
        <v>385</v>
      </c>
      <c r="E65" s="450">
        <f>'Summary-RBHS'!E39</f>
        <v>0</v>
      </c>
      <c r="F65" s="450">
        <f>'Summary-RBHS'!F39</f>
        <v>0</v>
      </c>
      <c r="G65" s="450">
        <f>'Summary-RBHS'!G39</f>
        <v>0</v>
      </c>
      <c r="H65" s="450">
        <f>'Summary-RBHS'!H39</f>
        <v>0</v>
      </c>
      <c r="I65" s="450">
        <f>'Summary-RBHS'!I39</f>
        <v>0</v>
      </c>
      <c r="J65" s="448">
        <f t="shared" si="4"/>
        <v>0</v>
      </c>
      <c r="K65" s="116"/>
      <c r="L65" s="507"/>
      <c r="M65" s="507"/>
      <c r="N65" s="507"/>
      <c r="O65" s="507"/>
      <c r="P65" s="507"/>
      <c r="Q65" s="507"/>
      <c r="R65" s="507"/>
      <c r="S65" s="507"/>
      <c r="T65" s="507"/>
    </row>
    <row r="66" spans="1:20">
      <c r="A66" s="485">
        <f>'Summary-RBHS'!A40</f>
        <v>0</v>
      </c>
      <c r="B66" s="446"/>
      <c r="C66" s="446">
        <f>'Summary-RBHS'!C41</f>
        <v>0</v>
      </c>
      <c r="D66" s="471" t="str">
        <f>'Summary-RBHS'!D40</f>
        <v>RBHS-Other (please identify)</v>
      </c>
      <c r="E66" s="447">
        <f>'Summary-RBHS'!E40</f>
        <v>0</v>
      </c>
      <c r="F66" s="447">
        <f>'Summary-RBHS'!F40</f>
        <v>0</v>
      </c>
      <c r="G66" s="447">
        <f>'Summary-RBHS'!G40</f>
        <v>0</v>
      </c>
      <c r="H66" s="447">
        <f>'Summary-RBHS'!H40</f>
        <v>0</v>
      </c>
      <c r="I66" s="447">
        <f>'Summary-RBHS'!I40</f>
        <v>0</v>
      </c>
      <c r="J66" s="448">
        <f t="shared" si="4"/>
        <v>0</v>
      </c>
      <c r="K66" s="116"/>
      <c r="L66" s="507"/>
      <c r="M66" s="507"/>
      <c r="N66" s="507"/>
      <c r="O66" s="507"/>
      <c r="P66" s="507"/>
      <c r="Q66" s="507"/>
      <c r="R66" s="507"/>
      <c r="S66" s="507"/>
      <c r="T66" s="507"/>
    </row>
    <row r="67" spans="1:20">
      <c r="A67" s="485">
        <f>'Summary-RBHS'!A41</f>
        <v>0</v>
      </c>
      <c r="B67" s="446"/>
      <c r="C67" s="446"/>
      <c r="D67" s="471" t="str">
        <f>'Summary-RBHS'!D41</f>
        <v>RBHS-Other (please identify)</v>
      </c>
      <c r="E67" s="447">
        <f>'Summary-RBHS'!E41</f>
        <v>0</v>
      </c>
      <c r="F67" s="447">
        <f>'Summary-RBHS'!F41</f>
        <v>0</v>
      </c>
      <c r="G67" s="447">
        <f>'Summary-RBHS'!G41</f>
        <v>0</v>
      </c>
      <c r="H67" s="447">
        <f>'Summary-RBHS'!H41</f>
        <v>0</v>
      </c>
      <c r="I67" s="447">
        <f>'Summary-RBHS'!I41</f>
        <v>0</v>
      </c>
      <c r="J67" s="448">
        <f t="shared" si="4"/>
        <v>0</v>
      </c>
      <c r="K67" s="116"/>
      <c r="L67" s="507"/>
      <c r="M67" s="507"/>
      <c r="N67" s="507"/>
      <c r="O67" s="507"/>
      <c r="P67" s="507"/>
      <c r="Q67" s="507"/>
      <c r="R67" s="507"/>
      <c r="S67" s="507"/>
      <c r="T67" s="507"/>
    </row>
    <row r="68" spans="1:20">
      <c r="A68" s="478"/>
      <c r="B68" s="365" t="s">
        <v>40</v>
      </c>
      <c r="C68" s="365" t="s">
        <v>41</v>
      </c>
      <c r="D68" s="365" t="s">
        <v>41</v>
      </c>
      <c r="E68" s="379">
        <f t="shared" ref="E68:J68" si="5">SUM(E52:E67)</f>
        <v>0</v>
      </c>
      <c r="F68" s="379">
        <f t="shared" si="5"/>
        <v>0</v>
      </c>
      <c r="G68" s="379">
        <f t="shared" si="5"/>
        <v>0</v>
      </c>
      <c r="H68" s="379">
        <f t="shared" si="5"/>
        <v>0</v>
      </c>
      <c r="I68" s="379">
        <f t="shared" si="5"/>
        <v>0</v>
      </c>
      <c r="J68" s="379">
        <f t="shared" si="5"/>
        <v>0</v>
      </c>
      <c r="K68" s="116"/>
      <c r="L68" s="507"/>
      <c r="M68" s="507"/>
      <c r="N68" s="507"/>
      <c r="O68" s="507"/>
      <c r="P68" s="507"/>
      <c r="Q68" s="507"/>
      <c r="R68" s="507"/>
      <c r="S68" s="507"/>
      <c r="T68" s="507"/>
    </row>
    <row r="69" spans="1:20">
      <c r="A69" s="476"/>
      <c r="B69" s="9"/>
      <c r="C69" s="9"/>
      <c r="D69" s="9"/>
      <c r="E69" s="245"/>
      <c r="F69" s="246"/>
      <c r="G69" s="246"/>
      <c r="H69" s="246"/>
      <c r="I69" s="246"/>
      <c r="J69" s="246"/>
      <c r="K69" s="116"/>
      <c r="L69" s="507"/>
      <c r="M69" s="507"/>
      <c r="N69" s="507"/>
      <c r="O69" s="507"/>
      <c r="P69" s="507"/>
      <c r="Q69" s="507"/>
      <c r="R69" s="507"/>
      <c r="S69" s="507"/>
      <c r="T69" s="507"/>
    </row>
    <row r="70" spans="1:20">
      <c r="A70" s="476" t="s">
        <v>42</v>
      </c>
      <c r="B70" s="9"/>
      <c r="C70" s="9" t="s">
        <v>43</v>
      </c>
      <c r="D70" s="9" t="s">
        <v>287</v>
      </c>
      <c r="E70" s="245">
        <f>'Summary-RU'!E49</f>
        <v>2000</v>
      </c>
      <c r="F70" s="245">
        <f>'Summary-RU'!F49</f>
        <v>2000</v>
      </c>
      <c r="G70" s="245">
        <f>'Summary-RU'!G49</f>
        <v>2000</v>
      </c>
      <c r="H70" s="245">
        <f>'Summary-RU'!H49</f>
        <v>2000</v>
      </c>
      <c r="I70" s="245">
        <f>'Summary-RU'!I49</f>
        <v>2000</v>
      </c>
      <c r="J70" s="246">
        <f t="shared" ref="J70:J75" si="6">SUM(E70:I70)</f>
        <v>10000</v>
      </c>
      <c r="K70" s="116"/>
      <c r="L70" s="507"/>
      <c r="M70" s="507"/>
      <c r="N70" s="507"/>
      <c r="O70" s="507"/>
      <c r="P70" s="507"/>
      <c r="Q70" s="507"/>
      <c r="R70" s="507"/>
      <c r="S70" s="507"/>
      <c r="T70" s="507"/>
    </row>
    <row r="71" spans="1:20">
      <c r="A71" s="476" t="s">
        <v>44</v>
      </c>
      <c r="B71" s="9"/>
      <c r="C71" s="9" t="s">
        <v>45</v>
      </c>
      <c r="D71" s="9" t="s">
        <v>302</v>
      </c>
      <c r="E71" s="245">
        <f>'Summary-RU'!E50</f>
        <v>0</v>
      </c>
      <c r="F71" s="245">
        <f>'Summary-RU'!F50</f>
        <v>0</v>
      </c>
      <c r="G71" s="245">
        <f>'Summary-RU'!G50</f>
        <v>0</v>
      </c>
      <c r="H71" s="245">
        <f>'Summary-RU'!H50</f>
        <v>0</v>
      </c>
      <c r="I71" s="245">
        <f>'Summary-RU'!I50</f>
        <v>0</v>
      </c>
      <c r="J71" s="246">
        <f t="shared" si="6"/>
        <v>0</v>
      </c>
      <c r="K71" s="116"/>
      <c r="L71" s="507"/>
      <c r="M71" s="507"/>
      <c r="N71" s="507"/>
      <c r="O71" s="507"/>
      <c r="P71" s="507"/>
      <c r="Q71" s="507"/>
      <c r="R71" s="507"/>
      <c r="S71" s="507"/>
      <c r="T71" s="507"/>
    </row>
    <row r="72" spans="1:20">
      <c r="A72" s="476" t="s">
        <v>46</v>
      </c>
      <c r="B72" s="9"/>
      <c r="C72" s="9" t="s">
        <v>47</v>
      </c>
      <c r="D72" s="9" t="s">
        <v>303</v>
      </c>
      <c r="E72" s="245">
        <f>'Summary-RU'!E51</f>
        <v>0</v>
      </c>
      <c r="F72" s="245">
        <f>'Summary-RU'!F51</f>
        <v>0</v>
      </c>
      <c r="G72" s="245">
        <f>'Summary-RU'!G51</f>
        <v>0</v>
      </c>
      <c r="H72" s="245">
        <f>'Summary-RU'!H51</f>
        <v>0</v>
      </c>
      <c r="I72" s="245">
        <f>'Summary-RU'!I51</f>
        <v>0</v>
      </c>
      <c r="J72" s="246">
        <f t="shared" si="6"/>
        <v>0</v>
      </c>
      <c r="K72" s="116"/>
      <c r="L72" s="507"/>
      <c r="M72" s="507"/>
      <c r="N72" s="507"/>
      <c r="O72" s="507"/>
      <c r="P72" s="507"/>
      <c r="Q72" s="507"/>
      <c r="R72" s="507"/>
      <c r="S72" s="507"/>
      <c r="T72" s="507"/>
    </row>
    <row r="73" spans="1:20">
      <c r="A73" s="485">
        <v>702157</v>
      </c>
      <c r="B73" s="449"/>
      <c r="C73" s="449" t="s">
        <v>43</v>
      </c>
      <c r="D73" s="449" t="s">
        <v>411</v>
      </c>
      <c r="E73" s="450">
        <f>'Summary-RBHS'!E44</f>
        <v>0</v>
      </c>
      <c r="F73" s="450">
        <f>'Summary-RBHS'!F44</f>
        <v>0</v>
      </c>
      <c r="G73" s="450">
        <f>'Summary-RBHS'!G44</f>
        <v>0</v>
      </c>
      <c r="H73" s="450">
        <f>'Summary-RBHS'!H44</f>
        <v>0</v>
      </c>
      <c r="I73" s="450">
        <f>'Summary-RBHS'!I44</f>
        <v>0</v>
      </c>
      <c r="J73" s="448">
        <f t="shared" si="6"/>
        <v>0</v>
      </c>
      <c r="K73" s="116"/>
      <c r="L73" s="507"/>
      <c r="M73" s="507"/>
      <c r="N73" s="507"/>
      <c r="O73" s="507"/>
      <c r="P73" s="507"/>
      <c r="Q73" s="507"/>
      <c r="R73" s="507"/>
      <c r="S73" s="507"/>
      <c r="T73" s="507"/>
    </row>
    <row r="74" spans="1:20">
      <c r="A74" s="485">
        <v>702159</v>
      </c>
      <c r="B74" s="449"/>
      <c r="C74" s="449" t="s">
        <v>45</v>
      </c>
      <c r="D74" s="449" t="s">
        <v>387</v>
      </c>
      <c r="E74" s="450">
        <f>'Summary-RBHS'!E45</f>
        <v>0</v>
      </c>
      <c r="F74" s="450">
        <f>'Summary-RBHS'!F45</f>
        <v>0</v>
      </c>
      <c r="G74" s="450">
        <f>'Summary-RBHS'!G45</f>
        <v>0</v>
      </c>
      <c r="H74" s="450">
        <f>'Summary-RBHS'!H45</f>
        <v>0</v>
      </c>
      <c r="I74" s="450">
        <f>'Summary-RBHS'!I45</f>
        <v>0</v>
      </c>
      <c r="J74" s="448">
        <f t="shared" si="6"/>
        <v>0</v>
      </c>
      <c r="K74" s="116"/>
      <c r="L74" s="507"/>
      <c r="M74" s="507"/>
      <c r="N74" s="507"/>
      <c r="O74" s="507"/>
      <c r="P74" s="507"/>
      <c r="Q74" s="507"/>
      <c r="R74" s="507"/>
      <c r="S74" s="507"/>
      <c r="T74" s="507"/>
    </row>
    <row r="75" spans="1:20">
      <c r="A75" s="485">
        <v>702127</v>
      </c>
      <c r="B75" s="449"/>
      <c r="C75" s="449"/>
      <c r="D75" s="449" t="s">
        <v>420</v>
      </c>
      <c r="E75" s="450">
        <f>'Summary-RBHS'!E46</f>
        <v>0</v>
      </c>
      <c r="F75" s="450">
        <f>'Summary-RBHS'!F46</f>
        <v>0</v>
      </c>
      <c r="G75" s="450">
        <f>'Summary-RBHS'!G46</f>
        <v>0</v>
      </c>
      <c r="H75" s="450">
        <f>'Summary-RBHS'!H46</f>
        <v>0</v>
      </c>
      <c r="I75" s="450">
        <f>'Summary-RBHS'!I46</f>
        <v>0</v>
      </c>
      <c r="J75" s="448">
        <f t="shared" si="6"/>
        <v>0</v>
      </c>
      <c r="K75" s="116"/>
      <c r="L75" s="507"/>
      <c r="M75" s="507"/>
      <c r="N75" s="507"/>
      <c r="O75" s="507"/>
      <c r="P75" s="507"/>
      <c r="Q75" s="507"/>
      <c r="R75" s="507"/>
      <c r="S75" s="507"/>
      <c r="T75" s="507"/>
    </row>
    <row r="76" spans="1:20">
      <c r="A76" s="478"/>
      <c r="B76" s="365" t="s">
        <v>48</v>
      </c>
      <c r="C76" s="365" t="s">
        <v>49</v>
      </c>
      <c r="D76" s="365" t="s">
        <v>49</v>
      </c>
      <c r="E76" s="379">
        <f>SUM(E70:E75)</f>
        <v>2000</v>
      </c>
      <c r="F76" s="379">
        <f t="shared" ref="F76:J76" si="7">SUM(F70:F75)</f>
        <v>2000</v>
      </c>
      <c r="G76" s="379">
        <f t="shared" si="7"/>
        <v>2000</v>
      </c>
      <c r="H76" s="379">
        <f t="shared" si="7"/>
        <v>2000</v>
      </c>
      <c r="I76" s="379">
        <f t="shared" si="7"/>
        <v>2000</v>
      </c>
      <c r="J76" s="379">
        <f t="shared" si="7"/>
        <v>10000</v>
      </c>
      <c r="K76" s="116"/>
      <c r="L76" s="507"/>
      <c r="M76" s="507"/>
      <c r="N76" s="507"/>
      <c r="O76" s="507"/>
      <c r="P76" s="507"/>
      <c r="Q76" s="507"/>
      <c r="R76" s="507"/>
      <c r="S76" s="507"/>
      <c r="T76" s="507"/>
    </row>
    <row r="77" spans="1:20">
      <c r="A77" s="476"/>
      <c r="B77" s="9"/>
      <c r="C77" s="9"/>
      <c r="D77" s="9"/>
      <c r="E77" s="245"/>
      <c r="F77" s="246"/>
      <c r="G77" s="246"/>
      <c r="H77" s="246"/>
      <c r="I77" s="246"/>
      <c r="J77" s="246"/>
      <c r="K77" s="116"/>
      <c r="L77" s="507"/>
      <c r="M77" s="507"/>
      <c r="N77" s="507"/>
      <c r="O77" s="507"/>
      <c r="P77" s="507"/>
      <c r="Q77" s="507"/>
      <c r="R77" s="507"/>
      <c r="S77" s="507"/>
      <c r="T77" s="507"/>
    </row>
    <row r="78" spans="1:20">
      <c r="A78" s="476" t="s">
        <v>50</v>
      </c>
      <c r="B78" s="9"/>
      <c r="C78" s="9" t="s">
        <v>51</v>
      </c>
      <c r="D78" s="18" t="s">
        <v>304</v>
      </c>
      <c r="E78" s="245">
        <f>'Summary-RU'!E54</f>
        <v>0</v>
      </c>
      <c r="F78" s="245">
        <f>'Summary-RU'!F54</f>
        <v>0</v>
      </c>
      <c r="G78" s="245">
        <f>'Summary-RU'!G54</f>
        <v>0</v>
      </c>
      <c r="H78" s="245">
        <f>'Summary-RU'!H54</f>
        <v>0</v>
      </c>
      <c r="I78" s="245">
        <f>'Summary-RU'!I54</f>
        <v>0</v>
      </c>
      <c r="J78" s="246">
        <f>SUM(E78:I78)</f>
        <v>0</v>
      </c>
      <c r="K78" s="116"/>
      <c r="L78" s="507"/>
      <c r="M78" s="507"/>
      <c r="N78" s="507"/>
      <c r="O78" s="507"/>
      <c r="P78" s="507"/>
      <c r="Q78" s="507"/>
      <c r="R78" s="507"/>
      <c r="S78" s="507"/>
      <c r="T78" s="507"/>
    </row>
    <row r="79" spans="1:20">
      <c r="A79" s="476" t="s">
        <v>52</v>
      </c>
      <c r="B79" s="9"/>
      <c r="C79" s="9" t="s">
        <v>53</v>
      </c>
      <c r="D79" s="18" t="s">
        <v>305</v>
      </c>
      <c r="E79" s="245">
        <f>'Summary-RU'!E55</f>
        <v>0</v>
      </c>
      <c r="F79" s="245">
        <f>'Summary-RU'!F55</f>
        <v>0</v>
      </c>
      <c r="G79" s="245">
        <f>'Summary-RU'!G55</f>
        <v>0</v>
      </c>
      <c r="H79" s="245">
        <f>'Summary-RU'!H55</f>
        <v>0</v>
      </c>
      <c r="I79" s="245">
        <f>'Summary-RU'!I55</f>
        <v>0</v>
      </c>
      <c r="J79" s="246">
        <f t="shared" ref="J79:J94" si="8">SUM(E79:I79)</f>
        <v>0</v>
      </c>
      <c r="K79" s="116"/>
      <c r="L79" s="507"/>
      <c r="M79" s="507"/>
      <c r="N79" s="507"/>
      <c r="O79" s="507"/>
      <c r="P79" s="507"/>
      <c r="Q79" s="507"/>
      <c r="R79" s="507"/>
      <c r="S79" s="507"/>
      <c r="T79" s="507"/>
    </row>
    <row r="80" spans="1:20">
      <c r="A80" s="476" t="s">
        <v>54</v>
      </c>
      <c r="B80" s="9"/>
      <c r="C80" s="9" t="s">
        <v>55</v>
      </c>
      <c r="D80" s="9" t="s">
        <v>306</v>
      </c>
      <c r="E80" s="245">
        <f>'Summary-RU'!E56</f>
        <v>0</v>
      </c>
      <c r="F80" s="245">
        <f>'Summary-RU'!F56</f>
        <v>0</v>
      </c>
      <c r="G80" s="245">
        <f>'Summary-RU'!G56</f>
        <v>0</v>
      </c>
      <c r="H80" s="245">
        <f>'Summary-RU'!H56</f>
        <v>0</v>
      </c>
      <c r="I80" s="245">
        <f>'Summary-RU'!I56</f>
        <v>0</v>
      </c>
      <c r="J80" s="246">
        <f t="shared" si="8"/>
        <v>0</v>
      </c>
      <c r="K80" s="116"/>
      <c r="L80" s="507"/>
      <c r="M80" s="507"/>
      <c r="N80" s="507"/>
      <c r="O80" s="507"/>
      <c r="P80" s="507"/>
      <c r="Q80" s="507"/>
      <c r="R80" s="507"/>
      <c r="S80" s="507"/>
      <c r="T80" s="507"/>
    </row>
    <row r="81" spans="1:20">
      <c r="A81" s="476" t="s">
        <v>56</v>
      </c>
      <c r="B81" s="9"/>
      <c r="C81" s="9" t="s">
        <v>57</v>
      </c>
      <c r="D81" s="9" t="s">
        <v>307</v>
      </c>
      <c r="E81" s="245">
        <f>'Summary-RU'!E57</f>
        <v>0</v>
      </c>
      <c r="F81" s="245">
        <f>'Summary-RU'!F57</f>
        <v>0</v>
      </c>
      <c r="G81" s="245">
        <f>'Summary-RU'!G57</f>
        <v>0</v>
      </c>
      <c r="H81" s="245">
        <f>'Summary-RU'!H57</f>
        <v>0</v>
      </c>
      <c r="I81" s="245">
        <f>'Summary-RU'!I57</f>
        <v>0</v>
      </c>
      <c r="J81" s="246">
        <f t="shared" si="8"/>
        <v>0</v>
      </c>
      <c r="K81" s="116"/>
      <c r="L81" s="507"/>
      <c r="M81" s="507"/>
      <c r="N81" s="507"/>
      <c r="O81" s="507"/>
      <c r="P81" s="507"/>
      <c r="Q81" s="507"/>
      <c r="R81" s="507"/>
      <c r="S81" s="507"/>
      <c r="T81" s="507"/>
    </row>
    <row r="82" spans="1:20">
      <c r="A82" s="476" t="s">
        <v>58</v>
      </c>
      <c r="B82" s="9"/>
      <c r="C82" s="9" t="s">
        <v>59</v>
      </c>
      <c r="D82" s="9" t="s">
        <v>308</v>
      </c>
      <c r="E82" s="245">
        <f>'Summary-RU'!E58</f>
        <v>0</v>
      </c>
      <c r="F82" s="245">
        <f>'Summary-RU'!F58</f>
        <v>0</v>
      </c>
      <c r="G82" s="245">
        <f>'Summary-RU'!G58</f>
        <v>0</v>
      </c>
      <c r="H82" s="245">
        <f>'Summary-RU'!H58</f>
        <v>0</v>
      </c>
      <c r="I82" s="245">
        <f>'Summary-RU'!I58</f>
        <v>0</v>
      </c>
      <c r="J82" s="246">
        <f t="shared" si="8"/>
        <v>0</v>
      </c>
      <c r="K82" s="116"/>
      <c r="L82" s="507"/>
      <c r="M82" s="507"/>
      <c r="N82" s="507"/>
      <c r="O82" s="507"/>
      <c r="P82" s="507"/>
      <c r="Q82" s="507"/>
      <c r="R82" s="507"/>
      <c r="S82" s="507"/>
      <c r="T82" s="507"/>
    </row>
    <row r="83" spans="1:20">
      <c r="A83" s="476" t="s">
        <v>60</v>
      </c>
      <c r="B83" s="9"/>
      <c r="C83" s="9" t="s">
        <v>61</v>
      </c>
      <c r="D83" s="9" t="s">
        <v>309</v>
      </c>
      <c r="E83" s="245">
        <f>'Summary-RU'!E59</f>
        <v>0</v>
      </c>
      <c r="F83" s="245">
        <f>'Summary-RU'!F59</f>
        <v>0</v>
      </c>
      <c r="G83" s="245">
        <f>'Summary-RU'!G59</f>
        <v>0</v>
      </c>
      <c r="H83" s="245">
        <f>'Summary-RU'!H59</f>
        <v>0</v>
      </c>
      <c r="I83" s="245">
        <f>'Summary-RU'!I59</f>
        <v>0</v>
      </c>
      <c r="J83" s="246">
        <f t="shared" si="8"/>
        <v>0</v>
      </c>
      <c r="K83" s="116"/>
      <c r="L83" s="507"/>
      <c r="M83" s="507"/>
      <c r="N83" s="507"/>
      <c r="O83" s="507"/>
      <c r="P83" s="507"/>
      <c r="Q83" s="507"/>
      <c r="R83" s="507"/>
      <c r="S83" s="507"/>
      <c r="T83" s="507"/>
    </row>
    <row r="84" spans="1:20">
      <c r="A84" s="476">
        <f>'Summary-RU'!A60</f>
        <v>0</v>
      </c>
      <c r="B84" s="9"/>
      <c r="C84" s="9"/>
      <c r="D84" s="470" t="str">
        <f>'Summary-RU'!D60</f>
        <v>RU-Other (please identify)</v>
      </c>
      <c r="E84" s="245">
        <f>'Summary-RU'!E60</f>
        <v>0</v>
      </c>
      <c r="F84" s="245">
        <f>'Summary-RU'!F60</f>
        <v>0</v>
      </c>
      <c r="G84" s="245">
        <f>'Summary-RU'!G60</f>
        <v>0</v>
      </c>
      <c r="H84" s="245">
        <f>'Summary-RU'!H60</f>
        <v>0</v>
      </c>
      <c r="I84" s="245">
        <f>'Summary-RU'!I60</f>
        <v>0</v>
      </c>
      <c r="J84" s="246">
        <f t="shared" si="8"/>
        <v>0</v>
      </c>
      <c r="K84" s="116"/>
      <c r="L84" s="507"/>
      <c r="M84" s="507"/>
      <c r="N84" s="507"/>
      <c r="O84" s="507"/>
      <c r="P84" s="507"/>
      <c r="Q84" s="507"/>
      <c r="R84" s="507"/>
      <c r="S84" s="507"/>
      <c r="T84" s="507"/>
    </row>
    <row r="85" spans="1:20">
      <c r="A85" s="476">
        <f>'Summary-RU'!A61</f>
        <v>0</v>
      </c>
      <c r="B85" s="9"/>
      <c r="C85" s="9"/>
      <c r="D85" s="470" t="str">
        <f>'Summary-RU'!D61</f>
        <v>RU-Other (please identify)</v>
      </c>
      <c r="E85" s="245">
        <f>'Summary-RU'!E61</f>
        <v>0</v>
      </c>
      <c r="F85" s="245">
        <f>'Summary-RU'!F61</f>
        <v>0</v>
      </c>
      <c r="G85" s="245">
        <f>'Summary-RU'!G61</f>
        <v>0</v>
      </c>
      <c r="H85" s="245">
        <f>'Summary-RU'!H61</f>
        <v>0</v>
      </c>
      <c r="I85" s="245">
        <f>'Summary-RU'!I61</f>
        <v>0</v>
      </c>
      <c r="J85" s="246">
        <f t="shared" si="8"/>
        <v>0</v>
      </c>
      <c r="K85" s="116"/>
      <c r="L85" s="507"/>
      <c r="M85" s="507"/>
      <c r="N85" s="507"/>
      <c r="O85" s="507"/>
      <c r="P85" s="507"/>
      <c r="Q85" s="507"/>
      <c r="R85" s="507"/>
      <c r="S85" s="507"/>
      <c r="T85" s="507"/>
    </row>
    <row r="86" spans="1:20">
      <c r="A86" s="485">
        <v>702110</v>
      </c>
      <c r="B86" s="449"/>
      <c r="C86" s="449" t="s">
        <v>51</v>
      </c>
      <c r="D86" s="449" t="s">
        <v>395</v>
      </c>
      <c r="E86" s="450">
        <f>'Summary-RBHS'!E49</f>
        <v>0</v>
      </c>
      <c r="F86" s="450">
        <f>'Summary-RBHS'!F49</f>
        <v>0</v>
      </c>
      <c r="G86" s="450">
        <f>'Summary-RBHS'!G49</f>
        <v>0</v>
      </c>
      <c r="H86" s="450">
        <f>'Summary-RBHS'!H49</f>
        <v>0</v>
      </c>
      <c r="I86" s="450">
        <f>'Summary-RBHS'!I49</f>
        <v>0</v>
      </c>
      <c r="J86" s="448">
        <f t="shared" si="8"/>
        <v>0</v>
      </c>
      <c r="K86" s="116"/>
      <c r="L86" s="507"/>
      <c r="M86" s="507"/>
      <c r="N86" s="507"/>
      <c r="O86" s="507"/>
      <c r="P86" s="507"/>
      <c r="Q86" s="507"/>
      <c r="R86" s="507"/>
      <c r="S86" s="507"/>
      <c r="T86" s="507"/>
    </row>
    <row r="87" spans="1:20">
      <c r="A87" s="485">
        <v>702180</v>
      </c>
      <c r="B87" s="449"/>
      <c r="C87" s="449"/>
      <c r="D87" s="449" t="s">
        <v>394</v>
      </c>
      <c r="E87" s="450">
        <f>'Summary-RBHS'!E50</f>
        <v>0</v>
      </c>
      <c r="F87" s="450">
        <f>'Summary-RBHS'!F50</f>
        <v>0</v>
      </c>
      <c r="G87" s="450">
        <f>'Summary-RBHS'!G50</f>
        <v>0</v>
      </c>
      <c r="H87" s="450">
        <f>'Summary-RBHS'!H50</f>
        <v>0</v>
      </c>
      <c r="I87" s="450">
        <f>'Summary-RBHS'!I50</f>
        <v>0</v>
      </c>
      <c r="J87" s="448">
        <f t="shared" si="8"/>
        <v>0</v>
      </c>
      <c r="K87" s="116"/>
      <c r="L87" s="507"/>
      <c r="M87" s="507"/>
      <c r="N87" s="507"/>
      <c r="O87" s="507"/>
      <c r="P87" s="507"/>
      <c r="Q87" s="507"/>
      <c r="R87" s="507"/>
      <c r="S87" s="507"/>
      <c r="T87" s="507"/>
    </row>
    <row r="88" spans="1:20">
      <c r="A88" s="485">
        <v>702123</v>
      </c>
      <c r="B88" s="449"/>
      <c r="C88" s="449" t="s">
        <v>69</v>
      </c>
      <c r="D88" s="449" t="s">
        <v>393</v>
      </c>
      <c r="E88" s="450">
        <f>'Summary-RBHS'!E51</f>
        <v>0</v>
      </c>
      <c r="F88" s="450">
        <f>'Summary-RBHS'!F51</f>
        <v>0</v>
      </c>
      <c r="G88" s="450">
        <f>'Summary-RBHS'!G51</f>
        <v>0</v>
      </c>
      <c r="H88" s="450">
        <f>'Summary-RBHS'!H51</f>
        <v>0</v>
      </c>
      <c r="I88" s="450">
        <f>'Summary-RBHS'!I51</f>
        <v>0</v>
      </c>
      <c r="J88" s="448">
        <f>SUM(E88:I88)</f>
        <v>0</v>
      </c>
      <c r="K88" s="116"/>
      <c r="L88" s="507"/>
      <c r="M88" s="507"/>
      <c r="N88" s="507"/>
      <c r="O88" s="507"/>
      <c r="P88" s="507"/>
      <c r="Q88" s="507"/>
      <c r="R88" s="507"/>
      <c r="S88" s="507"/>
      <c r="T88" s="507"/>
    </row>
    <row r="89" spans="1:20">
      <c r="A89" s="485">
        <v>701215</v>
      </c>
      <c r="B89" s="449"/>
      <c r="C89" s="449" t="s">
        <v>53</v>
      </c>
      <c r="D89" s="449" t="s">
        <v>412</v>
      </c>
      <c r="E89" s="450">
        <f>'Summary-RBHS'!E52</f>
        <v>0</v>
      </c>
      <c r="F89" s="450">
        <f>'Summary-RBHS'!F52</f>
        <v>0</v>
      </c>
      <c r="G89" s="450">
        <f>'Summary-RBHS'!G52</f>
        <v>0</v>
      </c>
      <c r="H89" s="450">
        <f>'Summary-RBHS'!H52</f>
        <v>0</v>
      </c>
      <c r="I89" s="450">
        <f>'Summary-RBHS'!I52</f>
        <v>0</v>
      </c>
      <c r="J89" s="448">
        <f t="shared" si="8"/>
        <v>0</v>
      </c>
      <c r="K89" s="116"/>
      <c r="L89" s="507"/>
      <c r="M89" s="507"/>
      <c r="N89" s="507"/>
      <c r="O89" s="507"/>
      <c r="P89" s="507"/>
      <c r="Q89" s="507"/>
      <c r="R89" s="507"/>
      <c r="S89" s="507"/>
      <c r="T89" s="507"/>
    </row>
    <row r="90" spans="1:20">
      <c r="A90" s="485">
        <v>702167</v>
      </c>
      <c r="B90" s="449"/>
      <c r="C90" s="449" t="s">
        <v>71</v>
      </c>
      <c r="D90" s="449" t="s">
        <v>413</v>
      </c>
      <c r="E90" s="450">
        <f>'Summary-RBHS'!E53</f>
        <v>0</v>
      </c>
      <c r="F90" s="450">
        <f>'Summary-RBHS'!F53</f>
        <v>0</v>
      </c>
      <c r="G90" s="450">
        <f>'Summary-RBHS'!G53</f>
        <v>0</v>
      </c>
      <c r="H90" s="450">
        <f>'Summary-RBHS'!H53</f>
        <v>0</v>
      </c>
      <c r="I90" s="450">
        <f>'Summary-RBHS'!I53</f>
        <v>0</v>
      </c>
      <c r="J90" s="448">
        <f t="shared" si="8"/>
        <v>0</v>
      </c>
      <c r="K90" s="116"/>
      <c r="L90" s="507"/>
      <c r="M90" s="507"/>
      <c r="N90" s="507"/>
      <c r="O90" s="507"/>
      <c r="P90" s="507"/>
      <c r="Q90" s="507"/>
      <c r="R90" s="507"/>
      <c r="S90" s="507"/>
      <c r="T90" s="507"/>
    </row>
    <row r="91" spans="1:20">
      <c r="A91" s="485">
        <v>703215</v>
      </c>
      <c r="B91" s="449"/>
      <c r="C91" s="449" t="s">
        <v>66</v>
      </c>
      <c r="D91" s="449" t="s">
        <v>414</v>
      </c>
      <c r="E91" s="450">
        <f>'Summary-RBHS'!E54</f>
        <v>0</v>
      </c>
      <c r="F91" s="450">
        <f>'Summary-RBHS'!F54</f>
        <v>0</v>
      </c>
      <c r="G91" s="450">
        <f>'Summary-RBHS'!G54</f>
        <v>0</v>
      </c>
      <c r="H91" s="450">
        <f>'Summary-RBHS'!H54</f>
        <v>0</v>
      </c>
      <c r="I91" s="450">
        <f>'Summary-RBHS'!I54</f>
        <v>0</v>
      </c>
      <c r="J91" s="448">
        <f t="shared" si="8"/>
        <v>0</v>
      </c>
      <c r="K91" s="116"/>
      <c r="L91" s="507"/>
      <c r="M91" s="507"/>
      <c r="N91" s="507"/>
      <c r="O91" s="507"/>
      <c r="P91" s="507"/>
      <c r="Q91" s="507"/>
      <c r="R91" s="507"/>
      <c r="S91" s="507"/>
      <c r="T91" s="507"/>
    </row>
    <row r="92" spans="1:20">
      <c r="A92" s="485">
        <v>704113</v>
      </c>
      <c r="B92" s="449"/>
      <c r="C92" s="449" t="s">
        <v>61</v>
      </c>
      <c r="D92" s="449" t="s">
        <v>415</v>
      </c>
      <c r="E92" s="450">
        <f>'Summary-RBHS'!E55</f>
        <v>0</v>
      </c>
      <c r="F92" s="450">
        <f>'Summary-RBHS'!F55</f>
        <v>0</v>
      </c>
      <c r="G92" s="450">
        <f>'Summary-RBHS'!G55</f>
        <v>0</v>
      </c>
      <c r="H92" s="450">
        <f>'Summary-RBHS'!H55</f>
        <v>0</v>
      </c>
      <c r="I92" s="450">
        <f>'Summary-RBHS'!I55</f>
        <v>0</v>
      </c>
      <c r="J92" s="448">
        <f t="shared" si="8"/>
        <v>0</v>
      </c>
      <c r="K92" s="116"/>
      <c r="L92" s="507"/>
      <c r="M92" s="507"/>
      <c r="N92" s="507"/>
      <c r="O92" s="507"/>
      <c r="P92" s="507"/>
      <c r="Q92" s="507"/>
      <c r="R92" s="507"/>
      <c r="S92" s="507"/>
      <c r="T92" s="507"/>
    </row>
    <row r="93" spans="1:20">
      <c r="A93" s="485">
        <f>'Summary-RBHS'!A56</f>
        <v>0</v>
      </c>
      <c r="B93" s="446"/>
      <c r="C93" s="446">
        <f>'Summary-RBHS'!C72</f>
        <v>0</v>
      </c>
      <c r="D93" s="471" t="str">
        <f>'Summary-RBHS'!D56</f>
        <v>RBHS-Other (please identify)</v>
      </c>
      <c r="E93" s="447">
        <f>'Summary-RBHS'!E56</f>
        <v>0</v>
      </c>
      <c r="F93" s="447">
        <f>'Summary-RBHS'!F56</f>
        <v>0</v>
      </c>
      <c r="G93" s="447">
        <f>'Summary-RBHS'!G56</f>
        <v>0</v>
      </c>
      <c r="H93" s="447">
        <f>'Summary-RBHS'!H56</f>
        <v>0</v>
      </c>
      <c r="I93" s="447">
        <f>'Summary-RBHS'!I56</f>
        <v>0</v>
      </c>
      <c r="J93" s="448">
        <f t="shared" si="8"/>
        <v>0</v>
      </c>
      <c r="K93" s="116"/>
      <c r="L93" s="507"/>
      <c r="M93" s="507"/>
      <c r="N93" s="507"/>
      <c r="O93" s="507"/>
      <c r="P93" s="507"/>
      <c r="Q93" s="507"/>
      <c r="R93" s="507"/>
      <c r="S93" s="507"/>
      <c r="T93" s="507"/>
    </row>
    <row r="94" spans="1:20">
      <c r="A94" s="485">
        <f>'Summary-RBHS'!A57</f>
        <v>0</v>
      </c>
      <c r="B94" s="446"/>
      <c r="C94" s="446"/>
      <c r="D94" s="471" t="str">
        <f>'Summary-RBHS'!D57</f>
        <v>RBHS-Other (please identify)</v>
      </c>
      <c r="E94" s="447">
        <f>'Summary-RBHS'!E57</f>
        <v>0</v>
      </c>
      <c r="F94" s="447">
        <f>'Summary-RBHS'!F57</f>
        <v>0</v>
      </c>
      <c r="G94" s="447">
        <f>'Summary-RBHS'!G57</f>
        <v>0</v>
      </c>
      <c r="H94" s="447">
        <f>'Summary-RBHS'!H57</f>
        <v>0</v>
      </c>
      <c r="I94" s="447">
        <f>'Summary-RBHS'!I57</f>
        <v>0</v>
      </c>
      <c r="J94" s="448">
        <f t="shared" si="8"/>
        <v>0</v>
      </c>
      <c r="K94" s="116"/>
      <c r="L94" s="507"/>
      <c r="M94" s="507"/>
      <c r="N94" s="507"/>
      <c r="O94" s="507"/>
      <c r="P94" s="507"/>
      <c r="Q94" s="507"/>
      <c r="R94" s="507"/>
      <c r="S94" s="507"/>
      <c r="T94" s="507"/>
    </row>
    <row r="95" spans="1:20">
      <c r="A95" s="478"/>
      <c r="B95" s="365" t="s">
        <v>62</v>
      </c>
      <c r="C95" s="365" t="s">
        <v>63</v>
      </c>
      <c r="D95" s="365" t="s">
        <v>63</v>
      </c>
      <c r="E95" s="379">
        <f t="shared" ref="E95:J95" si="9">SUM(E78:E94)</f>
        <v>0</v>
      </c>
      <c r="F95" s="379">
        <f t="shared" si="9"/>
        <v>0</v>
      </c>
      <c r="G95" s="379">
        <f t="shared" si="9"/>
        <v>0</v>
      </c>
      <c r="H95" s="379">
        <f t="shared" si="9"/>
        <v>0</v>
      </c>
      <c r="I95" s="379">
        <f t="shared" si="9"/>
        <v>0</v>
      </c>
      <c r="J95" s="379">
        <f t="shared" si="9"/>
        <v>0</v>
      </c>
      <c r="K95" s="116"/>
      <c r="L95" s="507"/>
      <c r="M95" s="507"/>
      <c r="N95" s="507"/>
      <c r="O95" s="507"/>
      <c r="P95" s="507"/>
      <c r="Q95" s="507"/>
      <c r="R95" s="507"/>
      <c r="S95" s="507"/>
      <c r="T95" s="507"/>
    </row>
    <row r="96" spans="1:20" s="238" customFormat="1" ht="6.75" customHeight="1">
      <c r="A96" s="477"/>
      <c r="B96" s="237"/>
      <c r="C96" s="237"/>
      <c r="D96" s="237"/>
      <c r="E96" s="435"/>
      <c r="F96" s="435"/>
      <c r="G96" s="435"/>
      <c r="H96" s="435"/>
      <c r="I96" s="435"/>
      <c r="J96" s="435"/>
      <c r="K96" s="241"/>
      <c r="L96" s="507"/>
      <c r="M96" s="507"/>
      <c r="N96" s="507"/>
      <c r="O96" s="507"/>
      <c r="P96" s="507"/>
      <c r="Q96" s="507"/>
      <c r="R96" s="507"/>
      <c r="S96" s="507"/>
      <c r="T96" s="507"/>
    </row>
    <row r="97" spans="1:20">
      <c r="A97" s="481"/>
      <c r="B97" s="401" t="s">
        <v>64</v>
      </c>
      <c r="C97" s="401" t="s">
        <v>65</v>
      </c>
      <c r="D97" s="401" t="s">
        <v>65</v>
      </c>
      <c r="E97" s="402">
        <f t="shared" ref="E97:J97" si="10">E28+E30+E31+E50+E68+E76+E95</f>
        <v>50131.536314527773</v>
      </c>
      <c r="F97" s="402">
        <f t="shared" si="10"/>
        <v>51282.965528963614</v>
      </c>
      <c r="G97" s="402">
        <f t="shared" si="10"/>
        <v>52462.194151238771</v>
      </c>
      <c r="H97" s="402">
        <f t="shared" si="10"/>
        <v>53670.97904393707</v>
      </c>
      <c r="I97" s="402">
        <f t="shared" si="10"/>
        <v>54909.544513614732</v>
      </c>
      <c r="J97" s="402">
        <f t="shared" si="10"/>
        <v>262457.21955228195</v>
      </c>
      <c r="K97" s="116"/>
      <c r="L97" s="507"/>
      <c r="M97" s="507"/>
      <c r="N97" s="507"/>
      <c r="O97" s="507"/>
      <c r="P97" s="507"/>
      <c r="Q97" s="507"/>
      <c r="R97" s="507"/>
      <c r="S97" s="507"/>
      <c r="T97" s="507"/>
    </row>
    <row r="98" spans="1:20">
      <c r="A98" s="476"/>
      <c r="B98" s="9"/>
      <c r="C98" s="9"/>
      <c r="D98" s="9"/>
      <c r="E98" s="245"/>
      <c r="F98" s="246"/>
      <c r="G98" s="246"/>
      <c r="H98" s="246"/>
      <c r="I98" s="246"/>
      <c r="J98" s="246"/>
      <c r="K98" s="116"/>
      <c r="L98" s="507"/>
      <c r="M98" s="507"/>
      <c r="N98" s="507"/>
      <c r="O98" s="507"/>
      <c r="P98" s="507"/>
      <c r="Q98" s="507"/>
      <c r="R98" s="507"/>
      <c r="S98" s="507"/>
      <c r="T98" s="507"/>
    </row>
    <row r="99" spans="1:20">
      <c r="A99" s="476">
        <v>34000</v>
      </c>
      <c r="B99" s="9"/>
      <c r="C99" s="9" t="s">
        <v>66</v>
      </c>
      <c r="D99" s="9" t="s">
        <v>277</v>
      </c>
      <c r="E99" s="245">
        <f>'Summary-RU'!E66</f>
        <v>0</v>
      </c>
      <c r="F99" s="245">
        <f>'Summary-RU'!F66</f>
        <v>0</v>
      </c>
      <c r="G99" s="245">
        <f>'Summary-RU'!G66</f>
        <v>0</v>
      </c>
      <c r="H99" s="245">
        <f>'Summary-RU'!H66</f>
        <v>0</v>
      </c>
      <c r="I99" s="245">
        <f>'Summary-RU'!I66</f>
        <v>0</v>
      </c>
      <c r="J99" s="246">
        <f t="shared" ref="J99:J121" si="11">SUM(E99:I99)</f>
        <v>0</v>
      </c>
      <c r="K99" s="116"/>
      <c r="L99" s="507"/>
      <c r="M99" s="507"/>
      <c r="N99" s="507"/>
      <c r="O99" s="507"/>
      <c r="P99" s="507"/>
      <c r="Q99" s="507"/>
      <c r="R99" s="507"/>
      <c r="S99" s="507"/>
      <c r="T99" s="507"/>
    </row>
    <row r="100" spans="1:20">
      <c r="A100" s="476">
        <v>34100</v>
      </c>
      <c r="B100" s="9"/>
      <c r="C100" s="9" t="s">
        <v>67</v>
      </c>
      <c r="D100" s="9" t="s">
        <v>310</v>
      </c>
      <c r="E100" s="245">
        <f>'Summary-RU'!E67</f>
        <v>0</v>
      </c>
      <c r="F100" s="245">
        <f>'Summary-RU'!F67</f>
        <v>0</v>
      </c>
      <c r="G100" s="245">
        <f>'Summary-RU'!G67</f>
        <v>0</v>
      </c>
      <c r="H100" s="245">
        <f>'Summary-RU'!H67</f>
        <v>0</v>
      </c>
      <c r="I100" s="245">
        <f>'Summary-RU'!I67</f>
        <v>0</v>
      </c>
      <c r="J100" s="246">
        <f t="shared" si="11"/>
        <v>0</v>
      </c>
      <c r="K100" s="116"/>
      <c r="L100" s="507"/>
      <c r="M100" s="507"/>
      <c r="N100" s="507"/>
      <c r="O100" s="507"/>
      <c r="P100" s="507"/>
      <c r="Q100" s="507"/>
      <c r="R100" s="507"/>
      <c r="S100" s="507"/>
      <c r="T100" s="507"/>
    </row>
    <row r="101" spans="1:20">
      <c r="A101" s="476">
        <v>36100</v>
      </c>
      <c r="B101" s="9"/>
      <c r="C101" s="9" t="s">
        <v>69</v>
      </c>
      <c r="D101" s="9" t="s">
        <v>311</v>
      </c>
      <c r="E101" s="245">
        <f>'Summary-RU'!E68</f>
        <v>0</v>
      </c>
      <c r="F101" s="245">
        <f>'Summary-RU'!F68</f>
        <v>0</v>
      </c>
      <c r="G101" s="245">
        <f>'Summary-RU'!G68</f>
        <v>0</v>
      </c>
      <c r="H101" s="245">
        <f>'Summary-RU'!H68</f>
        <v>0</v>
      </c>
      <c r="I101" s="245">
        <f>'Summary-RU'!I68</f>
        <v>0</v>
      </c>
      <c r="J101" s="246">
        <f t="shared" si="11"/>
        <v>0</v>
      </c>
      <c r="K101" s="116"/>
      <c r="L101" s="507"/>
      <c r="M101" s="507"/>
      <c r="N101" s="507"/>
      <c r="O101" s="507"/>
      <c r="P101" s="507"/>
      <c r="Q101" s="507"/>
      <c r="R101" s="507"/>
      <c r="S101" s="507"/>
      <c r="T101" s="507"/>
    </row>
    <row r="102" spans="1:20">
      <c r="A102" s="476">
        <v>41000</v>
      </c>
      <c r="B102" s="9"/>
      <c r="C102" s="9" t="s">
        <v>71</v>
      </c>
      <c r="D102" s="9" t="s">
        <v>312</v>
      </c>
      <c r="E102" s="245">
        <f>'Summary-RU'!E69</f>
        <v>0</v>
      </c>
      <c r="F102" s="245">
        <f>'Summary-RU'!F69</f>
        <v>0</v>
      </c>
      <c r="G102" s="245">
        <f>'Summary-RU'!G69</f>
        <v>0</v>
      </c>
      <c r="H102" s="245">
        <f>'Summary-RU'!H69</f>
        <v>0</v>
      </c>
      <c r="I102" s="245">
        <f>'Summary-RU'!I69</f>
        <v>0</v>
      </c>
      <c r="J102" s="246">
        <f t="shared" si="11"/>
        <v>0</v>
      </c>
      <c r="K102" s="116"/>
      <c r="L102" s="507"/>
      <c r="M102" s="507"/>
      <c r="N102" s="507"/>
      <c r="O102" s="507"/>
      <c r="P102" s="507"/>
      <c r="Q102" s="507"/>
      <c r="R102" s="507"/>
      <c r="S102" s="507"/>
      <c r="T102" s="507"/>
    </row>
    <row r="103" spans="1:20">
      <c r="A103" s="476">
        <v>72600</v>
      </c>
      <c r="B103" s="9"/>
      <c r="C103" s="9" t="s">
        <v>73</v>
      </c>
      <c r="D103" s="9" t="s">
        <v>295</v>
      </c>
      <c r="E103" s="245">
        <f>'Summary-RU'!E70</f>
        <v>5100.29</v>
      </c>
      <c r="F103" s="245">
        <f>'Summary-RU'!F70</f>
        <v>0</v>
      </c>
      <c r="G103" s="245">
        <f>'Summary-RU'!G70</f>
        <v>0</v>
      </c>
      <c r="H103" s="245">
        <f>'Summary-RU'!H70</f>
        <v>0</v>
      </c>
      <c r="I103" s="245">
        <f>'Summary-RU'!I70</f>
        <v>0</v>
      </c>
      <c r="J103" s="246">
        <f t="shared" si="11"/>
        <v>5100.29</v>
      </c>
      <c r="K103" s="116"/>
      <c r="L103" s="507"/>
      <c r="M103" s="507"/>
      <c r="N103" s="507"/>
      <c r="O103" s="507"/>
      <c r="P103" s="507"/>
      <c r="Q103" s="507"/>
      <c r="R103" s="507"/>
      <c r="S103" s="507"/>
      <c r="T103" s="507"/>
    </row>
    <row r="104" spans="1:20">
      <c r="A104" s="476">
        <v>82400</v>
      </c>
      <c r="B104" s="9"/>
      <c r="C104" s="9" t="s">
        <v>74</v>
      </c>
      <c r="D104" s="9" t="s">
        <v>313</v>
      </c>
      <c r="E104" s="245">
        <f>'Summary-RU'!E71</f>
        <v>0</v>
      </c>
      <c r="F104" s="245">
        <f>'Summary-RU'!F71</f>
        <v>0</v>
      </c>
      <c r="G104" s="245">
        <f>'Summary-RU'!G71</f>
        <v>0</v>
      </c>
      <c r="H104" s="245">
        <f>'Summary-RU'!H71</f>
        <v>0</v>
      </c>
      <c r="I104" s="245">
        <f>'Summary-RU'!I71</f>
        <v>0</v>
      </c>
      <c r="J104" s="246">
        <f t="shared" si="11"/>
        <v>0</v>
      </c>
      <c r="K104" s="116"/>
      <c r="L104" s="507"/>
      <c r="M104" s="507"/>
      <c r="N104" s="507"/>
      <c r="O104" s="507"/>
      <c r="P104" s="507"/>
      <c r="Q104" s="507"/>
      <c r="R104" s="507"/>
      <c r="S104" s="507"/>
      <c r="T104" s="507"/>
    </row>
    <row r="105" spans="1:20">
      <c r="A105" s="487" t="s">
        <v>190</v>
      </c>
      <c r="B105" s="9"/>
      <c r="C105" s="9"/>
      <c r="D105" s="9" t="s">
        <v>314</v>
      </c>
      <c r="E105" s="245">
        <f>'Summary-RU'!E72</f>
        <v>0</v>
      </c>
      <c r="F105" s="245">
        <f>'Summary-RU'!F72</f>
        <v>0</v>
      </c>
      <c r="G105" s="245">
        <f>'Summary-RU'!G72</f>
        <v>0</v>
      </c>
      <c r="H105" s="245">
        <f>'Summary-RU'!H72</f>
        <v>0</v>
      </c>
      <c r="I105" s="245">
        <f>'Summary-RU'!I72</f>
        <v>0</v>
      </c>
      <c r="J105" s="246">
        <f t="shared" si="11"/>
        <v>0</v>
      </c>
      <c r="K105" s="116"/>
      <c r="L105" s="507"/>
      <c r="M105" s="507"/>
      <c r="N105" s="507"/>
      <c r="O105" s="507"/>
      <c r="P105" s="507"/>
      <c r="Q105" s="507"/>
      <c r="R105" s="507"/>
      <c r="S105" s="507"/>
      <c r="T105" s="507"/>
    </row>
    <row r="106" spans="1:20">
      <c r="A106" s="476">
        <v>37100</v>
      </c>
      <c r="B106" s="9"/>
      <c r="C106" s="9" t="s">
        <v>75</v>
      </c>
      <c r="D106" s="9" t="s">
        <v>315</v>
      </c>
      <c r="E106" s="245">
        <f>'Summary-RU'!E73</f>
        <v>0</v>
      </c>
      <c r="F106" s="245">
        <f>'Summary-RU'!F73</f>
        <v>0</v>
      </c>
      <c r="G106" s="245">
        <f>'Summary-RU'!G73</f>
        <v>0</v>
      </c>
      <c r="H106" s="245">
        <f>'Summary-RU'!H73</f>
        <v>0</v>
      </c>
      <c r="I106" s="245">
        <f>'Summary-RU'!I73</f>
        <v>0</v>
      </c>
      <c r="J106" s="246">
        <f t="shared" si="11"/>
        <v>0</v>
      </c>
      <c r="K106" s="116"/>
      <c r="L106" s="507"/>
      <c r="M106" s="507"/>
      <c r="N106" s="507"/>
      <c r="O106" s="507"/>
      <c r="P106" s="507"/>
      <c r="Q106" s="507"/>
      <c r="R106" s="507"/>
      <c r="S106" s="507"/>
      <c r="T106" s="507"/>
    </row>
    <row r="107" spans="1:20">
      <c r="A107" s="488" t="s">
        <v>202</v>
      </c>
      <c r="B107" s="10"/>
      <c r="C107" s="10"/>
      <c r="D107" s="243" t="s">
        <v>316</v>
      </c>
      <c r="E107" s="245">
        <f>'Summary-RU'!E74</f>
        <v>0</v>
      </c>
      <c r="F107" s="245">
        <f>'Summary-RU'!F74</f>
        <v>0</v>
      </c>
      <c r="G107" s="245">
        <f>'Summary-RU'!G74</f>
        <v>0</v>
      </c>
      <c r="H107" s="245">
        <f>'Summary-RU'!H74</f>
        <v>0</v>
      </c>
      <c r="I107" s="245">
        <f>'Summary-RU'!I74</f>
        <v>0</v>
      </c>
      <c r="J107" s="246">
        <f t="shared" si="11"/>
        <v>0</v>
      </c>
      <c r="K107" s="116"/>
      <c r="L107" s="507"/>
      <c r="M107" s="507"/>
      <c r="N107" s="507"/>
      <c r="O107" s="507"/>
      <c r="P107" s="507"/>
      <c r="Q107" s="507"/>
      <c r="R107" s="507"/>
      <c r="S107" s="507"/>
      <c r="T107" s="507"/>
    </row>
    <row r="108" spans="1:20">
      <c r="A108" s="487" t="s">
        <v>201</v>
      </c>
      <c r="B108" s="10"/>
      <c r="C108" s="9"/>
      <c r="D108" s="9" t="s">
        <v>317</v>
      </c>
      <c r="E108" s="245">
        <f>'Summary-RU'!E75</f>
        <v>0</v>
      </c>
      <c r="F108" s="245">
        <f>'Summary-RU'!F75</f>
        <v>0</v>
      </c>
      <c r="G108" s="245">
        <f>'Summary-RU'!G75</f>
        <v>0</v>
      </c>
      <c r="H108" s="245">
        <f>'Summary-RU'!H75</f>
        <v>0</v>
      </c>
      <c r="I108" s="245">
        <f>'Summary-RU'!I75</f>
        <v>0</v>
      </c>
      <c r="J108" s="246">
        <f t="shared" si="11"/>
        <v>0</v>
      </c>
      <c r="K108" s="116"/>
      <c r="L108" s="507"/>
      <c r="M108" s="507"/>
      <c r="N108" s="507"/>
      <c r="O108" s="507"/>
      <c r="P108" s="507"/>
      <c r="Q108" s="507"/>
      <c r="R108" s="507"/>
      <c r="S108" s="507"/>
      <c r="T108" s="507"/>
    </row>
    <row r="109" spans="1:20">
      <c r="A109" s="487">
        <f>'Summary-RU'!A76</f>
        <v>0</v>
      </c>
      <c r="B109" s="10"/>
      <c r="C109" s="9"/>
      <c r="D109" s="470" t="str">
        <f>'Summary-RU'!D76</f>
        <v>RU-Other (please identify)</v>
      </c>
      <c r="E109" s="245">
        <f>'Summary-RU'!E76</f>
        <v>0</v>
      </c>
      <c r="F109" s="245">
        <f>'Summary-RU'!F76</f>
        <v>0</v>
      </c>
      <c r="G109" s="245">
        <f>'Summary-RU'!G76</f>
        <v>0</v>
      </c>
      <c r="H109" s="245">
        <f>'Summary-RU'!H76</f>
        <v>0</v>
      </c>
      <c r="I109" s="245">
        <f>'Summary-RU'!I76</f>
        <v>0</v>
      </c>
      <c r="J109" s="246">
        <f t="shared" si="11"/>
        <v>0</v>
      </c>
      <c r="K109" s="116"/>
      <c r="L109" s="507"/>
      <c r="M109" s="507"/>
      <c r="N109" s="507"/>
      <c r="O109" s="507"/>
      <c r="P109" s="507"/>
      <c r="Q109" s="507"/>
      <c r="R109" s="507"/>
      <c r="S109" s="507"/>
      <c r="T109" s="507"/>
    </row>
    <row r="110" spans="1:20">
      <c r="A110" s="485">
        <v>601510</v>
      </c>
      <c r="B110" s="449"/>
      <c r="C110" s="449"/>
      <c r="D110" s="449" t="s">
        <v>396</v>
      </c>
      <c r="E110" s="450">
        <f>'Summary-RBHS'!E62</f>
        <v>0</v>
      </c>
      <c r="F110" s="450">
        <f>'Summary-RBHS'!F62</f>
        <v>0</v>
      </c>
      <c r="G110" s="450">
        <f>'Summary-RBHS'!G62</f>
        <v>0</v>
      </c>
      <c r="H110" s="450">
        <f>'Summary-RBHS'!H62</f>
        <v>0</v>
      </c>
      <c r="I110" s="450">
        <f>'Summary-RBHS'!I62</f>
        <v>0</v>
      </c>
      <c r="J110" s="448">
        <f t="shared" si="11"/>
        <v>0</v>
      </c>
      <c r="K110" s="116"/>
      <c r="L110" s="507"/>
      <c r="M110" s="507"/>
      <c r="N110" s="507"/>
      <c r="O110" s="507"/>
      <c r="P110" s="507"/>
      <c r="Q110" s="507"/>
      <c r="R110" s="507"/>
      <c r="S110" s="507"/>
      <c r="T110" s="507"/>
    </row>
    <row r="111" spans="1:20">
      <c r="A111" s="485">
        <v>702101</v>
      </c>
      <c r="B111" s="449"/>
      <c r="C111" s="449"/>
      <c r="D111" s="449" t="s">
        <v>432</v>
      </c>
      <c r="E111" s="450">
        <f>'Summary-RBHS'!E63</f>
        <v>0</v>
      </c>
      <c r="F111" s="450">
        <f>'Summary-RBHS'!F63</f>
        <v>0</v>
      </c>
      <c r="G111" s="450">
        <f>'Summary-RBHS'!G63</f>
        <v>0</v>
      </c>
      <c r="H111" s="450">
        <f>'Summary-RBHS'!H63</f>
        <v>0</v>
      </c>
      <c r="I111" s="450">
        <f>'Summary-RBHS'!I63</f>
        <v>0</v>
      </c>
      <c r="J111" s="448">
        <f t="shared" si="11"/>
        <v>0</v>
      </c>
      <c r="K111" s="116"/>
      <c r="L111" s="507"/>
      <c r="M111" s="507"/>
      <c r="N111" s="507"/>
      <c r="O111" s="507"/>
      <c r="P111" s="507"/>
      <c r="Q111" s="507"/>
      <c r="R111" s="507"/>
      <c r="S111" s="507"/>
      <c r="T111" s="507"/>
    </row>
    <row r="112" spans="1:20">
      <c r="A112" s="485">
        <v>702120</v>
      </c>
      <c r="B112" s="449"/>
      <c r="C112" s="449"/>
      <c r="D112" s="449" t="s">
        <v>429</v>
      </c>
      <c r="E112" s="450">
        <f>'Summary-RBHS'!E64</f>
        <v>0</v>
      </c>
      <c r="F112" s="450">
        <f>'Summary-RBHS'!F64</f>
        <v>0</v>
      </c>
      <c r="G112" s="450">
        <f>'Summary-RBHS'!G64</f>
        <v>0</v>
      </c>
      <c r="H112" s="450">
        <f>'Summary-RBHS'!H64</f>
        <v>0</v>
      </c>
      <c r="I112" s="450">
        <f>'Summary-RBHS'!I64</f>
        <v>0</v>
      </c>
      <c r="J112" s="448">
        <f>SUM(E112:I112)</f>
        <v>0</v>
      </c>
      <c r="K112" s="116"/>
      <c r="L112" s="507"/>
      <c r="M112" s="507"/>
      <c r="N112" s="507"/>
      <c r="O112" s="507"/>
      <c r="P112" s="507"/>
      <c r="Q112" s="507"/>
      <c r="R112" s="507"/>
      <c r="S112" s="507"/>
      <c r="T112" s="507"/>
    </row>
    <row r="113" spans="1:20">
      <c r="A113" s="485">
        <v>703110</v>
      </c>
      <c r="B113" s="449"/>
      <c r="C113" s="449"/>
      <c r="D113" s="449" t="s">
        <v>397</v>
      </c>
      <c r="E113" s="450">
        <f>'Summary-RBHS'!E65</f>
        <v>0</v>
      </c>
      <c r="F113" s="450">
        <f>'Summary-RBHS'!F65</f>
        <v>0</v>
      </c>
      <c r="G113" s="450">
        <f>'Summary-RBHS'!G65</f>
        <v>0</v>
      </c>
      <c r="H113" s="450">
        <f>'Summary-RBHS'!H65</f>
        <v>0</v>
      </c>
      <c r="I113" s="450">
        <f>'Summary-RBHS'!I65</f>
        <v>0</v>
      </c>
      <c r="J113" s="448">
        <f>SUM(E113:I113)</f>
        <v>0</v>
      </c>
      <c r="K113" s="116"/>
      <c r="L113" s="507"/>
      <c r="M113" s="507"/>
      <c r="N113" s="507"/>
      <c r="O113" s="507"/>
      <c r="P113" s="507"/>
      <c r="Q113" s="507"/>
      <c r="R113" s="507"/>
      <c r="S113" s="507"/>
      <c r="T113" s="507"/>
    </row>
    <row r="114" spans="1:20">
      <c r="A114" s="485">
        <v>702140</v>
      </c>
      <c r="B114" s="449"/>
      <c r="C114" s="449"/>
      <c r="D114" s="449" t="s">
        <v>421</v>
      </c>
      <c r="E114" s="450">
        <f>'Summary-RBHS'!E66</f>
        <v>0</v>
      </c>
      <c r="F114" s="450">
        <f>'Summary-RBHS'!F66</f>
        <v>0</v>
      </c>
      <c r="G114" s="450">
        <f>'Summary-RBHS'!G66</f>
        <v>0</v>
      </c>
      <c r="H114" s="450">
        <f>'Summary-RBHS'!H66</f>
        <v>0</v>
      </c>
      <c r="I114" s="450">
        <f>'Summary-RBHS'!I66</f>
        <v>0</v>
      </c>
      <c r="J114" s="448">
        <f>SUM(E114:I114)</f>
        <v>0</v>
      </c>
      <c r="K114" s="116"/>
      <c r="L114" s="507"/>
      <c r="M114" s="507"/>
      <c r="N114" s="507"/>
      <c r="O114" s="507"/>
      <c r="P114" s="507"/>
      <c r="Q114" s="507"/>
      <c r="R114" s="507"/>
      <c r="S114" s="507"/>
      <c r="T114" s="507"/>
    </row>
    <row r="115" spans="1:20">
      <c r="A115" s="485">
        <v>704108</v>
      </c>
      <c r="B115" s="449"/>
      <c r="C115" s="449"/>
      <c r="D115" s="449" t="s">
        <v>399</v>
      </c>
      <c r="E115" s="450">
        <f>'Summary-RBHS'!E67</f>
        <v>0</v>
      </c>
      <c r="F115" s="450">
        <f>'Summary-RBHS'!F67</f>
        <v>0</v>
      </c>
      <c r="G115" s="450">
        <f>'Summary-RBHS'!G67</f>
        <v>0</v>
      </c>
      <c r="H115" s="450">
        <f>'Summary-RBHS'!H67</f>
        <v>0</v>
      </c>
      <c r="I115" s="450">
        <f>'Summary-RBHS'!I67</f>
        <v>0</v>
      </c>
      <c r="J115" s="448">
        <f>SUM(E115:I115)</f>
        <v>0</v>
      </c>
      <c r="K115" s="116"/>
      <c r="L115" s="507"/>
      <c r="M115" s="507"/>
      <c r="N115" s="507"/>
      <c r="O115" s="507"/>
      <c r="P115" s="507"/>
      <c r="Q115" s="507"/>
      <c r="R115" s="507"/>
      <c r="S115" s="507"/>
      <c r="T115" s="507"/>
    </row>
    <row r="116" spans="1:20">
      <c r="A116" s="485">
        <v>704112</v>
      </c>
      <c r="B116" s="449"/>
      <c r="C116" s="449" t="s">
        <v>73</v>
      </c>
      <c r="D116" s="449" t="s">
        <v>400</v>
      </c>
      <c r="E116" s="450">
        <f>'Summary-RBHS'!E68</f>
        <v>0</v>
      </c>
      <c r="F116" s="450">
        <f>'Summary-RBHS'!F68</f>
        <v>0</v>
      </c>
      <c r="G116" s="450">
        <f>'Summary-RBHS'!G68</f>
        <v>0</v>
      </c>
      <c r="H116" s="450">
        <f>'Summary-RBHS'!H68</f>
        <v>0</v>
      </c>
      <c r="I116" s="450">
        <f>'Summary-RBHS'!I68</f>
        <v>0</v>
      </c>
      <c r="J116" s="448">
        <f t="shared" si="11"/>
        <v>0</v>
      </c>
      <c r="K116" s="116"/>
      <c r="L116" s="507"/>
      <c r="M116" s="507"/>
      <c r="N116" s="507"/>
      <c r="O116" s="507"/>
      <c r="P116" s="507"/>
      <c r="Q116" s="507"/>
      <c r="R116" s="507"/>
      <c r="S116" s="507"/>
      <c r="T116" s="507"/>
    </row>
    <row r="117" spans="1:20">
      <c r="A117" s="485">
        <v>706136</v>
      </c>
      <c r="B117" s="449"/>
      <c r="C117" s="449" t="s">
        <v>67</v>
      </c>
      <c r="D117" s="449" t="s">
        <v>401</v>
      </c>
      <c r="E117" s="450">
        <f>'Summary-RBHS'!E69</f>
        <v>0</v>
      </c>
      <c r="F117" s="450">
        <f>'Summary-RBHS'!F69</f>
        <v>0</v>
      </c>
      <c r="G117" s="450">
        <f>'Summary-RBHS'!G69</f>
        <v>0</v>
      </c>
      <c r="H117" s="450">
        <f>'Summary-RBHS'!H69</f>
        <v>0</v>
      </c>
      <c r="I117" s="450">
        <f>'Summary-RBHS'!I69</f>
        <v>0</v>
      </c>
      <c r="J117" s="448">
        <f t="shared" si="11"/>
        <v>0</v>
      </c>
      <c r="K117" s="116"/>
      <c r="L117" s="507"/>
      <c r="M117" s="507"/>
      <c r="N117" s="507"/>
      <c r="O117" s="507"/>
      <c r="P117" s="507"/>
      <c r="Q117" s="507"/>
      <c r="R117" s="507"/>
      <c r="S117" s="507"/>
      <c r="T117" s="507"/>
    </row>
    <row r="118" spans="1:20">
      <c r="A118" s="485">
        <v>704127</v>
      </c>
      <c r="B118" s="473"/>
      <c r="C118" s="449"/>
      <c r="D118" s="449" t="s">
        <v>402</v>
      </c>
      <c r="E118" s="450">
        <f>'Summary-RBHS'!E70</f>
        <v>0</v>
      </c>
      <c r="F118" s="450">
        <f>'Summary-RBHS'!F70</f>
        <v>0</v>
      </c>
      <c r="G118" s="450">
        <f>'Summary-RBHS'!G70</f>
        <v>0</v>
      </c>
      <c r="H118" s="450">
        <f>'Summary-RBHS'!H70</f>
        <v>0</v>
      </c>
      <c r="I118" s="450">
        <f>'Summary-RBHS'!I70</f>
        <v>0</v>
      </c>
      <c r="J118" s="448">
        <f t="shared" si="11"/>
        <v>0</v>
      </c>
      <c r="K118" s="116"/>
      <c r="L118" s="507"/>
      <c r="M118" s="507"/>
      <c r="N118" s="507"/>
      <c r="O118" s="507"/>
      <c r="P118" s="507"/>
      <c r="Q118" s="507"/>
      <c r="R118" s="507"/>
      <c r="S118" s="507"/>
      <c r="T118" s="507"/>
    </row>
    <row r="119" spans="1:20">
      <c r="A119" s="485">
        <f>'Summary-RBHS'!A71</f>
        <v>702179</v>
      </c>
      <c r="B119" s="473"/>
      <c r="C119" s="449"/>
      <c r="D119" s="449" t="s">
        <v>422</v>
      </c>
      <c r="E119" s="450">
        <f>'Summary-RBHS'!E71</f>
        <v>0</v>
      </c>
      <c r="F119" s="450">
        <f>'Summary-RBHS'!F71</f>
        <v>0</v>
      </c>
      <c r="G119" s="450">
        <f>'Summary-RBHS'!G71</f>
        <v>0</v>
      </c>
      <c r="H119" s="450">
        <f>'Summary-RBHS'!H71</f>
        <v>0</v>
      </c>
      <c r="I119" s="450">
        <f>'Summary-RBHS'!I71</f>
        <v>0</v>
      </c>
      <c r="J119" s="448">
        <f t="shared" si="11"/>
        <v>0</v>
      </c>
      <c r="K119" s="116"/>
      <c r="L119" s="507"/>
      <c r="M119" s="507"/>
      <c r="N119" s="507"/>
      <c r="O119" s="507"/>
      <c r="P119" s="507"/>
      <c r="Q119" s="507"/>
      <c r="R119" s="507"/>
      <c r="S119" s="507"/>
      <c r="T119" s="507"/>
    </row>
    <row r="120" spans="1:20">
      <c r="A120" s="485">
        <f>'Summary-RBHS'!A72</f>
        <v>0</v>
      </c>
      <c r="B120" s="446"/>
      <c r="C120" s="446">
        <f>'Summary-RBHS'!C72</f>
        <v>0</v>
      </c>
      <c r="D120" s="471" t="str">
        <f>'Summary-RBHS'!D72</f>
        <v>RBHS-Other (please identify)</v>
      </c>
      <c r="E120" s="447">
        <f>'Summary-RBHS'!E72</f>
        <v>0</v>
      </c>
      <c r="F120" s="447">
        <f>'Summary-RBHS'!F72</f>
        <v>0</v>
      </c>
      <c r="G120" s="447">
        <f>'Summary-RBHS'!G72</f>
        <v>0</v>
      </c>
      <c r="H120" s="447">
        <f>'Summary-RBHS'!H72</f>
        <v>0</v>
      </c>
      <c r="I120" s="447">
        <f>'Summary-RBHS'!I72</f>
        <v>0</v>
      </c>
      <c r="J120" s="448">
        <f t="shared" si="11"/>
        <v>0</v>
      </c>
      <c r="K120" s="116"/>
      <c r="L120" s="507"/>
      <c r="M120" s="507"/>
      <c r="N120" s="507"/>
      <c r="O120" s="507"/>
      <c r="P120" s="507"/>
      <c r="Q120" s="507"/>
      <c r="R120" s="507"/>
      <c r="S120" s="507"/>
      <c r="T120" s="507"/>
    </row>
    <row r="121" spans="1:20">
      <c r="A121" s="485">
        <f>'Summary-RBHS'!A73</f>
        <v>0</v>
      </c>
      <c r="B121" s="446"/>
      <c r="C121" s="446"/>
      <c r="D121" s="471" t="str">
        <f>'Summary-RBHS'!D73</f>
        <v>RBHS-Other (please identify)</v>
      </c>
      <c r="E121" s="447">
        <f>'Summary-RBHS'!E73</f>
        <v>0</v>
      </c>
      <c r="F121" s="447">
        <f>'Summary-RBHS'!F73</f>
        <v>0</v>
      </c>
      <c r="G121" s="447">
        <f>'Summary-RBHS'!G73</f>
        <v>0</v>
      </c>
      <c r="H121" s="447">
        <f>'Summary-RBHS'!H73</f>
        <v>0</v>
      </c>
      <c r="I121" s="447">
        <f>'Summary-RBHS'!I73</f>
        <v>0</v>
      </c>
      <c r="J121" s="448">
        <f t="shared" si="11"/>
        <v>0</v>
      </c>
      <c r="K121" s="116"/>
      <c r="L121" s="507"/>
      <c r="M121" s="507"/>
      <c r="N121" s="507"/>
      <c r="O121" s="507"/>
      <c r="P121" s="507"/>
      <c r="Q121" s="507"/>
      <c r="R121" s="507"/>
      <c r="S121" s="507"/>
      <c r="T121" s="507"/>
    </row>
    <row r="122" spans="1:20">
      <c r="A122" s="478"/>
      <c r="B122" s="365" t="s">
        <v>68</v>
      </c>
      <c r="C122" s="365" t="s">
        <v>76</v>
      </c>
      <c r="D122" s="365" t="s">
        <v>76</v>
      </c>
      <c r="E122" s="379">
        <f t="shared" ref="E122:J122" si="12">SUM(E99:E121)</f>
        <v>5100.29</v>
      </c>
      <c r="F122" s="379">
        <f t="shared" si="12"/>
        <v>0</v>
      </c>
      <c r="G122" s="379">
        <f t="shared" si="12"/>
        <v>0</v>
      </c>
      <c r="H122" s="379">
        <f t="shared" si="12"/>
        <v>0</v>
      </c>
      <c r="I122" s="379">
        <f t="shared" si="12"/>
        <v>0</v>
      </c>
      <c r="J122" s="379">
        <f t="shared" si="12"/>
        <v>5100.29</v>
      </c>
      <c r="K122" s="116"/>
      <c r="L122" s="507"/>
      <c r="M122" s="507"/>
      <c r="N122" s="507"/>
      <c r="O122" s="507"/>
      <c r="P122" s="507"/>
      <c r="Q122" s="507"/>
      <c r="R122" s="507"/>
      <c r="S122" s="507"/>
      <c r="T122" s="507"/>
    </row>
    <row r="123" spans="1:20">
      <c r="A123" s="476"/>
      <c r="B123" s="9"/>
      <c r="C123" s="10"/>
      <c r="D123" s="10"/>
      <c r="E123" s="245"/>
      <c r="F123" s="246"/>
      <c r="G123" s="246"/>
      <c r="H123" s="246"/>
      <c r="I123" s="246"/>
      <c r="J123" s="246"/>
      <c r="K123" s="116"/>
      <c r="L123" s="507"/>
      <c r="M123" s="507"/>
      <c r="N123" s="507"/>
      <c r="O123" s="507"/>
      <c r="P123" s="507"/>
      <c r="Q123" s="507"/>
      <c r="R123" s="507"/>
      <c r="S123" s="507"/>
      <c r="T123" s="507"/>
    </row>
    <row r="124" spans="1:20">
      <c r="A124" s="479"/>
      <c r="B124" s="398" t="s">
        <v>70</v>
      </c>
      <c r="C124" s="399" t="s">
        <v>77</v>
      </c>
      <c r="D124" s="399" t="s">
        <v>77</v>
      </c>
      <c r="E124" s="400">
        <f t="shared" ref="E124:J124" si="13">E97+E122</f>
        <v>55231.826314527774</v>
      </c>
      <c r="F124" s="400">
        <f t="shared" si="13"/>
        <v>51282.965528963614</v>
      </c>
      <c r="G124" s="400">
        <f t="shared" si="13"/>
        <v>52462.194151238771</v>
      </c>
      <c r="H124" s="400">
        <f t="shared" si="13"/>
        <v>53670.97904393707</v>
      </c>
      <c r="I124" s="400">
        <f t="shared" si="13"/>
        <v>54909.544513614732</v>
      </c>
      <c r="J124" s="400">
        <f t="shared" si="13"/>
        <v>267557.50955228193</v>
      </c>
      <c r="K124" s="116"/>
      <c r="L124" s="507"/>
      <c r="M124" s="507"/>
      <c r="N124" s="507"/>
      <c r="O124" s="507"/>
      <c r="P124" s="507"/>
      <c r="Q124" s="507"/>
      <c r="R124" s="507"/>
      <c r="S124" s="507"/>
      <c r="T124" s="507"/>
    </row>
    <row r="125" spans="1:20">
      <c r="A125" s="489"/>
      <c r="B125" s="248"/>
      <c r="C125" s="248"/>
      <c r="D125" s="248"/>
      <c r="E125" s="248"/>
      <c r="F125" s="248"/>
      <c r="G125" s="248"/>
      <c r="H125" s="248"/>
      <c r="I125" s="248"/>
      <c r="J125" s="248"/>
      <c r="K125" s="116"/>
      <c r="L125" s="507"/>
      <c r="M125" s="507"/>
      <c r="N125" s="507"/>
      <c r="O125" s="507"/>
      <c r="P125" s="507"/>
      <c r="Q125" s="507"/>
      <c r="R125" s="507"/>
      <c r="S125" s="507"/>
      <c r="T125" s="507"/>
    </row>
    <row r="126" spans="1:20">
      <c r="A126" s="480"/>
      <c r="B126" s="409" t="s">
        <v>72</v>
      </c>
      <c r="C126" s="409" t="s">
        <v>78</v>
      </c>
      <c r="D126" s="409" t="s">
        <v>78</v>
      </c>
      <c r="E126" s="410">
        <f>IF(E7=10, E11,ROUND(E10*E14,0))</f>
        <v>27572</v>
      </c>
      <c r="F126" s="410">
        <f>IF(E7=10, F11,ROUND(F10*F14,0))</f>
        <v>28206</v>
      </c>
      <c r="G126" s="410">
        <f>IF(E7=10, G11,ROUND(G10*G14,0))</f>
        <v>28854</v>
      </c>
      <c r="H126" s="410">
        <f>IF(E7=10,H11,ROUND(H10*H14,0))</f>
        <v>29519</v>
      </c>
      <c r="I126" s="410">
        <f>IF(E7=10, I11,ROUND(I10*I14,0))</f>
        <v>30200</v>
      </c>
      <c r="J126" s="410">
        <f>SUM(E126:I126)</f>
        <v>144351</v>
      </c>
      <c r="K126" s="116"/>
      <c r="L126" s="507"/>
      <c r="M126" s="507"/>
      <c r="N126" s="507"/>
      <c r="O126" s="507"/>
      <c r="P126" s="507"/>
      <c r="Q126" s="507"/>
      <c r="R126" s="507"/>
      <c r="S126" s="507"/>
      <c r="T126" s="507"/>
    </row>
    <row r="127" spans="1:20">
      <c r="A127" s="490"/>
      <c r="B127" s="33"/>
      <c r="C127" s="33"/>
      <c r="D127" s="33"/>
      <c r="E127" s="33"/>
      <c r="F127" s="33"/>
      <c r="G127" s="33"/>
      <c r="H127" s="33"/>
      <c r="I127" s="33"/>
      <c r="J127" s="33"/>
      <c r="K127" s="116"/>
      <c r="L127" s="507"/>
      <c r="M127" s="507"/>
      <c r="N127" s="507"/>
      <c r="O127" s="507"/>
      <c r="P127" s="507"/>
      <c r="Q127" s="507"/>
      <c r="R127" s="507"/>
      <c r="S127" s="507"/>
      <c r="T127" s="507"/>
    </row>
    <row r="128" spans="1:20" ht="13.5" thickBot="1">
      <c r="A128" s="483"/>
      <c r="B128" s="411"/>
      <c r="C128" s="412" t="s">
        <v>79</v>
      </c>
      <c r="D128" s="412" t="s">
        <v>79</v>
      </c>
      <c r="E128" s="413">
        <f t="shared" ref="E128:J128" si="14">E124+E126</f>
        <v>82803.826314527774</v>
      </c>
      <c r="F128" s="413">
        <f t="shared" si="14"/>
        <v>79488.965528963614</v>
      </c>
      <c r="G128" s="413">
        <f t="shared" si="14"/>
        <v>81316.194151238771</v>
      </c>
      <c r="H128" s="413">
        <f t="shared" si="14"/>
        <v>83189.97904393707</v>
      </c>
      <c r="I128" s="413">
        <f t="shared" si="14"/>
        <v>85109.544513614732</v>
      </c>
      <c r="J128" s="413">
        <f t="shared" si="14"/>
        <v>411908.50955228193</v>
      </c>
      <c r="K128" s="116"/>
      <c r="L128" s="507"/>
      <c r="M128" s="507"/>
      <c r="N128" s="507"/>
      <c r="O128" s="507"/>
      <c r="P128" s="507"/>
      <c r="Q128" s="507"/>
      <c r="R128" s="507"/>
      <c r="S128" s="507"/>
      <c r="T128" s="507"/>
    </row>
    <row r="129" spans="1:20" ht="13.5" thickTop="1">
      <c r="A129" s="9"/>
      <c r="B129" s="9"/>
      <c r="C129" s="13" t="s">
        <v>80</v>
      </c>
      <c r="D129" s="19" t="s">
        <v>111</v>
      </c>
      <c r="E129" s="245"/>
      <c r="F129" s="246"/>
      <c r="G129" s="246"/>
      <c r="H129" s="246"/>
      <c r="I129" s="246"/>
      <c r="J129" s="246"/>
      <c r="K129" s="47"/>
      <c r="L129" s="507"/>
      <c r="M129" s="507"/>
      <c r="N129" s="507"/>
      <c r="O129" s="507"/>
      <c r="P129" s="507"/>
      <c r="Q129" s="507"/>
      <c r="R129" s="507"/>
      <c r="S129" s="507"/>
      <c r="T129" s="507"/>
    </row>
    <row r="130" spans="1:20">
      <c r="A130" s="245"/>
      <c r="B130" s="245"/>
      <c r="C130" s="245"/>
      <c r="D130" s="245"/>
      <c r="E130" s="245"/>
      <c r="F130" s="246"/>
      <c r="G130" s="246"/>
      <c r="H130" s="246"/>
      <c r="I130" s="246"/>
      <c r="J130" s="246"/>
      <c r="K130" s="47"/>
      <c r="L130" s="507"/>
      <c r="M130" s="507"/>
      <c r="N130" s="507"/>
      <c r="O130" s="507"/>
      <c r="P130" s="507"/>
      <c r="Q130" s="507"/>
      <c r="R130" s="507"/>
      <c r="S130" s="507"/>
      <c r="T130" s="507"/>
    </row>
    <row r="131" spans="1:20">
      <c r="A131" s="249" t="s">
        <v>253</v>
      </c>
      <c r="B131" s="245"/>
      <c r="C131" s="245"/>
      <c r="D131" s="245"/>
      <c r="E131" s="245"/>
      <c r="F131" s="246"/>
      <c r="G131" s="246"/>
      <c r="H131" s="246"/>
      <c r="I131" s="246"/>
      <c r="J131" s="246"/>
      <c r="K131" s="47"/>
      <c r="L131" s="507"/>
      <c r="M131" s="507"/>
      <c r="N131" s="507"/>
      <c r="O131" s="507"/>
      <c r="P131" s="507"/>
      <c r="Q131" s="507"/>
      <c r="R131" s="507"/>
      <c r="S131" s="507"/>
      <c r="T131" s="507"/>
    </row>
    <row r="132" spans="1:20">
      <c r="A132" s="14"/>
      <c r="B132" s="11"/>
      <c r="C132" s="11"/>
      <c r="D132" s="11"/>
      <c r="E132" s="11"/>
      <c r="F132" s="21"/>
      <c r="G132" s="21"/>
      <c r="H132" s="21"/>
      <c r="I132" s="21"/>
      <c r="J132" s="21"/>
      <c r="K132" s="47"/>
      <c r="L132" s="507"/>
      <c r="M132" s="507"/>
      <c r="N132" s="507"/>
      <c r="O132" s="507"/>
      <c r="P132" s="507"/>
      <c r="Q132" s="507"/>
      <c r="R132" s="507"/>
      <c r="S132" s="507"/>
      <c r="T132" s="507"/>
    </row>
    <row r="133" spans="1:20">
      <c r="A133" s="510"/>
      <c r="B133" s="510"/>
      <c r="C133" s="510"/>
      <c r="D133" s="510"/>
      <c r="E133" s="510"/>
      <c r="F133" s="511"/>
      <c r="G133" s="511"/>
      <c r="H133" s="511"/>
      <c r="I133" s="511"/>
      <c r="J133" s="511"/>
      <c r="K133" s="507"/>
      <c r="L133" s="507"/>
      <c r="M133" s="507"/>
      <c r="N133" s="507"/>
      <c r="O133" s="507"/>
      <c r="P133" s="507"/>
      <c r="Q133" s="507"/>
      <c r="R133" s="507"/>
      <c r="S133" s="507"/>
      <c r="T133" s="507"/>
    </row>
    <row r="134" spans="1:20">
      <c r="A134" s="510"/>
      <c r="B134" s="510"/>
      <c r="C134" s="510"/>
      <c r="D134" s="510"/>
      <c r="E134" s="510"/>
      <c r="F134" s="511"/>
      <c r="G134" s="511"/>
      <c r="H134" s="511"/>
      <c r="I134" s="511"/>
      <c r="J134" s="511"/>
      <c r="K134" s="507"/>
      <c r="L134" s="507"/>
      <c r="M134" s="507"/>
      <c r="N134" s="507"/>
      <c r="O134" s="507"/>
      <c r="P134" s="507"/>
      <c r="Q134" s="507"/>
      <c r="R134" s="507"/>
      <c r="S134" s="507"/>
      <c r="T134" s="507"/>
    </row>
    <row r="135" spans="1:20">
      <c r="A135" s="507"/>
      <c r="B135" s="507"/>
      <c r="C135" s="507"/>
      <c r="D135" s="507"/>
      <c r="E135" s="507"/>
      <c r="F135" s="507"/>
      <c r="G135" s="507"/>
      <c r="H135" s="507"/>
      <c r="I135" s="507"/>
      <c r="J135" s="507"/>
      <c r="K135" s="507"/>
      <c r="L135" s="507"/>
      <c r="M135" s="507"/>
      <c r="N135" s="507"/>
      <c r="O135" s="507"/>
      <c r="P135" s="507"/>
      <c r="Q135" s="507"/>
      <c r="R135" s="507"/>
      <c r="S135" s="507"/>
      <c r="T135" s="507"/>
    </row>
    <row r="136" spans="1:20">
      <c r="A136" s="507"/>
      <c r="B136" s="507"/>
      <c r="C136" s="507"/>
      <c r="D136" s="507"/>
      <c r="E136" s="507"/>
      <c r="F136" s="507"/>
      <c r="G136" s="507"/>
      <c r="H136" s="507"/>
      <c r="I136" s="507"/>
      <c r="J136" s="507"/>
      <c r="K136" s="507"/>
      <c r="L136" s="507"/>
      <c r="M136" s="507"/>
      <c r="N136" s="507"/>
      <c r="O136" s="507"/>
      <c r="P136" s="507"/>
      <c r="Q136" s="507"/>
      <c r="R136" s="507"/>
      <c r="S136" s="507"/>
      <c r="T136" s="507"/>
    </row>
    <row r="137" spans="1:20">
      <c r="A137" s="507"/>
      <c r="B137" s="507"/>
      <c r="C137" s="507"/>
      <c r="D137" s="507"/>
      <c r="E137" s="507"/>
      <c r="F137" s="507"/>
      <c r="G137" s="507"/>
      <c r="H137" s="507"/>
      <c r="I137" s="507"/>
      <c r="J137" s="507"/>
      <c r="K137" s="507"/>
      <c r="L137" s="507"/>
      <c r="M137" s="507"/>
      <c r="N137" s="507"/>
      <c r="O137" s="507"/>
      <c r="P137" s="507"/>
      <c r="Q137" s="507"/>
      <c r="R137" s="507"/>
      <c r="S137" s="507"/>
      <c r="T137" s="507"/>
    </row>
    <row r="138" spans="1:20">
      <c r="A138" s="507"/>
      <c r="B138" s="507"/>
      <c r="C138" s="507"/>
      <c r="D138" s="507"/>
      <c r="E138" s="507"/>
      <c r="F138" s="507"/>
      <c r="G138" s="507"/>
      <c r="H138" s="507"/>
      <c r="I138" s="507"/>
      <c r="J138" s="507"/>
      <c r="K138" s="507"/>
      <c r="L138" s="507"/>
      <c r="M138" s="507"/>
      <c r="N138" s="507"/>
      <c r="O138" s="507"/>
      <c r="P138" s="507"/>
      <c r="Q138" s="507"/>
      <c r="R138" s="507"/>
      <c r="S138" s="507"/>
      <c r="T138" s="507"/>
    </row>
    <row r="139" spans="1:20">
      <c r="A139" s="507"/>
      <c r="B139" s="507"/>
      <c r="C139" s="507"/>
      <c r="D139" s="507"/>
      <c r="E139" s="507"/>
      <c r="F139" s="507"/>
      <c r="G139" s="507"/>
      <c r="H139" s="507"/>
      <c r="I139" s="507"/>
      <c r="J139" s="507"/>
      <c r="K139" s="507"/>
      <c r="L139" s="507"/>
      <c r="M139" s="507"/>
      <c r="N139" s="507"/>
      <c r="O139" s="507"/>
      <c r="P139" s="507"/>
      <c r="Q139" s="507"/>
      <c r="R139" s="507"/>
      <c r="S139" s="507"/>
      <c r="T139" s="507"/>
    </row>
    <row r="140" spans="1:20">
      <c r="A140" s="507"/>
      <c r="B140" s="507"/>
      <c r="C140" s="507"/>
      <c r="D140" s="507"/>
      <c r="E140" s="507"/>
      <c r="F140" s="507"/>
      <c r="G140" s="507"/>
      <c r="H140" s="507"/>
      <c r="I140" s="507"/>
      <c r="J140" s="507"/>
      <c r="K140" s="507"/>
      <c r="L140" s="507"/>
      <c r="M140" s="507"/>
      <c r="N140" s="507"/>
      <c r="O140" s="507"/>
      <c r="P140" s="507"/>
      <c r="Q140" s="507"/>
      <c r="R140" s="507"/>
      <c r="S140" s="507"/>
      <c r="T140" s="507"/>
    </row>
    <row r="141" spans="1:20">
      <c r="A141" s="507"/>
      <c r="B141" s="507"/>
      <c r="C141" s="507"/>
      <c r="D141" s="507"/>
      <c r="E141" s="507"/>
      <c r="F141" s="507"/>
      <c r="G141" s="507"/>
      <c r="H141" s="507"/>
      <c r="I141" s="507"/>
      <c r="J141" s="507"/>
      <c r="K141" s="507"/>
      <c r="L141" s="507"/>
      <c r="M141" s="507"/>
      <c r="N141" s="507"/>
      <c r="O141" s="507"/>
      <c r="P141" s="507"/>
      <c r="Q141" s="507"/>
      <c r="R141" s="507"/>
      <c r="S141" s="507"/>
      <c r="T141" s="507"/>
    </row>
    <row r="142" spans="1:20">
      <c r="A142" s="507"/>
      <c r="B142" s="507"/>
      <c r="C142" s="507"/>
      <c r="D142" s="507"/>
      <c r="E142" s="507"/>
      <c r="F142" s="507"/>
      <c r="G142" s="507"/>
      <c r="H142" s="507"/>
      <c r="I142" s="507"/>
      <c r="J142" s="507"/>
      <c r="K142" s="507"/>
      <c r="L142" s="507"/>
      <c r="M142" s="507"/>
      <c r="N142" s="507"/>
      <c r="O142" s="507"/>
      <c r="P142" s="507"/>
      <c r="Q142" s="507"/>
      <c r="R142" s="507"/>
      <c r="S142" s="507"/>
      <c r="T142" s="507"/>
    </row>
    <row r="143" spans="1:20">
      <c r="A143" s="507"/>
      <c r="B143" s="507"/>
      <c r="C143" s="507"/>
      <c r="D143" s="507"/>
      <c r="E143" s="507"/>
      <c r="F143" s="507"/>
      <c r="G143" s="507"/>
      <c r="H143" s="507"/>
      <c r="I143" s="507"/>
      <c r="J143" s="507"/>
      <c r="K143" s="507"/>
      <c r="L143" s="507"/>
      <c r="M143" s="507"/>
      <c r="N143" s="507"/>
      <c r="O143" s="507"/>
      <c r="P143" s="507"/>
      <c r="Q143" s="507"/>
      <c r="R143" s="507"/>
      <c r="S143" s="507"/>
      <c r="T143" s="507"/>
    </row>
    <row r="144" spans="1:20">
      <c r="A144" s="507"/>
      <c r="B144" s="507"/>
      <c r="C144" s="507"/>
      <c r="D144" s="507"/>
      <c r="E144" s="507"/>
      <c r="F144" s="507"/>
      <c r="G144" s="507"/>
      <c r="H144" s="507"/>
      <c r="I144" s="507"/>
      <c r="J144" s="507"/>
      <c r="K144" s="507"/>
      <c r="L144" s="507"/>
      <c r="M144" s="507"/>
      <c r="N144" s="507"/>
      <c r="O144" s="507"/>
      <c r="P144" s="507"/>
      <c r="Q144" s="507"/>
      <c r="R144" s="507"/>
      <c r="S144" s="507"/>
      <c r="T144" s="507"/>
    </row>
    <row r="145" spans="1:20">
      <c r="A145" s="507"/>
      <c r="B145" s="507"/>
      <c r="C145" s="507"/>
      <c r="D145" s="507"/>
      <c r="E145" s="507"/>
      <c r="F145" s="507"/>
      <c r="G145" s="507"/>
      <c r="H145" s="507"/>
      <c r="I145" s="507"/>
      <c r="J145" s="507"/>
      <c r="K145" s="507"/>
      <c r="L145" s="507"/>
      <c r="M145" s="507"/>
      <c r="N145" s="507"/>
      <c r="O145" s="507"/>
      <c r="P145" s="507"/>
      <c r="Q145" s="507"/>
      <c r="R145" s="507"/>
      <c r="S145" s="507"/>
      <c r="T145" s="507"/>
    </row>
    <row r="146" spans="1:20">
      <c r="A146" s="507"/>
      <c r="B146" s="507"/>
      <c r="C146" s="507"/>
      <c r="D146" s="507"/>
      <c r="E146" s="507"/>
      <c r="F146" s="507"/>
      <c r="G146" s="507"/>
      <c r="H146" s="507"/>
      <c r="I146" s="507"/>
      <c r="J146" s="507"/>
      <c r="K146" s="507"/>
      <c r="L146" s="507"/>
      <c r="M146" s="507"/>
      <c r="N146" s="507"/>
      <c r="O146" s="507"/>
      <c r="P146" s="507"/>
      <c r="Q146" s="507"/>
      <c r="R146" s="507"/>
      <c r="S146" s="507"/>
      <c r="T146" s="507"/>
    </row>
    <row r="147" spans="1:20">
      <c r="A147" s="507"/>
      <c r="B147" s="507"/>
      <c r="C147" s="507"/>
      <c r="D147" s="507"/>
      <c r="E147" s="507"/>
      <c r="F147" s="507"/>
      <c r="G147" s="507"/>
      <c r="H147" s="507"/>
      <c r="I147" s="507"/>
      <c r="J147" s="507"/>
      <c r="K147" s="507"/>
      <c r="L147" s="507"/>
      <c r="M147" s="507"/>
      <c r="N147" s="507"/>
      <c r="O147" s="507"/>
      <c r="P147" s="507"/>
      <c r="Q147" s="507"/>
      <c r="R147" s="507"/>
      <c r="S147" s="507"/>
      <c r="T147" s="507"/>
    </row>
    <row r="148" spans="1:20">
      <c r="A148" s="507"/>
      <c r="B148" s="507"/>
      <c r="C148" s="507"/>
      <c r="D148" s="507"/>
      <c r="E148" s="507"/>
      <c r="F148" s="507"/>
      <c r="G148" s="507"/>
      <c r="H148" s="507"/>
      <c r="I148" s="507"/>
      <c r="J148" s="507"/>
      <c r="K148" s="507"/>
      <c r="L148" s="507"/>
      <c r="M148" s="507"/>
      <c r="N148" s="507"/>
      <c r="O148" s="507"/>
      <c r="P148" s="507"/>
      <c r="Q148" s="507"/>
      <c r="R148" s="507"/>
      <c r="S148" s="507"/>
      <c r="T148" s="507"/>
    </row>
    <row r="149" spans="1:20">
      <c r="A149" s="507"/>
      <c r="B149" s="507"/>
      <c r="C149" s="507"/>
      <c r="D149" s="507"/>
      <c r="E149" s="507"/>
      <c r="F149" s="507"/>
      <c r="G149" s="507"/>
      <c r="H149" s="507"/>
      <c r="I149" s="507"/>
      <c r="J149" s="507"/>
      <c r="K149" s="507"/>
      <c r="L149" s="507"/>
      <c r="M149" s="507"/>
      <c r="N149" s="507"/>
      <c r="O149" s="507"/>
      <c r="P149" s="507"/>
      <c r="Q149" s="507"/>
      <c r="R149" s="507"/>
      <c r="S149" s="507"/>
      <c r="T149" s="507"/>
    </row>
    <row r="150" spans="1:20">
      <c r="A150" s="507"/>
      <c r="B150" s="507"/>
      <c r="C150" s="507"/>
      <c r="D150" s="507"/>
      <c r="E150" s="507"/>
      <c r="F150" s="507"/>
      <c r="G150" s="507"/>
      <c r="H150" s="507"/>
      <c r="I150" s="507"/>
      <c r="J150" s="507"/>
      <c r="K150" s="507"/>
      <c r="L150" s="507"/>
      <c r="M150" s="507"/>
      <c r="N150" s="507"/>
      <c r="O150" s="507"/>
      <c r="P150" s="507"/>
      <c r="Q150" s="507"/>
      <c r="R150" s="507"/>
      <c r="S150" s="507"/>
      <c r="T150" s="507"/>
    </row>
    <row r="151" spans="1:20">
      <c r="A151" s="507"/>
      <c r="B151" s="507"/>
      <c r="C151" s="507"/>
      <c r="D151" s="507"/>
      <c r="E151" s="507"/>
      <c r="F151" s="507"/>
      <c r="G151" s="507"/>
      <c r="H151" s="507"/>
      <c r="I151" s="507"/>
      <c r="J151" s="507"/>
      <c r="K151" s="507"/>
      <c r="L151" s="507"/>
      <c r="M151" s="507"/>
      <c r="N151" s="507"/>
      <c r="O151" s="507"/>
      <c r="P151" s="507"/>
      <c r="Q151" s="507"/>
      <c r="R151" s="507"/>
      <c r="S151" s="507"/>
      <c r="T151" s="507"/>
    </row>
    <row r="152" spans="1:20">
      <c r="A152" s="507"/>
      <c r="B152" s="507"/>
      <c r="C152" s="507"/>
      <c r="D152" s="507"/>
      <c r="E152" s="507"/>
      <c r="F152" s="507"/>
      <c r="G152" s="507"/>
      <c r="H152" s="507"/>
      <c r="I152" s="507"/>
      <c r="J152" s="507"/>
      <c r="K152" s="507"/>
      <c r="L152" s="507"/>
      <c r="M152" s="507"/>
      <c r="N152" s="507"/>
      <c r="O152" s="507"/>
      <c r="P152" s="507"/>
      <c r="Q152" s="507"/>
      <c r="R152" s="507"/>
      <c r="S152" s="507"/>
      <c r="T152" s="507"/>
    </row>
    <row r="153" spans="1:20">
      <c r="A153" s="507"/>
      <c r="B153" s="507"/>
      <c r="C153" s="507"/>
      <c r="D153" s="507"/>
      <c r="E153" s="507"/>
      <c r="F153" s="507"/>
      <c r="G153" s="507"/>
      <c r="H153" s="507"/>
      <c r="I153" s="507"/>
      <c r="J153" s="507"/>
      <c r="K153" s="507"/>
      <c r="L153" s="507"/>
      <c r="M153" s="507"/>
      <c r="N153" s="507"/>
      <c r="O153" s="507"/>
      <c r="P153" s="507"/>
      <c r="Q153" s="507"/>
      <c r="R153" s="507"/>
      <c r="S153" s="507"/>
      <c r="T153" s="507"/>
    </row>
    <row r="154" spans="1:20">
      <c r="A154" s="507"/>
      <c r="B154" s="507"/>
      <c r="C154" s="507"/>
      <c r="D154" s="507"/>
      <c r="E154" s="507"/>
      <c r="F154" s="507"/>
      <c r="G154" s="507"/>
      <c r="H154" s="507"/>
      <c r="I154" s="507"/>
      <c r="J154" s="507"/>
      <c r="K154" s="507"/>
      <c r="L154" s="507"/>
      <c r="M154" s="507"/>
      <c r="N154" s="507"/>
      <c r="O154" s="507"/>
      <c r="P154" s="507"/>
      <c r="Q154" s="507"/>
      <c r="R154" s="507"/>
      <c r="S154" s="507"/>
      <c r="T154" s="507"/>
    </row>
    <row r="155" spans="1:20">
      <c r="A155" s="507"/>
      <c r="B155" s="507"/>
      <c r="C155" s="507"/>
      <c r="D155" s="507"/>
      <c r="E155" s="507"/>
      <c r="F155" s="507"/>
      <c r="G155" s="507"/>
      <c r="H155" s="507"/>
      <c r="I155" s="507"/>
      <c r="J155" s="507"/>
      <c r="K155" s="507"/>
      <c r="L155" s="507"/>
      <c r="M155" s="507"/>
      <c r="N155" s="507"/>
      <c r="O155" s="507"/>
      <c r="P155" s="507"/>
      <c r="Q155" s="507"/>
      <c r="R155" s="507"/>
      <c r="S155" s="507"/>
      <c r="T155" s="507"/>
    </row>
    <row r="156" spans="1:20">
      <c r="A156" s="507"/>
      <c r="B156" s="507"/>
      <c r="C156" s="507"/>
      <c r="D156" s="507"/>
      <c r="E156" s="507"/>
      <c r="F156" s="507"/>
      <c r="G156" s="507"/>
      <c r="H156" s="507"/>
      <c r="I156" s="507"/>
      <c r="J156" s="507"/>
      <c r="K156" s="507"/>
      <c r="L156" s="507"/>
      <c r="M156" s="507"/>
      <c r="N156" s="507"/>
      <c r="O156" s="507"/>
      <c r="P156" s="507"/>
      <c r="Q156" s="507"/>
      <c r="R156" s="507"/>
      <c r="S156" s="507"/>
      <c r="T156" s="507"/>
    </row>
    <row r="157" spans="1:20">
      <c r="A157" s="507"/>
      <c r="B157" s="507"/>
      <c r="C157" s="507"/>
      <c r="D157" s="507"/>
      <c r="E157" s="507"/>
      <c r="F157" s="507"/>
      <c r="G157" s="507"/>
      <c r="H157" s="507"/>
      <c r="I157" s="507"/>
      <c r="J157" s="507"/>
      <c r="K157" s="507"/>
      <c r="L157" s="507"/>
      <c r="M157" s="507"/>
      <c r="N157" s="507"/>
      <c r="O157" s="507"/>
      <c r="P157" s="507"/>
      <c r="Q157" s="507"/>
      <c r="R157" s="507"/>
      <c r="S157" s="507"/>
      <c r="T157" s="507"/>
    </row>
    <row r="158" spans="1:20">
      <c r="A158" s="507"/>
      <c r="B158" s="507"/>
      <c r="C158" s="507"/>
      <c r="D158" s="507"/>
      <c r="E158" s="507"/>
      <c r="F158" s="507"/>
      <c r="G158" s="507"/>
      <c r="H158" s="507"/>
      <c r="I158" s="507"/>
      <c r="J158" s="507"/>
      <c r="K158" s="507"/>
      <c r="L158" s="507"/>
      <c r="M158" s="507"/>
      <c r="N158" s="507"/>
      <c r="O158" s="507"/>
      <c r="P158" s="507"/>
      <c r="Q158" s="507"/>
      <c r="R158" s="507"/>
      <c r="S158" s="507"/>
      <c r="T158" s="507"/>
    </row>
    <row r="159" spans="1:20">
      <c r="A159" s="507"/>
      <c r="B159" s="507"/>
      <c r="C159" s="507"/>
      <c r="D159" s="507"/>
      <c r="E159" s="507"/>
      <c r="F159" s="507"/>
      <c r="G159" s="507"/>
      <c r="H159" s="507"/>
      <c r="I159" s="507"/>
      <c r="J159" s="507"/>
      <c r="K159" s="507"/>
      <c r="L159" s="507"/>
      <c r="M159" s="507"/>
      <c r="N159" s="507"/>
      <c r="O159" s="507"/>
      <c r="P159" s="507"/>
      <c r="Q159" s="507"/>
      <c r="R159" s="507"/>
      <c r="S159" s="507"/>
      <c r="T159" s="507"/>
    </row>
    <row r="160" spans="1:20">
      <c r="A160" s="507"/>
      <c r="B160" s="507"/>
      <c r="C160" s="507"/>
      <c r="D160" s="507"/>
      <c r="E160" s="507"/>
      <c r="F160" s="507"/>
      <c r="G160" s="507"/>
      <c r="H160" s="507"/>
      <c r="I160" s="507"/>
      <c r="J160" s="507"/>
      <c r="K160" s="507"/>
      <c r="L160" s="507"/>
      <c r="M160" s="507"/>
      <c r="N160" s="507"/>
      <c r="O160" s="507"/>
      <c r="P160" s="507"/>
      <c r="Q160" s="507"/>
      <c r="R160" s="507"/>
      <c r="S160" s="507"/>
      <c r="T160" s="507"/>
    </row>
    <row r="161" spans="1:20">
      <c r="A161" s="507"/>
      <c r="B161" s="507"/>
      <c r="C161" s="507"/>
      <c r="D161" s="507"/>
      <c r="E161" s="507"/>
      <c r="F161" s="507"/>
      <c r="G161" s="507"/>
      <c r="H161" s="507"/>
      <c r="I161" s="507"/>
      <c r="J161" s="507"/>
      <c r="K161" s="507"/>
      <c r="L161" s="507"/>
      <c r="M161" s="507"/>
      <c r="N161" s="507"/>
      <c r="O161" s="507"/>
      <c r="P161" s="507"/>
      <c r="Q161" s="507"/>
      <c r="R161" s="507"/>
      <c r="S161" s="507"/>
      <c r="T161" s="507"/>
    </row>
    <row r="162" spans="1:20">
      <c r="A162" s="507"/>
      <c r="B162" s="507"/>
      <c r="C162" s="507"/>
      <c r="D162" s="507"/>
      <c r="E162" s="507"/>
      <c r="F162" s="507"/>
      <c r="G162" s="507"/>
      <c r="H162" s="507"/>
      <c r="I162" s="507"/>
      <c r="J162" s="507"/>
      <c r="K162" s="507"/>
      <c r="L162" s="507"/>
      <c r="M162" s="507"/>
      <c r="N162" s="507"/>
      <c r="O162" s="507"/>
      <c r="P162" s="507"/>
      <c r="Q162" s="507"/>
      <c r="R162" s="507"/>
      <c r="S162" s="507"/>
      <c r="T162" s="507"/>
    </row>
    <row r="163" spans="1:20">
      <c r="A163" s="507"/>
      <c r="B163" s="507"/>
      <c r="C163" s="507"/>
      <c r="D163" s="507"/>
      <c r="E163" s="507"/>
      <c r="F163" s="507"/>
      <c r="G163" s="507"/>
      <c r="H163" s="507"/>
      <c r="I163" s="507"/>
      <c r="J163" s="507"/>
      <c r="K163" s="507"/>
      <c r="L163" s="507"/>
      <c r="M163" s="507"/>
      <c r="N163" s="507"/>
      <c r="O163" s="507"/>
      <c r="P163" s="507"/>
      <c r="Q163" s="507"/>
      <c r="R163" s="507"/>
      <c r="S163" s="507"/>
      <c r="T163" s="507"/>
    </row>
    <row r="164" spans="1:20">
      <c r="A164" s="507"/>
      <c r="B164" s="507"/>
      <c r="C164" s="507"/>
      <c r="D164" s="507"/>
      <c r="E164" s="507"/>
      <c r="F164" s="507"/>
      <c r="G164" s="507"/>
      <c r="H164" s="507"/>
      <c r="I164" s="507"/>
      <c r="J164" s="507"/>
      <c r="K164" s="507"/>
      <c r="L164" s="507"/>
      <c r="M164" s="507"/>
      <c r="N164" s="507"/>
      <c r="O164" s="507"/>
      <c r="P164" s="507"/>
      <c r="Q164" s="507"/>
      <c r="R164" s="507"/>
      <c r="S164" s="507"/>
      <c r="T164" s="507"/>
    </row>
    <row r="165" spans="1:20">
      <c r="A165" s="507"/>
      <c r="B165" s="507"/>
      <c r="C165" s="507"/>
      <c r="D165" s="507"/>
      <c r="E165" s="507"/>
      <c r="F165" s="507"/>
      <c r="G165" s="507"/>
      <c r="H165" s="507"/>
      <c r="I165" s="507"/>
      <c r="J165" s="507"/>
      <c r="K165" s="507"/>
      <c r="L165" s="507"/>
      <c r="M165" s="507"/>
      <c r="N165" s="507"/>
      <c r="O165" s="507"/>
      <c r="P165" s="507"/>
      <c r="Q165" s="507"/>
      <c r="R165" s="507"/>
      <c r="S165" s="507"/>
      <c r="T165" s="507"/>
    </row>
    <row r="166" spans="1:20">
      <c r="A166" s="507"/>
      <c r="B166" s="507"/>
      <c r="C166" s="507"/>
      <c r="D166" s="507"/>
      <c r="E166" s="507"/>
      <c r="F166" s="507"/>
      <c r="G166" s="507"/>
      <c r="H166" s="507"/>
      <c r="I166" s="507"/>
      <c r="J166" s="507"/>
      <c r="K166" s="507"/>
      <c r="L166" s="507"/>
      <c r="M166" s="507"/>
      <c r="N166" s="507"/>
      <c r="O166" s="507"/>
      <c r="P166" s="507"/>
      <c r="Q166" s="507"/>
      <c r="R166" s="507"/>
      <c r="S166" s="507"/>
      <c r="T166" s="507"/>
    </row>
    <row r="167" spans="1:20">
      <c r="A167" s="507"/>
      <c r="B167" s="507"/>
      <c r="C167" s="507"/>
      <c r="D167" s="507"/>
      <c r="E167" s="507"/>
      <c r="F167" s="507"/>
      <c r="G167" s="507"/>
      <c r="H167" s="507"/>
      <c r="I167" s="507"/>
      <c r="J167" s="507"/>
      <c r="K167" s="507"/>
      <c r="L167" s="507"/>
      <c r="M167" s="507"/>
      <c r="N167" s="507"/>
      <c r="O167" s="507"/>
      <c r="P167" s="507"/>
      <c r="Q167" s="507"/>
      <c r="R167" s="507"/>
      <c r="S167" s="507"/>
      <c r="T167" s="507"/>
    </row>
    <row r="168" spans="1:20">
      <c r="A168" s="507"/>
      <c r="B168" s="507"/>
      <c r="C168" s="507"/>
      <c r="D168" s="507"/>
      <c r="E168" s="507"/>
      <c r="F168" s="507"/>
      <c r="G168" s="507"/>
      <c r="H168" s="507"/>
      <c r="I168" s="507"/>
      <c r="J168" s="507"/>
      <c r="K168" s="507"/>
      <c r="L168" s="507"/>
      <c r="M168" s="507"/>
      <c r="N168" s="507"/>
      <c r="O168" s="507"/>
      <c r="P168" s="507"/>
      <c r="Q168" s="507"/>
      <c r="R168" s="507"/>
      <c r="S168" s="507"/>
      <c r="T168" s="507"/>
    </row>
    <row r="169" spans="1:20">
      <c r="A169" s="507"/>
      <c r="B169" s="507"/>
      <c r="C169" s="507"/>
      <c r="D169" s="507"/>
      <c r="E169" s="507"/>
      <c r="F169" s="507"/>
      <c r="G169" s="507"/>
      <c r="H169" s="507"/>
      <c r="I169" s="507"/>
      <c r="J169" s="507"/>
      <c r="K169" s="507"/>
      <c r="L169" s="507"/>
      <c r="M169" s="507"/>
      <c r="N169" s="507"/>
      <c r="O169" s="507"/>
      <c r="P169" s="507"/>
      <c r="Q169" s="507"/>
      <c r="R169" s="507"/>
      <c r="S169" s="507"/>
      <c r="T169" s="507"/>
    </row>
    <row r="170" spans="1:20">
      <c r="A170" s="507"/>
      <c r="B170" s="507"/>
      <c r="C170" s="507"/>
      <c r="D170" s="507"/>
      <c r="E170" s="507"/>
      <c r="F170" s="507"/>
      <c r="G170" s="507"/>
      <c r="H170" s="507"/>
      <c r="I170" s="507"/>
      <c r="J170" s="507"/>
      <c r="K170" s="507"/>
      <c r="L170" s="507"/>
      <c r="M170" s="507"/>
      <c r="N170" s="507"/>
      <c r="O170" s="507"/>
      <c r="P170" s="507"/>
      <c r="Q170" s="507"/>
      <c r="R170" s="507"/>
      <c r="S170" s="507"/>
      <c r="T170" s="507"/>
    </row>
    <row r="171" spans="1:20">
      <c r="A171" s="507"/>
      <c r="B171" s="507"/>
      <c r="C171" s="507"/>
      <c r="D171" s="507"/>
      <c r="E171" s="507"/>
      <c r="F171" s="507"/>
      <c r="G171" s="507"/>
      <c r="H171" s="507"/>
      <c r="I171" s="507"/>
      <c r="J171" s="507"/>
      <c r="K171" s="507"/>
      <c r="L171" s="507"/>
      <c r="M171" s="507"/>
      <c r="N171" s="507"/>
      <c r="O171" s="507"/>
      <c r="P171" s="507"/>
      <c r="Q171" s="507"/>
      <c r="R171" s="507"/>
      <c r="S171" s="507"/>
      <c r="T171" s="507"/>
    </row>
    <row r="172" spans="1:20">
      <c r="A172" s="507"/>
      <c r="B172" s="507"/>
      <c r="C172" s="507"/>
      <c r="D172" s="507"/>
      <c r="E172" s="507"/>
      <c r="F172" s="507"/>
      <c r="G172" s="507"/>
      <c r="H172" s="507"/>
      <c r="I172" s="507"/>
      <c r="J172" s="507"/>
      <c r="K172" s="507"/>
      <c r="L172" s="507"/>
      <c r="M172" s="507"/>
      <c r="N172" s="507"/>
      <c r="O172" s="507"/>
      <c r="P172" s="507"/>
      <c r="Q172" s="507"/>
      <c r="R172" s="507"/>
      <c r="S172" s="507"/>
      <c r="T172" s="507"/>
    </row>
    <row r="173" spans="1:20">
      <c r="A173" s="507"/>
      <c r="B173" s="507"/>
      <c r="C173" s="507"/>
      <c r="D173" s="507"/>
      <c r="E173" s="507"/>
      <c r="F173" s="507"/>
      <c r="G173" s="507"/>
      <c r="H173" s="507"/>
      <c r="I173" s="507"/>
      <c r="J173" s="507"/>
      <c r="K173" s="507"/>
      <c r="L173" s="507"/>
      <c r="M173" s="507"/>
      <c r="N173" s="507"/>
      <c r="O173" s="507"/>
      <c r="P173" s="507"/>
      <c r="Q173" s="507"/>
      <c r="R173" s="507"/>
      <c r="S173" s="507"/>
      <c r="T173" s="507"/>
    </row>
    <row r="174" spans="1:20">
      <c r="A174" s="507"/>
      <c r="B174" s="507"/>
      <c r="C174" s="507"/>
      <c r="D174" s="507"/>
      <c r="E174" s="507"/>
      <c r="F174" s="507"/>
      <c r="G174" s="507"/>
      <c r="H174" s="507"/>
      <c r="I174" s="507"/>
      <c r="J174" s="507"/>
      <c r="K174" s="507"/>
      <c r="L174" s="507"/>
      <c r="M174" s="507"/>
      <c r="N174" s="507"/>
      <c r="O174" s="507"/>
      <c r="P174" s="507"/>
      <c r="Q174" s="507"/>
      <c r="R174" s="507"/>
      <c r="S174" s="507"/>
      <c r="T174" s="507"/>
    </row>
    <row r="175" spans="1:20">
      <c r="A175" s="507"/>
      <c r="B175" s="507"/>
      <c r="C175" s="507"/>
      <c r="D175" s="507"/>
      <c r="E175" s="507"/>
      <c r="F175" s="507"/>
      <c r="G175" s="507"/>
      <c r="H175" s="507"/>
      <c r="I175" s="507"/>
      <c r="J175" s="507"/>
      <c r="K175" s="507"/>
      <c r="L175" s="507"/>
      <c r="M175" s="507"/>
      <c r="N175" s="507"/>
      <c r="O175" s="507"/>
      <c r="P175" s="507"/>
      <c r="Q175" s="507"/>
      <c r="R175" s="507"/>
      <c r="S175" s="507"/>
      <c r="T175" s="507"/>
    </row>
    <row r="176" spans="1:20">
      <c r="A176" s="507"/>
      <c r="B176" s="507"/>
      <c r="C176" s="507"/>
      <c r="D176" s="507"/>
      <c r="E176" s="507"/>
      <c r="F176" s="507"/>
      <c r="G176" s="507"/>
      <c r="H176" s="507"/>
      <c r="I176" s="507"/>
      <c r="J176" s="507"/>
      <c r="K176" s="507"/>
      <c r="L176" s="507"/>
      <c r="M176" s="507"/>
      <c r="N176" s="507"/>
      <c r="O176" s="507"/>
      <c r="P176" s="507"/>
      <c r="Q176" s="507"/>
      <c r="R176" s="507"/>
      <c r="S176" s="507"/>
      <c r="T176" s="507"/>
    </row>
    <row r="177" spans="1:20">
      <c r="A177" s="507"/>
      <c r="B177" s="507"/>
      <c r="C177" s="507"/>
      <c r="D177" s="507"/>
      <c r="E177" s="507"/>
      <c r="F177" s="507"/>
      <c r="G177" s="507"/>
      <c r="H177" s="507"/>
      <c r="I177" s="507"/>
      <c r="J177" s="507"/>
      <c r="K177" s="507"/>
      <c r="L177" s="507"/>
      <c r="M177" s="507"/>
      <c r="N177" s="507"/>
      <c r="O177" s="507"/>
      <c r="P177" s="507"/>
      <c r="Q177" s="507"/>
      <c r="R177" s="507"/>
      <c r="S177" s="507"/>
      <c r="T177" s="507"/>
    </row>
    <row r="178" spans="1:20">
      <c r="A178" s="507"/>
      <c r="B178" s="507"/>
      <c r="C178" s="507"/>
      <c r="D178" s="507"/>
      <c r="E178" s="507"/>
      <c r="F178" s="507"/>
      <c r="G178" s="507"/>
      <c r="H178" s="507"/>
      <c r="I178" s="507"/>
      <c r="J178" s="507"/>
      <c r="K178" s="507"/>
      <c r="L178" s="507"/>
      <c r="M178" s="507"/>
      <c r="N178" s="507"/>
      <c r="O178" s="507"/>
      <c r="P178" s="507"/>
      <c r="Q178" s="507"/>
      <c r="R178" s="507"/>
      <c r="S178" s="507"/>
      <c r="T178" s="507"/>
    </row>
    <row r="179" spans="1:20">
      <c r="A179" s="507"/>
      <c r="B179" s="507"/>
      <c r="C179" s="507"/>
      <c r="D179" s="507"/>
      <c r="E179" s="507"/>
      <c r="F179" s="507"/>
      <c r="G179" s="507"/>
      <c r="H179" s="507"/>
      <c r="I179" s="507"/>
      <c r="J179" s="507"/>
      <c r="K179" s="507"/>
      <c r="L179" s="507"/>
      <c r="M179" s="507"/>
      <c r="N179" s="507"/>
      <c r="O179" s="507"/>
      <c r="P179" s="507"/>
      <c r="Q179" s="507"/>
      <c r="R179" s="507"/>
      <c r="S179" s="507"/>
      <c r="T179" s="507"/>
    </row>
    <row r="180" spans="1:20">
      <c r="A180" s="507"/>
      <c r="B180" s="507"/>
      <c r="C180" s="507"/>
      <c r="D180" s="507"/>
      <c r="E180" s="507"/>
      <c r="F180" s="507"/>
      <c r="G180" s="507"/>
      <c r="H180" s="507"/>
      <c r="I180" s="507"/>
      <c r="J180" s="507"/>
      <c r="K180" s="507"/>
      <c r="L180" s="507"/>
      <c r="M180" s="507"/>
      <c r="N180" s="507"/>
      <c r="O180" s="507"/>
      <c r="P180" s="507"/>
      <c r="Q180" s="507"/>
      <c r="R180" s="507"/>
      <c r="S180" s="507"/>
      <c r="T180" s="507"/>
    </row>
    <row r="181" spans="1:20">
      <c r="A181" s="507"/>
      <c r="B181" s="507"/>
      <c r="C181" s="507"/>
      <c r="D181" s="507"/>
      <c r="E181" s="507"/>
      <c r="F181" s="507"/>
      <c r="G181" s="507"/>
      <c r="H181" s="507"/>
      <c r="I181" s="507"/>
      <c r="J181" s="507"/>
      <c r="K181" s="507"/>
      <c r="L181" s="507"/>
      <c r="M181" s="507"/>
      <c r="N181" s="507"/>
      <c r="O181" s="507"/>
      <c r="P181" s="507"/>
      <c r="Q181" s="507"/>
      <c r="R181" s="507"/>
      <c r="S181" s="507"/>
      <c r="T181" s="507"/>
    </row>
    <row r="182" spans="1:20">
      <c r="A182" s="507"/>
      <c r="B182" s="507"/>
      <c r="C182" s="507"/>
      <c r="D182" s="507"/>
      <c r="E182" s="507"/>
      <c r="F182" s="507"/>
      <c r="G182" s="507"/>
      <c r="H182" s="507"/>
      <c r="I182" s="507"/>
      <c r="J182" s="507"/>
      <c r="K182" s="507"/>
      <c r="L182" s="507"/>
      <c r="M182" s="507"/>
      <c r="N182" s="507"/>
      <c r="O182" s="507"/>
      <c r="P182" s="507"/>
      <c r="Q182" s="507"/>
      <c r="R182" s="507"/>
      <c r="S182" s="507"/>
      <c r="T182" s="507"/>
    </row>
    <row r="183" spans="1:20">
      <c r="A183" s="507"/>
      <c r="B183" s="507"/>
      <c r="C183" s="507"/>
      <c r="D183" s="507"/>
      <c r="E183" s="507"/>
      <c r="F183" s="507"/>
      <c r="G183" s="507"/>
      <c r="H183" s="507"/>
      <c r="I183" s="507"/>
      <c r="J183" s="507"/>
      <c r="K183" s="507"/>
      <c r="L183" s="507"/>
      <c r="M183" s="507"/>
      <c r="N183" s="507"/>
      <c r="O183" s="507"/>
      <c r="P183" s="507"/>
      <c r="Q183" s="507"/>
      <c r="R183" s="507"/>
      <c r="S183" s="507"/>
      <c r="T183" s="507"/>
    </row>
    <row r="184" spans="1:20">
      <c r="A184" s="507"/>
      <c r="B184" s="507"/>
      <c r="C184" s="507"/>
      <c r="D184" s="507"/>
      <c r="E184" s="507"/>
      <c r="F184" s="507"/>
      <c r="G184" s="507"/>
      <c r="H184" s="507"/>
      <c r="I184" s="507"/>
      <c r="J184" s="507"/>
      <c r="K184" s="507"/>
      <c r="L184" s="507"/>
      <c r="M184" s="507"/>
      <c r="N184" s="507"/>
      <c r="O184" s="507"/>
      <c r="P184" s="507"/>
      <c r="Q184" s="507"/>
      <c r="R184" s="507"/>
      <c r="S184" s="507"/>
      <c r="T184" s="507"/>
    </row>
    <row r="185" spans="1:20">
      <c r="A185" s="507"/>
      <c r="B185" s="507"/>
      <c r="C185" s="507"/>
      <c r="D185" s="507"/>
      <c r="E185" s="507"/>
      <c r="F185" s="507"/>
      <c r="G185" s="507"/>
      <c r="H185" s="507"/>
      <c r="I185" s="507"/>
      <c r="J185" s="507"/>
      <c r="K185" s="507"/>
      <c r="L185" s="507"/>
      <c r="M185" s="507"/>
      <c r="N185" s="507"/>
      <c r="O185" s="507"/>
      <c r="P185" s="507"/>
      <c r="Q185" s="507"/>
      <c r="R185" s="507"/>
      <c r="S185" s="507"/>
      <c r="T185" s="507"/>
    </row>
    <row r="186" spans="1:20">
      <c r="A186" s="507"/>
      <c r="B186" s="507"/>
      <c r="C186" s="507"/>
      <c r="D186" s="507"/>
      <c r="E186" s="507"/>
      <c r="F186" s="507"/>
      <c r="G186" s="507"/>
      <c r="H186" s="507"/>
      <c r="I186" s="507"/>
      <c r="J186" s="507"/>
      <c r="K186" s="507"/>
      <c r="L186" s="507"/>
      <c r="M186" s="507"/>
      <c r="N186" s="507"/>
      <c r="O186" s="507"/>
      <c r="P186" s="507"/>
      <c r="Q186" s="507"/>
      <c r="R186" s="507"/>
      <c r="S186" s="507"/>
      <c r="T186" s="507"/>
    </row>
    <row r="187" spans="1:20">
      <c r="A187" s="507"/>
      <c r="B187" s="507"/>
      <c r="C187" s="507"/>
      <c r="D187" s="507"/>
      <c r="E187" s="507"/>
      <c r="F187" s="507"/>
      <c r="G187" s="507"/>
      <c r="H187" s="507"/>
      <c r="I187" s="507"/>
      <c r="J187" s="507"/>
      <c r="K187" s="507"/>
      <c r="L187" s="507"/>
      <c r="M187" s="507"/>
      <c r="N187" s="507"/>
      <c r="O187" s="507"/>
      <c r="P187" s="507"/>
      <c r="Q187" s="507"/>
      <c r="R187" s="507"/>
      <c r="S187" s="507"/>
      <c r="T187" s="507"/>
    </row>
    <row r="188" spans="1:20">
      <c r="A188" s="507"/>
      <c r="B188" s="507"/>
      <c r="C188" s="507"/>
      <c r="D188" s="507"/>
      <c r="E188" s="507"/>
      <c r="F188" s="507"/>
      <c r="G188" s="507"/>
      <c r="H188" s="507"/>
      <c r="I188" s="507"/>
      <c r="J188" s="507"/>
      <c r="K188" s="507"/>
      <c r="L188" s="507"/>
      <c r="M188" s="507"/>
      <c r="N188" s="507"/>
      <c r="O188" s="507"/>
      <c r="P188" s="507"/>
      <c r="Q188" s="507"/>
      <c r="R188" s="507"/>
      <c r="S188" s="507"/>
      <c r="T188" s="507"/>
    </row>
    <row r="189" spans="1:20">
      <c r="A189" s="507"/>
      <c r="B189" s="507"/>
      <c r="C189" s="507"/>
      <c r="D189" s="507"/>
      <c r="E189" s="507"/>
      <c r="F189" s="507"/>
      <c r="G189" s="507"/>
      <c r="H189" s="507"/>
      <c r="I189" s="507"/>
      <c r="J189" s="507"/>
      <c r="K189" s="507"/>
      <c r="L189" s="507"/>
      <c r="M189" s="507"/>
      <c r="N189" s="507"/>
      <c r="O189" s="507"/>
      <c r="P189" s="507"/>
      <c r="Q189" s="507"/>
      <c r="R189" s="507"/>
      <c r="S189" s="507"/>
      <c r="T189" s="507"/>
    </row>
    <row r="190" spans="1:20">
      <c r="A190" s="507"/>
      <c r="B190" s="507"/>
      <c r="C190" s="507"/>
      <c r="D190" s="507"/>
      <c r="E190" s="507"/>
      <c r="F190" s="507"/>
      <c r="G190" s="507"/>
      <c r="H190" s="507"/>
      <c r="I190" s="507"/>
      <c r="J190" s="507"/>
      <c r="K190" s="507"/>
      <c r="L190" s="507"/>
      <c r="M190" s="507"/>
      <c r="N190" s="507"/>
      <c r="O190" s="507"/>
      <c r="P190" s="507"/>
      <c r="Q190" s="507"/>
      <c r="R190" s="507"/>
      <c r="S190" s="507"/>
      <c r="T190" s="507"/>
    </row>
    <row r="191" spans="1:20">
      <c r="A191" s="507"/>
      <c r="B191" s="507"/>
      <c r="C191" s="507"/>
      <c r="D191" s="507"/>
      <c r="E191" s="507"/>
      <c r="F191" s="507"/>
      <c r="G191" s="507"/>
      <c r="H191" s="507"/>
      <c r="I191" s="507"/>
      <c r="J191" s="507"/>
      <c r="K191" s="507"/>
      <c r="L191" s="507"/>
      <c r="M191" s="507"/>
      <c r="N191" s="507"/>
      <c r="O191" s="507"/>
      <c r="P191" s="507"/>
      <c r="Q191" s="507"/>
      <c r="R191" s="507"/>
      <c r="S191" s="507"/>
      <c r="T191" s="507"/>
    </row>
    <row r="192" spans="1:20">
      <c r="A192" s="507"/>
      <c r="B192" s="507"/>
      <c r="C192" s="507"/>
      <c r="D192" s="507"/>
      <c r="E192" s="507"/>
      <c r="F192" s="507"/>
      <c r="G192" s="507"/>
      <c r="H192" s="507"/>
      <c r="I192" s="507"/>
      <c r="J192" s="507"/>
      <c r="K192" s="507"/>
      <c r="L192" s="507"/>
      <c r="M192" s="507"/>
      <c r="N192" s="507"/>
      <c r="O192" s="507"/>
      <c r="P192" s="507"/>
      <c r="Q192" s="507"/>
      <c r="R192" s="507"/>
      <c r="S192" s="507"/>
      <c r="T192" s="507"/>
    </row>
    <row r="193" spans="1:20">
      <c r="A193" s="507"/>
      <c r="B193" s="507"/>
      <c r="C193" s="507"/>
      <c r="D193" s="507"/>
      <c r="E193" s="507"/>
      <c r="F193" s="507"/>
      <c r="G193" s="507"/>
      <c r="H193" s="507"/>
      <c r="I193" s="507"/>
      <c r="J193" s="507"/>
      <c r="K193" s="507"/>
      <c r="L193" s="507"/>
      <c r="M193" s="507"/>
      <c r="N193" s="507"/>
      <c r="O193" s="507"/>
      <c r="P193" s="507"/>
      <c r="Q193" s="507"/>
      <c r="R193" s="507"/>
      <c r="S193" s="507"/>
      <c r="T193" s="507"/>
    </row>
    <row r="194" spans="1:20">
      <c r="A194" s="507"/>
      <c r="B194" s="507"/>
      <c r="C194" s="507"/>
      <c r="D194" s="507"/>
      <c r="E194" s="507"/>
      <c r="F194" s="507"/>
      <c r="G194" s="507"/>
      <c r="H194" s="507"/>
      <c r="I194" s="507"/>
      <c r="J194" s="507"/>
      <c r="K194" s="507"/>
      <c r="L194" s="507"/>
      <c r="M194" s="507"/>
      <c r="N194" s="507"/>
      <c r="O194" s="507"/>
      <c r="P194" s="507"/>
      <c r="Q194" s="507"/>
      <c r="R194" s="507"/>
      <c r="S194" s="507"/>
      <c r="T194" s="507"/>
    </row>
    <row r="195" spans="1:20">
      <c r="A195" s="507"/>
      <c r="B195" s="507"/>
      <c r="C195" s="507"/>
      <c r="D195" s="507"/>
      <c r="E195" s="507"/>
      <c r="F195" s="507"/>
      <c r="G195" s="507"/>
      <c r="H195" s="507"/>
      <c r="I195" s="507"/>
      <c r="J195" s="507"/>
      <c r="K195" s="507"/>
      <c r="L195" s="507"/>
      <c r="M195" s="507"/>
      <c r="N195" s="507"/>
      <c r="O195" s="507"/>
      <c r="P195" s="507"/>
      <c r="Q195" s="507"/>
      <c r="R195" s="507"/>
      <c r="S195" s="507"/>
      <c r="T195" s="507"/>
    </row>
    <row r="196" spans="1:20">
      <c r="A196" s="507"/>
      <c r="B196" s="507"/>
      <c r="C196" s="507"/>
      <c r="D196" s="507"/>
      <c r="E196" s="507"/>
      <c r="F196" s="507"/>
      <c r="G196" s="507"/>
      <c r="H196" s="507"/>
      <c r="I196" s="507"/>
      <c r="J196" s="507"/>
      <c r="K196" s="507"/>
      <c r="L196" s="507"/>
      <c r="M196" s="507"/>
      <c r="N196" s="507"/>
      <c r="O196" s="507"/>
      <c r="P196" s="507"/>
      <c r="Q196" s="507"/>
      <c r="R196" s="507"/>
      <c r="S196" s="507"/>
      <c r="T196" s="507"/>
    </row>
    <row r="197" spans="1:20">
      <c r="A197" s="507"/>
      <c r="B197" s="507"/>
      <c r="C197" s="507"/>
      <c r="D197" s="507"/>
      <c r="E197" s="507"/>
      <c r="F197" s="507"/>
      <c r="G197" s="507"/>
      <c r="H197" s="507"/>
      <c r="I197" s="507"/>
      <c r="J197" s="507"/>
      <c r="K197" s="507"/>
      <c r="L197" s="507"/>
      <c r="M197" s="507"/>
      <c r="N197" s="507"/>
      <c r="O197" s="507"/>
      <c r="P197" s="507"/>
      <c r="Q197" s="507"/>
      <c r="R197" s="507"/>
      <c r="S197" s="507"/>
      <c r="T197" s="507"/>
    </row>
    <row r="198" spans="1:20">
      <c r="A198" s="507"/>
      <c r="B198" s="507"/>
      <c r="C198" s="507"/>
      <c r="D198" s="507"/>
      <c r="E198" s="507"/>
      <c r="F198" s="507"/>
      <c r="G198" s="507"/>
      <c r="H198" s="507"/>
      <c r="I198" s="507"/>
      <c r="J198" s="507"/>
      <c r="K198" s="507"/>
      <c r="L198" s="507"/>
      <c r="M198" s="507"/>
      <c r="N198" s="507"/>
      <c r="O198" s="507"/>
      <c r="P198" s="507"/>
      <c r="Q198" s="507"/>
      <c r="R198" s="507"/>
      <c r="S198" s="507"/>
      <c r="T198" s="507"/>
    </row>
    <row r="199" spans="1:20">
      <c r="A199" s="507"/>
      <c r="B199" s="507"/>
      <c r="C199" s="507"/>
      <c r="D199" s="507"/>
      <c r="E199" s="507"/>
      <c r="F199" s="507"/>
      <c r="G199" s="507"/>
      <c r="H199" s="507"/>
      <c r="I199" s="507"/>
      <c r="J199" s="507"/>
      <c r="K199" s="507"/>
      <c r="L199" s="507"/>
      <c r="M199" s="507"/>
      <c r="N199" s="507"/>
      <c r="O199" s="507"/>
      <c r="P199" s="507"/>
      <c r="Q199" s="507"/>
      <c r="R199" s="507"/>
      <c r="S199" s="507"/>
      <c r="T199" s="507"/>
    </row>
    <row r="200" spans="1:20">
      <c r="A200" s="507"/>
      <c r="B200" s="507"/>
      <c r="C200" s="507"/>
      <c r="D200" s="507"/>
      <c r="E200" s="507"/>
      <c r="F200" s="507"/>
      <c r="G200" s="507"/>
      <c r="H200" s="507"/>
      <c r="I200" s="507"/>
      <c r="J200" s="507"/>
      <c r="K200" s="507"/>
      <c r="L200" s="507"/>
      <c r="M200" s="507"/>
      <c r="N200" s="507"/>
      <c r="O200" s="507"/>
      <c r="P200" s="507"/>
      <c r="Q200" s="507"/>
      <c r="R200" s="507"/>
      <c r="S200" s="507"/>
      <c r="T200" s="507"/>
    </row>
  </sheetData>
  <sheetProtection password="D939" sheet="1" objects="1" scenarios="1"/>
  <mergeCells count="2">
    <mergeCell ref="G3:H3"/>
    <mergeCell ref="G4:H4"/>
  </mergeCells>
  <phoneticPr fontId="28" type="noConversion"/>
  <dataValidations count="1">
    <dataValidation type="decimal" allowBlank="1" showInputMessage="1" showErrorMessage="1" sqref="E8:I8" xr:uid="{00000000-0002-0000-0100-000000000000}">
      <formula1>0</formula1>
      <formula2>1</formula2>
    </dataValidation>
  </dataValidations>
  <pageMargins left="0.5" right="0.25" top="0.4" bottom="0.15" header="0" footer="0"/>
  <pageSetup scale="70" fitToWidth="0" fitToHeight="0" orientation="portrait" r:id="rId1"/>
  <headerFooter alignWithMargins="0">
    <oddHeader>&amp;RPage &amp;P</oddHeader>
  </headerFooter>
  <colBreaks count="1" manualBreakCount="1">
    <brk id="11"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ransitionEvaluation="1" codeName="Sheet3">
    <tabColor rgb="FFC00000"/>
  </sheetPr>
  <dimension ref="A1:S200"/>
  <sheetViews>
    <sheetView workbookViewId="0">
      <pane xSplit="3" ySplit="15" topLeftCell="D16" activePane="bottomRight" state="frozenSplit"/>
      <selection activeCell="N25" sqref="N25"/>
      <selection pane="topRight" activeCell="N25" sqref="N25"/>
      <selection pane="bottomLeft" activeCell="N25" sqref="N25"/>
      <selection pane="bottomRight" activeCell="E16" sqref="E16"/>
    </sheetView>
  </sheetViews>
  <sheetFormatPr defaultColWidth="11.42578125" defaultRowHeight="12.75"/>
  <cols>
    <col min="1" max="1" width="7.42578125" customWidth="1"/>
    <col min="2" max="2" width="1.7109375" customWidth="1"/>
    <col min="3" max="3" width="7.7109375" hidden="1" customWidth="1"/>
    <col min="4" max="4" width="44.28515625" customWidth="1"/>
    <col min="5" max="5" width="11.42578125" customWidth="1"/>
    <col min="6" max="6" width="11.5703125" customWidth="1"/>
    <col min="7" max="9" width="11.42578125" customWidth="1"/>
    <col min="10" max="10" width="12.85546875" customWidth="1"/>
    <col min="11" max="11" width="18.5703125" customWidth="1"/>
    <col min="12" max="12" width="13.7109375" style="47" bestFit="1" customWidth="1"/>
  </cols>
  <sheetData>
    <row r="1" spans="1:19" s="2" customFormat="1">
      <c r="A1" s="214" t="s">
        <v>371</v>
      </c>
      <c r="F1" s="215" t="s">
        <v>3</v>
      </c>
      <c r="G1" s="134"/>
      <c r="H1" s="134"/>
      <c r="I1" s="134"/>
      <c r="K1" s="122"/>
      <c r="L1" s="506"/>
      <c r="M1" s="506"/>
      <c r="N1" s="506"/>
      <c r="O1" s="506"/>
      <c r="P1" s="506"/>
      <c r="Q1" s="506"/>
      <c r="R1" s="506"/>
      <c r="S1" s="506"/>
    </row>
    <row r="2" spans="1:19" s="2" customFormat="1">
      <c r="A2" s="332" t="s">
        <v>173</v>
      </c>
      <c r="B2" s="333"/>
      <c r="C2" s="333"/>
      <c r="D2" s="333" t="str">
        <f>'Summary-RBHS'!D2</f>
        <v>Enter Proposal Title here.</v>
      </c>
      <c r="E2" s="333"/>
      <c r="F2" s="340"/>
      <c r="G2" s="336"/>
      <c r="H2" s="337" t="s">
        <v>171</v>
      </c>
      <c r="I2" s="338" t="str">
        <f>'Summary-RBHS'!I2</f>
        <v>(mm/dd/yy)</v>
      </c>
      <c r="J2" s="339" t="s">
        <v>99</v>
      </c>
      <c r="K2" s="499" t="str">
        <f>'Summary-RBHS'!K2</f>
        <v>Enter Log here</v>
      </c>
      <c r="L2" s="506"/>
      <c r="M2" s="506"/>
      <c r="N2" s="506"/>
      <c r="O2" s="506"/>
      <c r="P2" s="506"/>
      <c r="Q2" s="506"/>
      <c r="R2" s="506"/>
      <c r="S2" s="506"/>
    </row>
    <row r="3" spans="1:19" s="2" customFormat="1">
      <c r="A3" s="332" t="s">
        <v>174</v>
      </c>
      <c r="B3" s="333"/>
      <c r="C3" s="333"/>
      <c r="D3" s="333" t="str">
        <f>'Summary-RBHS'!D3</f>
        <v>Enter PI's Full name here.</v>
      </c>
      <c r="E3" s="333"/>
      <c r="F3" s="333"/>
      <c r="G3" s="547" t="s">
        <v>175</v>
      </c>
      <c r="H3" s="547"/>
      <c r="I3" s="338" t="str">
        <f>'Summary-RBHS'!I3</f>
        <v>(mm/dd/yy)</v>
      </c>
      <c r="J3" s="340" t="s">
        <v>178</v>
      </c>
      <c r="K3" s="338" t="str">
        <f>'Summary-RBHS'!K3</f>
        <v>(mm/dd/yy)</v>
      </c>
      <c r="L3" s="506"/>
      <c r="M3" s="506"/>
      <c r="N3" s="506"/>
      <c r="O3" s="506"/>
      <c r="P3" s="506"/>
      <c r="Q3" s="506"/>
      <c r="R3" s="506"/>
      <c r="S3" s="506"/>
    </row>
    <row r="4" spans="1:19" s="2" customFormat="1" ht="13.5" thickBot="1">
      <c r="A4" s="334" t="s">
        <v>188</v>
      </c>
      <c r="B4" s="335"/>
      <c r="C4" s="335"/>
      <c r="D4" s="335" t="str">
        <f>'Summary-RBHS'!D4</f>
        <v>Enter the Sponsor here.</v>
      </c>
      <c r="E4" s="335"/>
      <c r="F4" s="335"/>
      <c r="G4" s="549"/>
      <c r="H4" s="549"/>
      <c r="I4" s="341"/>
      <c r="J4" s="342"/>
      <c r="K4" s="341"/>
      <c r="L4" s="506"/>
      <c r="M4" s="506"/>
      <c r="N4" s="506"/>
      <c r="O4" s="506"/>
      <c r="P4" s="506"/>
      <c r="Q4" s="506"/>
      <c r="R4" s="506"/>
      <c r="S4" s="506"/>
    </row>
    <row r="5" spans="1:19" s="2" customFormat="1">
      <c r="A5" s="32" t="s">
        <v>109</v>
      </c>
      <c r="B5" s="6"/>
      <c r="C5" s="6"/>
      <c r="D5" s="6"/>
      <c r="E5" s="29" t="s">
        <v>106</v>
      </c>
      <c r="F5" s="7"/>
      <c r="G5" s="7"/>
      <c r="H5" s="29" t="s">
        <v>106</v>
      </c>
      <c r="I5" s="29"/>
      <c r="J5" s="119"/>
      <c r="K5" s="119"/>
      <c r="L5" s="506"/>
      <c r="M5" s="506"/>
      <c r="N5" s="506"/>
      <c r="O5" s="506"/>
      <c r="P5" s="506"/>
      <c r="Q5" s="506"/>
      <c r="R5" s="506"/>
      <c r="S5" s="506"/>
    </row>
    <row r="6" spans="1:19" s="2" customFormat="1">
      <c r="A6" s="36" t="s">
        <v>97</v>
      </c>
      <c r="B6" s="26"/>
      <c r="C6" s="27"/>
      <c r="E6" s="29" t="s">
        <v>107</v>
      </c>
      <c r="F6" s="28"/>
      <c r="G6" s="28"/>
      <c r="H6" s="29" t="s">
        <v>108</v>
      </c>
      <c r="I6" s="29"/>
      <c r="J6" s="119"/>
      <c r="K6" s="119"/>
      <c r="L6" s="506"/>
      <c r="M6" s="506"/>
      <c r="N6" s="506"/>
      <c r="O6" s="506"/>
      <c r="P6" s="506"/>
      <c r="Q6" s="506"/>
      <c r="R6" s="506"/>
      <c r="S6" s="506"/>
    </row>
    <row r="7" spans="1:19" s="2" customFormat="1">
      <c r="A7" s="23" t="s">
        <v>98</v>
      </c>
      <c r="B7"/>
      <c r="C7" s="24"/>
      <c r="D7" s="11"/>
      <c r="E7" s="442">
        <v>1</v>
      </c>
      <c r="F7" s="443" t="s">
        <v>166</v>
      </c>
      <c r="G7" s="126"/>
      <c r="H7" s="426">
        <v>1</v>
      </c>
      <c r="I7" s="427" t="s">
        <v>167</v>
      </c>
      <c r="J7" s="216"/>
      <c r="K7" s="119"/>
      <c r="L7" s="506"/>
      <c r="M7" s="506"/>
      <c r="N7" s="506"/>
      <c r="O7" s="506"/>
      <c r="P7" s="506"/>
      <c r="Q7" s="506"/>
      <c r="R7" s="506"/>
      <c r="S7" s="506"/>
    </row>
    <row r="8" spans="1:19" s="2" customFormat="1">
      <c r="A8" s="23"/>
      <c r="B8"/>
      <c r="C8" s="24"/>
      <c r="D8" s="439" t="s">
        <v>198</v>
      </c>
      <c r="E8" s="440">
        <v>0</v>
      </c>
      <c r="F8" s="441">
        <v>0</v>
      </c>
      <c r="G8" s="441">
        <v>0</v>
      </c>
      <c r="H8" s="440">
        <v>0</v>
      </c>
      <c r="I8" s="440">
        <v>0</v>
      </c>
      <c r="J8" s="216"/>
      <c r="K8" s="119"/>
      <c r="L8" s="506"/>
      <c r="M8" s="506"/>
      <c r="N8" s="506"/>
      <c r="O8" s="506"/>
      <c r="P8" s="506"/>
      <c r="Q8" s="506"/>
      <c r="R8" s="506"/>
      <c r="S8" s="506"/>
    </row>
    <row r="9" spans="1:19" ht="12" customHeight="1">
      <c r="D9" s="437" t="s">
        <v>165</v>
      </c>
      <c r="E9" s="438">
        <v>0</v>
      </c>
      <c r="F9" s="438">
        <v>0</v>
      </c>
      <c r="G9" s="438">
        <v>0</v>
      </c>
      <c r="H9" s="438">
        <v>0</v>
      </c>
      <c r="I9" s="438">
        <v>0</v>
      </c>
      <c r="J9" s="33"/>
      <c r="K9" s="33"/>
      <c r="L9" s="507"/>
      <c r="M9" s="507"/>
      <c r="N9" s="507"/>
      <c r="O9" s="507"/>
      <c r="P9" s="507"/>
      <c r="Q9" s="507"/>
      <c r="R9" s="507"/>
      <c r="S9" s="507"/>
    </row>
    <row r="10" spans="1:19" hidden="1">
      <c r="D10" t="s">
        <v>164</v>
      </c>
      <c r="E10" s="436">
        <f>IF($H$7&lt;3,VLOOKUP($H$7,'Vars-RU'!$A$28:'Vars-RU'!$H$29,3),E9)+IF($H$7&lt;3,VLOOKUP($H$7,'Vars-RBHS'!$A$39:'Vars-RBHS'!$H$40,3),0)</f>
        <v>50131.536314527773</v>
      </c>
      <c r="F10" s="436">
        <f>IF($H$7&lt;3,VLOOKUP($H$7,'Vars-RU'!$A$28:'Vars-RU'!$H$29,4),F9)+IF($H$7&lt;3,VLOOKUP($H$7,'Vars-RBHS'!$A$39:'Vars-RBHS'!$H$40,4),0)</f>
        <v>51282.965528963614</v>
      </c>
      <c r="G10" s="436">
        <f>IF($H$7&lt;3,VLOOKUP($H$7,'Vars-RU'!$A$28:'Vars-RU'!$H$29,5),G9)+IF($H$7&lt;3,VLOOKUP($H$7,'Vars-RBHS'!$A$39:'Vars-RBHS'!$H$40,5),0)</f>
        <v>52462.194151238771</v>
      </c>
      <c r="H10" s="436">
        <f>IF($H$7&lt;3,VLOOKUP($H$7,'Vars-RU'!$A$28:'Vars-RU'!$H$29,6),H9)+IF($H$7&lt;3,VLOOKUP($H$7,'Vars-RBHS'!$A$39:'Vars-RBHS'!$H$40,6),0)</f>
        <v>53670.97904393707</v>
      </c>
      <c r="I10" s="436">
        <f>IF($H$7&lt;3,VLOOKUP($H$7,'Vars-RU'!$A$28:'Vars-RU'!$H$29,7),I9)+IF($H$7&lt;3,VLOOKUP($H$7,'Vars-RBHS'!$A$39:'Vars-RBHS'!$H$40,7),0)</f>
        <v>54909.544513614732</v>
      </c>
      <c r="J10" s="33"/>
      <c r="K10" s="33"/>
      <c r="L10" s="507"/>
      <c r="M10" s="507"/>
      <c r="N10" s="507"/>
      <c r="O10" s="507"/>
      <c r="P10" s="507"/>
      <c r="Q10" s="507"/>
      <c r="R10" s="507"/>
      <c r="S10" s="507"/>
    </row>
    <row r="11" spans="1:19">
      <c r="D11" s="444" t="s">
        <v>348</v>
      </c>
      <c r="E11" s="445">
        <v>0</v>
      </c>
      <c r="F11" s="445">
        <v>0</v>
      </c>
      <c r="G11" s="445">
        <v>0</v>
      </c>
      <c r="H11" s="445">
        <v>0</v>
      </c>
      <c r="I11" s="445">
        <v>0</v>
      </c>
      <c r="J11" s="33"/>
      <c r="K11" s="33"/>
      <c r="L11" s="507"/>
      <c r="M11" s="507"/>
      <c r="N11" s="507"/>
      <c r="O11" s="507"/>
      <c r="P11" s="507"/>
      <c r="Q11" s="507"/>
      <c r="R11" s="507"/>
      <c r="S11" s="507"/>
    </row>
    <row r="12" spans="1:19">
      <c r="A12" s="33"/>
      <c r="B12" s="33"/>
      <c r="C12" s="33"/>
      <c r="D12" s="33"/>
      <c r="E12" s="85"/>
      <c r="F12" s="85"/>
      <c r="G12" s="85"/>
      <c r="H12" s="85"/>
      <c r="I12" s="85"/>
      <c r="J12" s="33"/>
      <c r="K12" s="33"/>
      <c r="L12" s="507"/>
      <c r="M12" s="507"/>
      <c r="N12" s="507"/>
      <c r="O12" s="507"/>
      <c r="P12" s="507"/>
      <c r="Q12" s="507"/>
      <c r="R12" s="507"/>
      <c r="S12" s="507"/>
    </row>
    <row r="13" spans="1:19">
      <c r="A13" s="33"/>
      <c r="B13" s="9"/>
      <c r="C13" s="10" t="s">
        <v>5</v>
      </c>
      <c r="D13" s="10" t="s">
        <v>100</v>
      </c>
      <c r="E13" s="260" t="str">
        <f>"FY " &amp; TEXT('Vars-RBHS'!C2,"0000")</f>
        <v>FY 2018</v>
      </c>
      <c r="F13" s="260" t="str">
        <f>"FY " &amp; TEXT('Vars-RBHS'!D2,"0000")</f>
        <v>FY 2019</v>
      </c>
      <c r="G13" s="260" t="str">
        <f>"FY " &amp; TEXT('Vars-RBHS'!E2,"0000")</f>
        <v>FY 2020</v>
      </c>
      <c r="H13" s="260" t="str">
        <f>"FY " &amp; TEXT('Vars-RBHS'!F2,"0000")</f>
        <v>FY 2021</v>
      </c>
      <c r="I13" s="260" t="str">
        <f>"FY " &amp; TEXT('Vars-RBHS'!G2,"0000")</f>
        <v>FY 2022</v>
      </c>
      <c r="J13" s="33"/>
      <c r="K13" s="33"/>
      <c r="L13" s="507"/>
      <c r="M13" s="507"/>
      <c r="N13" s="507"/>
      <c r="O13" s="507"/>
      <c r="P13" s="507"/>
      <c r="Q13" s="507"/>
      <c r="R13" s="507"/>
      <c r="S13" s="507"/>
    </row>
    <row r="14" spans="1:19">
      <c r="A14" s="30"/>
      <c r="B14" s="33"/>
      <c r="C14" s="33"/>
      <c r="D14" s="261" t="s">
        <v>170</v>
      </c>
      <c r="E14" s="85">
        <f>IF($E$7&lt;9,VLOOKUP($E$7,'Vars-RBHS'!$A$29:'Vars-RBHS'!$H$36,3),E8)</f>
        <v>0.59</v>
      </c>
      <c r="F14" s="85">
        <f>IF($E$7&lt;9,VLOOKUP($E$7,'Vars-RBHS'!$A$29:'Vars-RBHS'!$H$36,4),F8)</f>
        <v>0.59</v>
      </c>
      <c r="G14" s="85">
        <f>IF($E$7&lt;9,VLOOKUP($E$7,'Vars-RBHS'!$A$29:'Vars-RBHS'!$H$36,5),G8)</f>
        <v>0.59</v>
      </c>
      <c r="H14" s="85">
        <f>IF($E$7&lt;9,VLOOKUP($E$7,'Vars-RBHS'!$A$29:'Vars-RBHS'!$H$36,6),H8)</f>
        <v>0.59</v>
      </c>
      <c r="I14" s="85">
        <f>IF($E$7&lt;9,VLOOKUP($E$7,'Vars-RBHS'!$A$29:'Vars-RBHS'!$H$36,7),I8)</f>
        <v>0.59</v>
      </c>
      <c r="J14" s="33"/>
      <c r="K14" s="33"/>
      <c r="L14" s="507"/>
      <c r="M14" s="507"/>
      <c r="N14" s="507"/>
      <c r="O14" s="507"/>
      <c r="P14" s="507"/>
      <c r="Q14" s="507"/>
      <c r="R14" s="507"/>
      <c r="S14" s="507"/>
    </row>
    <row r="15" spans="1:19" ht="13.5" thickBot="1">
      <c r="A15" s="31" t="s">
        <v>319</v>
      </c>
      <c r="B15" s="15"/>
      <c r="C15" s="15" t="s">
        <v>7</v>
      </c>
      <c r="D15" s="15" t="s">
        <v>7</v>
      </c>
      <c r="E15" s="45" t="s">
        <v>81</v>
      </c>
      <c r="F15" s="45" t="s">
        <v>82</v>
      </c>
      <c r="G15" s="45" t="s">
        <v>83</v>
      </c>
      <c r="H15" s="45" t="s">
        <v>84</v>
      </c>
      <c r="I15" s="45" t="s">
        <v>85</v>
      </c>
      <c r="J15" s="46" t="s">
        <v>86</v>
      </c>
      <c r="K15" s="46" t="s">
        <v>96</v>
      </c>
      <c r="L15" s="509" t="s">
        <v>433</v>
      </c>
      <c r="M15" s="507"/>
      <c r="N15" s="507"/>
      <c r="O15" s="507"/>
      <c r="P15" s="507"/>
      <c r="Q15" s="507"/>
      <c r="R15" s="507"/>
      <c r="S15" s="507"/>
    </row>
    <row r="16" spans="1:19">
      <c r="A16" s="476" t="s">
        <v>221</v>
      </c>
      <c r="B16" s="9"/>
      <c r="C16" s="9" t="s">
        <v>8</v>
      </c>
      <c r="D16" s="9" t="s">
        <v>369</v>
      </c>
      <c r="E16" s="9">
        <f>'Summary-RBHS'!E16</f>
        <v>0</v>
      </c>
      <c r="F16" s="9">
        <f>'Summary-RBHS'!F16</f>
        <v>0</v>
      </c>
      <c r="G16" s="9">
        <f>'Summary-RBHS'!G16</f>
        <v>0</v>
      </c>
      <c r="H16" s="9">
        <f>'Summary-RBHS'!H16</f>
        <v>0</v>
      </c>
      <c r="I16" s="9">
        <f>'Summary-RBHS'!I16</f>
        <v>0</v>
      </c>
      <c r="J16" s="246">
        <f>SUM(E16:I16)</f>
        <v>0</v>
      </c>
      <c r="K16" s="116"/>
      <c r="L16" s="507"/>
      <c r="M16" s="507"/>
      <c r="N16" s="507"/>
      <c r="O16" s="507"/>
      <c r="P16" s="507"/>
      <c r="Q16" s="507"/>
      <c r="R16" s="507"/>
      <c r="S16" s="507"/>
    </row>
    <row r="17" spans="1:19">
      <c r="A17" s="476" t="s">
        <v>222</v>
      </c>
      <c r="B17" s="9"/>
      <c r="C17" s="9"/>
      <c r="D17" s="9" t="s">
        <v>370</v>
      </c>
      <c r="E17" s="9">
        <f>'Summary-RBHS'!E17</f>
        <v>0</v>
      </c>
      <c r="F17" s="9">
        <f>'Summary-RBHS'!F17</f>
        <v>0</v>
      </c>
      <c r="G17" s="9">
        <f>'Summary-RBHS'!G17</f>
        <v>0</v>
      </c>
      <c r="H17" s="9">
        <f>'Summary-RBHS'!H17</f>
        <v>0</v>
      </c>
      <c r="I17" s="9">
        <f>'Summary-RBHS'!I17</f>
        <v>0</v>
      </c>
      <c r="J17" s="246">
        <f t="shared" ref="J17:J18" si="0">SUM(E17:I17)</f>
        <v>0</v>
      </c>
      <c r="K17" s="116"/>
      <c r="L17" s="507"/>
      <c r="M17" s="507"/>
      <c r="N17" s="507"/>
      <c r="O17" s="507"/>
      <c r="P17" s="507"/>
      <c r="Q17" s="507"/>
      <c r="R17" s="507"/>
      <c r="S17" s="507"/>
    </row>
    <row r="18" spans="1:19">
      <c r="A18" s="476">
        <f>'Summary-RBHS'!A18</f>
        <v>601100</v>
      </c>
      <c r="B18" s="9"/>
      <c r="C18" s="9"/>
      <c r="D18" s="9" t="s">
        <v>427</v>
      </c>
      <c r="E18" s="9">
        <f>'Summary-RBHS'!E18</f>
        <v>0</v>
      </c>
      <c r="F18" s="9">
        <f>'Summary-RBHS'!F18</f>
        <v>0</v>
      </c>
      <c r="G18" s="9">
        <f>'Summary-RBHS'!G18</f>
        <v>0</v>
      </c>
      <c r="H18" s="9">
        <f>'Summary-RBHS'!H18</f>
        <v>0</v>
      </c>
      <c r="I18" s="9">
        <f>'Summary-RBHS'!I18</f>
        <v>0</v>
      </c>
      <c r="J18" s="246">
        <f t="shared" si="0"/>
        <v>0</v>
      </c>
      <c r="K18" s="116"/>
      <c r="L18" s="507"/>
      <c r="M18" s="507"/>
      <c r="N18" s="507"/>
      <c r="O18" s="507"/>
      <c r="P18" s="507"/>
      <c r="Q18" s="507"/>
      <c r="R18" s="507"/>
      <c r="S18" s="507"/>
    </row>
    <row r="19" spans="1:19">
      <c r="A19" s="475" t="s">
        <v>126</v>
      </c>
      <c r="B19" s="416"/>
      <c r="C19" s="416" t="s">
        <v>8</v>
      </c>
      <c r="D19" s="416" t="s">
        <v>257</v>
      </c>
      <c r="E19" s="416">
        <f>+'Personnel-RU'!B26</f>
        <v>0</v>
      </c>
      <c r="F19" s="416">
        <f>+'Personnel-RU'!C26</f>
        <v>0</v>
      </c>
      <c r="G19" s="416">
        <f>+'Personnel-RU'!D26</f>
        <v>0</v>
      </c>
      <c r="H19" s="416">
        <f>+'Personnel-RU'!E26</f>
        <v>0</v>
      </c>
      <c r="I19" s="416">
        <f>+'Personnel-RU'!F26</f>
        <v>0</v>
      </c>
      <c r="J19" s="417">
        <f t="shared" ref="J19:J27" si="1">SUM(E19:I19)</f>
        <v>0</v>
      </c>
      <c r="K19" s="116"/>
      <c r="L19" s="507"/>
      <c r="M19" s="507"/>
      <c r="N19" s="507"/>
      <c r="O19" s="507"/>
      <c r="P19" s="507"/>
      <c r="Q19" s="507"/>
      <c r="R19" s="507"/>
      <c r="S19" s="507"/>
    </row>
    <row r="20" spans="1:19">
      <c r="A20" s="475" t="s">
        <v>127</v>
      </c>
      <c r="B20" s="416"/>
      <c r="C20" s="416" t="s">
        <v>9</v>
      </c>
      <c r="D20" s="416" t="s">
        <v>258</v>
      </c>
      <c r="E20" s="416">
        <f>+'Personnel-RU'!B30</f>
        <v>0</v>
      </c>
      <c r="F20" s="416">
        <f>+'Personnel-RU'!C30</f>
        <v>0</v>
      </c>
      <c r="G20" s="416">
        <f>+'Personnel-RU'!D30</f>
        <v>0</v>
      </c>
      <c r="H20" s="416">
        <f>+'Personnel-RU'!E30</f>
        <v>0</v>
      </c>
      <c r="I20" s="416">
        <f>+'Personnel-RU'!F30</f>
        <v>0</v>
      </c>
      <c r="J20" s="417">
        <f t="shared" si="1"/>
        <v>0</v>
      </c>
      <c r="K20" s="116"/>
      <c r="L20" s="507"/>
      <c r="M20" s="507"/>
      <c r="N20" s="507"/>
      <c r="O20" s="507"/>
      <c r="P20" s="507"/>
      <c r="Q20" s="507"/>
      <c r="R20" s="507"/>
      <c r="S20" s="507"/>
    </row>
    <row r="21" spans="1:19">
      <c r="A21" s="475" t="s">
        <v>128</v>
      </c>
      <c r="B21" s="416"/>
      <c r="C21" s="416" t="s">
        <v>10</v>
      </c>
      <c r="D21" s="416" t="s">
        <v>259</v>
      </c>
      <c r="E21" s="416">
        <f>+'Personnel-RU'!B34</f>
        <v>0</v>
      </c>
      <c r="F21" s="416">
        <f>+'Personnel-RU'!C34</f>
        <v>0</v>
      </c>
      <c r="G21" s="416">
        <f>+'Personnel-RU'!D34</f>
        <v>0</v>
      </c>
      <c r="H21" s="416">
        <f>+'Personnel-RU'!E34</f>
        <v>0</v>
      </c>
      <c r="I21" s="416">
        <f>+'Personnel-RU'!F34</f>
        <v>0</v>
      </c>
      <c r="J21" s="417">
        <f t="shared" si="1"/>
        <v>0</v>
      </c>
      <c r="K21" s="116"/>
      <c r="L21" s="507"/>
      <c r="M21" s="507"/>
      <c r="N21" s="507"/>
      <c r="O21" s="507"/>
      <c r="P21" s="507"/>
      <c r="Q21" s="507"/>
      <c r="R21" s="507"/>
      <c r="S21" s="507"/>
    </row>
    <row r="22" spans="1:19">
      <c r="A22" s="475" t="s">
        <v>129</v>
      </c>
      <c r="B22" s="416"/>
      <c r="C22" s="416" t="s">
        <v>11</v>
      </c>
      <c r="D22" s="416" t="s">
        <v>260</v>
      </c>
      <c r="E22" s="416">
        <f>+'Personnel-RU'!B42</f>
        <v>0</v>
      </c>
      <c r="F22" s="416">
        <f>+'Personnel-RU'!C42</f>
        <v>0</v>
      </c>
      <c r="G22" s="416">
        <f>+'Personnel-RU'!D42</f>
        <v>0</v>
      </c>
      <c r="H22" s="416">
        <f>+'Personnel-RU'!E42</f>
        <v>0</v>
      </c>
      <c r="I22" s="416">
        <f>+'Personnel-RU'!F42</f>
        <v>0</v>
      </c>
      <c r="J22" s="417">
        <f t="shared" si="1"/>
        <v>0</v>
      </c>
      <c r="K22" s="116"/>
      <c r="L22" s="507"/>
      <c r="M22" s="507"/>
      <c r="N22" s="507"/>
      <c r="O22" s="507"/>
      <c r="P22" s="507"/>
      <c r="Q22" s="507"/>
      <c r="R22" s="507"/>
      <c r="S22" s="507"/>
    </row>
    <row r="23" spans="1:19">
      <c r="A23" s="475" t="s">
        <v>219</v>
      </c>
      <c r="B23" s="416"/>
      <c r="C23" s="416"/>
      <c r="D23" s="416" t="s">
        <v>261</v>
      </c>
      <c r="E23" s="416">
        <f>'Personnel-RU'!B38</f>
        <v>0</v>
      </c>
      <c r="F23" s="416">
        <f>'Personnel-RU'!C38</f>
        <v>0</v>
      </c>
      <c r="G23" s="416">
        <f>'Personnel-RU'!D38</f>
        <v>0</v>
      </c>
      <c r="H23" s="416">
        <f>'Personnel-RU'!E38</f>
        <v>0</v>
      </c>
      <c r="I23" s="416">
        <f>'Personnel-RU'!F38</f>
        <v>0</v>
      </c>
      <c r="J23" s="417">
        <f t="shared" si="1"/>
        <v>0</v>
      </c>
      <c r="K23" s="116"/>
      <c r="L23" s="507"/>
      <c r="M23" s="507"/>
      <c r="N23" s="507"/>
      <c r="O23" s="507"/>
      <c r="P23" s="507"/>
      <c r="Q23" s="507"/>
      <c r="R23" s="507"/>
      <c r="S23" s="507"/>
    </row>
    <row r="24" spans="1:19">
      <c r="A24" s="475" t="s">
        <v>130</v>
      </c>
      <c r="B24" s="416"/>
      <c r="C24" s="416" t="s">
        <v>12</v>
      </c>
      <c r="D24" s="416" t="s">
        <v>262</v>
      </c>
      <c r="E24" s="416">
        <f>+'Personnel-RU'!B46</f>
        <v>0</v>
      </c>
      <c r="F24" s="416">
        <f>+'Personnel-RU'!C46</f>
        <v>0</v>
      </c>
      <c r="G24" s="416">
        <f>+'Personnel-RU'!D46</f>
        <v>0</v>
      </c>
      <c r="H24" s="416">
        <f>+'Personnel-RU'!E46</f>
        <v>0</v>
      </c>
      <c r="I24" s="416">
        <f>+'Personnel-RU'!F46</f>
        <v>0</v>
      </c>
      <c r="J24" s="417">
        <f t="shared" si="1"/>
        <v>0</v>
      </c>
      <c r="K24" s="116"/>
      <c r="L24" s="507"/>
      <c r="M24" s="507"/>
      <c r="N24" s="507"/>
      <c r="O24" s="507"/>
      <c r="P24" s="507"/>
      <c r="Q24" s="507"/>
      <c r="R24" s="507"/>
      <c r="S24" s="507"/>
    </row>
    <row r="25" spans="1:19">
      <c r="A25" s="475" t="s">
        <v>132</v>
      </c>
      <c r="B25" s="416"/>
      <c r="C25" s="416" t="s">
        <v>13</v>
      </c>
      <c r="D25" s="416" t="s">
        <v>263</v>
      </c>
      <c r="E25" s="416">
        <f>+'Personnel-RU'!B57</f>
        <v>13656.327277777778</v>
      </c>
      <c r="F25" s="416">
        <f>+'Personnel-RU'!C57</f>
        <v>14066.017096111113</v>
      </c>
      <c r="G25" s="416">
        <f>+'Personnel-RU'!D57</f>
        <v>14487.507608994447</v>
      </c>
      <c r="H25" s="416">
        <f>+'Personnel-RU'!E57</f>
        <v>14922.13283726428</v>
      </c>
      <c r="I25" s="416">
        <f>+'Personnel-RU'!F57</f>
        <v>15369.796822382208</v>
      </c>
      <c r="J25" s="417">
        <f t="shared" si="1"/>
        <v>72501.781642529822</v>
      </c>
      <c r="K25" s="116"/>
      <c r="L25" s="507"/>
      <c r="M25" s="507"/>
      <c r="N25" s="507"/>
      <c r="O25" s="507"/>
      <c r="P25" s="507"/>
      <c r="Q25" s="507"/>
      <c r="R25" s="507"/>
      <c r="S25" s="507"/>
    </row>
    <row r="26" spans="1:19">
      <c r="A26" s="475" t="s">
        <v>133</v>
      </c>
      <c r="B26" s="416"/>
      <c r="C26" s="416" t="s">
        <v>14</v>
      </c>
      <c r="D26" s="416" t="s">
        <v>264</v>
      </c>
      <c r="E26" s="416">
        <f>+'Personnel-RU'!B62</f>
        <v>22500</v>
      </c>
      <c r="F26" s="416">
        <f>+'Personnel-RU'!C62</f>
        <v>22978.125</v>
      </c>
      <c r="G26" s="416">
        <f>+'Personnel-RU'!D62</f>
        <v>23466.41015625</v>
      </c>
      <c r="H26" s="416">
        <f>+'Personnel-RU'!E62</f>
        <v>23965.071372070313</v>
      </c>
      <c r="I26" s="416">
        <f>+'Personnel-RU'!F62</f>
        <v>24474.329138726807</v>
      </c>
      <c r="J26" s="417">
        <f t="shared" si="1"/>
        <v>117383.93566704713</v>
      </c>
      <c r="K26" s="116"/>
      <c r="L26" s="507"/>
      <c r="M26" s="507"/>
      <c r="N26" s="507"/>
      <c r="O26" s="507"/>
      <c r="P26" s="507"/>
      <c r="Q26" s="507"/>
      <c r="R26" s="507"/>
      <c r="S26" s="507"/>
    </row>
    <row r="27" spans="1:19">
      <c r="A27" s="475" t="s">
        <v>134</v>
      </c>
      <c r="B27" s="416"/>
      <c r="C27" s="416" t="s">
        <v>15</v>
      </c>
      <c r="D27" s="416" t="s">
        <v>265</v>
      </c>
      <c r="E27" s="416">
        <f>+'Personnel-RU'!B66</f>
        <v>0</v>
      </c>
      <c r="F27" s="416">
        <f>+'Personnel-RU'!C66</f>
        <v>0</v>
      </c>
      <c r="G27" s="416">
        <f>+'Personnel-RU'!D66</f>
        <v>0</v>
      </c>
      <c r="H27" s="416">
        <f>+'Personnel-RU'!E66</f>
        <v>0</v>
      </c>
      <c r="I27" s="416">
        <f>+'Personnel-RU'!F66</f>
        <v>0</v>
      </c>
      <c r="J27" s="417">
        <f t="shared" si="1"/>
        <v>0</v>
      </c>
      <c r="K27" s="116"/>
      <c r="L27" s="507"/>
      <c r="M27" s="507"/>
      <c r="N27" s="507"/>
      <c r="O27" s="507"/>
      <c r="P27" s="507"/>
      <c r="Q27" s="507"/>
      <c r="R27" s="507"/>
      <c r="S27" s="507"/>
    </row>
    <row r="28" spans="1:19">
      <c r="A28" s="372"/>
      <c r="B28" s="365" t="s">
        <v>16</v>
      </c>
      <c r="C28" s="365" t="s">
        <v>17</v>
      </c>
      <c r="D28" s="365" t="s">
        <v>180</v>
      </c>
      <c r="E28" s="378">
        <f>SUM(E16:E27)</f>
        <v>36156.327277777775</v>
      </c>
      <c r="F28" s="378">
        <f t="shared" ref="F28:J28" si="2">SUM(F16:F27)</f>
        <v>37044.142096111114</v>
      </c>
      <c r="G28" s="378">
        <f t="shared" si="2"/>
        <v>37953.917765244449</v>
      </c>
      <c r="H28" s="378">
        <f t="shared" si="2"/>
        <v>38887.204209334595</v>
      </c>
      <c r="I28" s="378">
        <f t="shared" si="2"/>
        <v>39844.125961109014</v>
      </c>
      <c r="J28" s="378">
        <f t="shared" si="2"/>
        <v>189885.71730957695</v>
      </c>
      <c r="K28" s="116"/>
      <c r="L28" s="507"/>
      <c r="M28" s="507"/>
      <c r="N28" s="507"/>
      <c r="O28" s="507"/>
      <c r="P28" s="507"/>
      <c r="Q28" s="507"/>
      <c r="R28" s="507"/>
      <c r="S28" s="507"/>
    </row>
    <row r="29" spans="1:19">
      <c r="A29" s="267"/>
      <c r="B29" s="237"/>
      <c r="C29" s="237"/>
      <c r="D29" s="237"/>
      <c r="E29" s="262"/>
      <c r="F29" s="262"/>
      <c r="G29" s="262"/>
      <c r="H29" s="262"/>
      <c r="I29" s="262"/>
      <c r="J29" s="262"/>
      <c r="K29" s="116"/>
      <c r="L29" s="507"/>
      <c r="M29" s="507"/>
      <c r="N29" s="507"/>
      <c r="O29" s="507"/>
      <c r="P29" s="507"/>
      <c r="Q29" s="507"/>
      <c r="R29" s="507"/>
      <c r="S29" s="507"/>
    </row>
    <row r="30" spans="1:19">
      <c r="A30" s="372"/>
      <c r="B30" s="365" t="s">
        <v>18</v>
      </c>
      <c r="C30" s="365" t="s">
        <v>19</v>
      </c>
      <c r="D30" s="365" t="s">
        <v>368</v>
      </c>
      <c r="E30" s="380">
        <f>+'Personnel-RBHS'!B60</f>
        <v>0</v>
      </c>
      <c r="F30" s="380">
        <f>+'Personnel-RBHS'!C60</f>
        <v>0</v>
      </c>
      <c r="G30" s="380">
        <f>+'Personnel-RBHS'!D60</f>
        <v>0</v>
      </c>
      <c r="H30" s="380">
        <f>+'Personnel-RBHS'!E60</f>
        <v>0</v>
      </c>
      <c r="I30" s="380">
        <f>+'Personnel-RBHS'!F60</f>
        <v>0</v>
      </c>
      <c r="J30" s="381">
        <f>SUM(E30:I30)</f>
        <v>0</v>
      </c>
      <c r="K30" s="116"/>
      <c r="L30" s="507"/>
      <c r="M30" s="507"/>
      <c r="N30" s="507"/>
      <c r="O30" s="507"/>
      <c r="P30" s="507"/>
      <c r="Q30" s="507"/>
      <c r="R30" s="507"/>
      <c r="S30" s="507"/>
    </row>
    <row r="31" spans="1:19">
      <c r="A31" s="372"/>
      <c r="B31" s="377"/>
      <c r="C31" s="370"/>
      <c r="D31" s="365" t="s">
        <v>267</v>
      </c>
      <c r="E31" s="380">
        <f>+'Personnel-RU'!B81</f>
        <v>11975.20903675</v>
      </c>
      <c r="F31" s="380">
        <f>+'Personnel-RU'!C81</f>
        <v>12238.8234328525</v>
      </c>
      <c r="G31" s="380">
        <f>+'Personnel-RU'!D81</f>
        <v>12508.276385994324</v>
      </c>
      <c r="H31" s="380">
        <f>+'Personnel-RU'!E81</f>
        <v>12783.774834602475</v>
      </c>
      <c r="I31" s="380">
        <f>+'Personnel-RU'!F81</f>
        <v>13065.418552505722</v>
      </c>
      <c r="J31" s="381">
        <f>SUM(E31:I31)</f>
        <v>62571.502242705013</v>
      </c>
      <c r="K31" s="116"/>
      <c r="L31" s="507"/>
      <c r="M31" s="507"/>
      <c r="N31" s="507"/>
      <c r="O31" s="507"/>
      <c r="P31" s="507"/>
      <c r="Q31" s="507"/>
      <c r="R31" s="507"/>
      <c r="S31" s="507"/>
    </row>
    <row r="32" spans="1:19" s="238" customFormat="1">
      <c r="A32" s="477"/>
      <c r="B32" s="237"/>
      <c r="C32" s="237"/>
      <c r="D32" s="263"/>
      <c r="E32" s="242"/>
      <c r="F32" s="242"/>
      <c r="G32" s="242"/>
      <c r="H32" s="242"/>
      <c r="I32" s="242"/>
      <c r="J32" s="247"/>
      <c r="K32" s="241"/>
      <c r="L32" s="507"/>
      <c r="M32" s="507"/>
      <c r="N32" s="507"/>
      <c r="O32" s="507"/>
      <c r="P32" s="507"/>
      <c r="Q32" s="507"/>
      <c r="R32" s="507"/>
      <c r="S32" s="507"/>
    </row>
    <row r="33" spans="1:19">
      <c r="A33" s="476">
        <v>701101</v>
      </c>
      <c r="B33" s="9"/>
      <c r="C33" s="9" t="s">
        <v>20</v>
      </c>
      <c r="D33" s="9" t="s">
        <v>374</v>
      </c>
      <c r="E33" s="245">
        <f>'Summary-RBHS'!E23</f>
        <v>0</v>
      </c>
      <c r="F33" s="245">
        <f>'Summary-RBHS'!F23</f>
        <v>0</v>
      </c>
      <c r="G33" s="245">
        <f>'Summary-RBHS'!G23</f>
        <v>0</v>
      </c>
      <c r="H33" s="245">
        <f>'Summary-RBHS'!H23</f>
        <v>0</v>
      </c>
      <c r="I33" s="245">
        <f>'Summary-RBHS'!I23</f>
        <v>0</v>
      </c>
      <c r="J33" s="246">
        <f t="shared" ref="J33:J41" si="3">SUM(E33:I33)</f>
        <v>0</v>
      </c>
      <c r="K33" s="116"/>
      <c r="L33" s="507"/>
      <c r="M33" s="507"/>
      <c r="N33" s="507"/>
      <c r="O33" s="507"/>
      <c r="P33" s="507"/>
      <c r="Q33" s="507"/>
      <c r="R33" s="507"/>
      <c r="S33" s="507"/>
    </row>
    <row r="34" spans="1:19">
      <c r="A34" s="476">
        <v>701103</v>
      </c>
      <c r="B34" s="9"/>
      <c r="C34" s="9" t="s">
        <v>21</v>
      </c>
      <c r="D34" s="9" t="s">
        <v>375</v>
      </c>
      <c r="E34" s="245">
        <f>'Summary-RBHS'!E24</f>
        <v>0</v>
      </c>
      <c r="F34" s="245">
        <f>'Summary-RBHS'!F24</f>
        <v>0</v>
      </c>
      <c r="G34" s="245">
        <f>'Summary-RBHS'!G24</f>
        <v>0</v>
      </c>
      <c r="H34" s="245">
        <f>'Summary-RBHS'!H24</f>
        <v>0</v>
      </c>
      <c r="I34" s="245">
        <f>'Summary-RBHS'!I24</f>
        <v>0</v>
      </c>
      <c r="J34" s="246">
        <f t="shared" si="3"/>
        <v>0</v>
      </c>
      <c r="K34" s="116"/>
      <c r="L34" s="507"/>
      <c r="M34" s="507"/>
      <c r="N34" s="507"/>
      <c r="O34" s="507"/>
      <c r="P34" s="507"/>
      <c r="Q34" s="507"/>
      <c r="R34" s="507"/>
      <c r="S34" s="507"/>
    </row>
    <row r="35" spans="1:19">
      <c r="A35" s="476">
        <v>701211</v>
      </c>
      <c r="B35" s="9"/>
      <c r="C35" s="9"/>
      <c r="D35" s="9" t="s">
        <v>376</v>
      </c>
      <c r="E35" s="245">
        <f>'Summary-RBHS'!E25</f>
        <v>0</v>
      </c>
      <c r="F35" s="245">
        <f>'Summary-RBHS'!F25</f>
        <v>0</v>
      </c>
      <c r="G35" s="245">
        <f>'Summary-RBHS'!G25</f>
        <v>0</v>
      </c>
      <c r="H35" s="245">
        <f>'Summary-RBHS'!H25</f>
        <v>0</v>
      </c>
      <c r="I35" s="245">
        <f>'Summary-RBHS'!I25</f>
        <v>0</v>
      </c>
      <c r="J35" s="246">
        <f t="shared" si="3"/>
        <v>0</v>
      </c>
      <c r="K35" s="116"/>
      <c r="L35" s="507"/>
      <c r="M35" s="507"/>
      <c r="N35" s="507"/>
      <c r="O35" s="507"/>
      <c r="P35" s="507"/>
      <c r="Q35" s="507"/>
      <c r="R35" s="507"/>
      <c r="S35" s="507"/>
    </row>
    <row r="36" spans="1:19">
      <c r="A36" s="476">
        <v>701209</v>
      </c>
      <c r="B36" s="9"/>
      <c r="C36" s="9"/>
      <c r="D36" s="9" t="s">
        <v>377</v>
      </c>
      <c r="E36" s="245">
        <f>'Summary-RBHS'!E26</f>
        <v>0</v>
      </c>
      <c r="F36" s="245">
        <f>'Summary-RBHS'!F26</f>
        <v>0</v>
      </c>
      <c r="G36" s="245">
        <f>'Summary-RBHS'!G26</f>
        <v>0</v>
      </c>
      <c r="H36" s="245">
        <f>'Summary-RBHS'!H26</f>
        <v>0</v>
      </c>
      <c r="I36" s="245">
        <f>'Summary-RBHS'!I26</f>
        <v>0</v>
      </c>
      <c r="J36" s="246">
        <f t="shared" si="3"/>
        <v>0</v>
      </c>
      <c r="K36" s="116"/>
      <c r="L36" s="507"/>
      <c r="M36" s="507"/>
      <c r="N36" s="507"/>
      <c r="O36" s="507"/>
      <c r="P36" s="507"/>
      <c r="Q36" s="507"/>
      <c r="R36" s="507"/>
      <c r="S36" s="507"/>
    </row>
    <row r="37" spans="1:19">
      <c r="A37" s="476">
        <v>701105</v>
      </c>
      <c r="B37" s="9"/>
      <c r="C37" s="9" t="s">
        <v>23</v>
      </c>
      <c r="D37" s="9" t="s">
        <v>378</v>
      </c>
      <c r="E37" s="245">
        <f>'Summary-RBHS'!E27</f>
        <v>0</v>
      </c>
      <c r="F37" s="245">
        <f>'Summary-RBHS'!F27</f>
        <v>0</v>
      </c>
      <c r="G37" s="245">
        <f>'Summary-RBHS'!G27</f>
        <v>0</v>
      </c>
      <c r="H37" s="245">
        <f>'Summary-RBHS'!H27</f>
        <v>0</v>
      </c>
      <c r="I37" s="245">
        <f>'Summary-RBHS'!I27</f>
        <v>0</v>
      </c>
      <c r="J37" s="246">
        <f t="shared" si="3"/>
        <v>0</v>
      </c>
      <c r="K37" s="116"/>
      <c r="L37" s="507"/>
      <c r="M37" s="507"/>
      <c r="N37" s="507"/>
      <c r="O37" s="507"/>
      <c r="P37" s="507"/>
      <c r="Q37" s="507"/>
      <c r="R37" s="507"/>
      <c r="S37" s="507"/>
    </row>
    <row r="38" spans="1:19">
      <c r="A38" s="476">
        <v>701218</v>
      </c>
      <c r="B38" s="9"/>
      <c r="C38" s="9" t="s">
        <v>25</v>
      </c>
      <c r="D38" s="9" t="s">
        <v>379</v>
      </c>
      <c r="E38" s="245">
        <f>'Summary-RBHS'!E28</f>
        <v>0</v>
      </c>
      <c r="F38" s="245">
        <f>'Summary-RBHS'!F28</f>
        <v>0</v>
      </c>
      <c r="G38" s="245">
        <f>'Summary-RBHS'!G28</f>
        <v>0</v>
      </c>
      <c r="H38" s="245">
        <f>'Summary-RBHS'!H28</f>
        <v>0</v>
      </c>
      <c r="I38" s="245">
        <f>'Summary-RBHS'!I28</f>
        <v>0</v>
      </c>
      <c r="J38" s="246">
        <f t="shared" si="3"/>
        <v>0</v>
      </c>
      <c r="K38" s="116"/>
      <c r="L38" s="507"/>
      <c r="M38" s="507"/>
      <c r="N38" s="507"/>
      <c r="O38" s="507"/>
      <c r="P38" s="507"/>
      <c r="Q38" s="507"/>
      <c r="R38" s="507"/>
      <c r="S38" s="507"/>
    </row>
    <row r="39" spans="1:19">
      <c r="A39" s="476">
        <v>701121</v>
      </c>
      <c r="B39" s="9"/>
      <c r="C39" s="9"/>
      <c r="D39" s="9" t="s">
        <v>380</v>
      </c>
      <c r="E39" s="245">
        <f>'Summary-RBHS'!E29</f>
        <v>0</v>
      </c>
      <c r="F39" s="245">
        <f>'Summary-RBHS'!F29</f>
        <v>0</v>
      </c>
      <c r="G39" s="245">
        <f>'Summary-RBHS'!G29</f>
        <v>0</v>
      </c>
      <c r="H39" s="245">
        <f>'Summary-RBHS'!H29</f>
        <v>0</v>
      </c>
      <c r="I39" s="245">
        <f>'Summary-RBHS'!I29</f>
        <v>0</v>
      </c>
      <c r="J39" s="246">
        <f t="shared" si="3"/>
        <v>0</v>
      </c>
      <c r="K39" s="116"/>
      <c r="L39" s="507"/>
      <c r="M39" s="507"/>
      <c r="N39" s="507"/>
      <c r="O39" s="507"/>
      <c r="P39" s="507"/>
      <c r="Q39" s="507"/>
      <c r="R39" s="507"/>
      <c r="S39" s="507"/>
    </row>
    <row r="40" spans="1:19">
      <c r="A40" s="476">
        <f>'Summary-RBHS'!A30</f>
        <v>0</v>
      </c>
      <c r="B40" s="9"/>
      <c r="C40" s="9"/>
      <c r="D40" s="264" t="str">
        <f>'Summary-RBHS'!D30</f>
        <v>RBHS-Other (please identify)</v>
      </c>
      <c r="E40" s="242">
        <f>'Summary-RBHS'!E30</f>
        <v>0</v>
      </c>
      <c r="F40" s="242">
        <f>'Summary-RBHS'!F30</f>
        <v>0</v>
      </c>
      <c r="G40" s="242">
        <f>'Summary-RBHS'!G30</f>
        <v>0</v>
      </c>
      <c r="H40" s="242">
        <f>'Summary-RBHS'!H30</f>
        <v>0</v>
      </c>
      <c r="I40" s="242">
        <f>'Summary-RBHS'!I30</f>
        <v>0</v>
      </c>
      <c r="J40" s="247">
        <f t="shared" si="3"/>
        <v>0</v>
      </c>
      <c r="K40" s="116"/>
      <c r="L40" s="507"/>
      <c r="M40" s="507"/>
      <c r="N40" s="507"/>
      <c r="O40" s="507"/>
      <c r="P40" s="507"/>
      <c r="Q40" s="507"/>
      <c r="R40" s="507"/>
      <c r="S40" s="507"/>
    </row>
    <row r="41" spans="1:19">
      <c r="A41" s="476">
        <f>'Summary-RBHS'!A31</f>
        <v>0</v>
      </c>
      <c r="B41" s="9"/>
      <c r="C41" s="9"/>
      <c r="D41" s="264" t="str">
        <f>'Summary-RBHS'!D31</f>
        <v>RBHS-Other (please identify)</v>
      </c>
      <c r="E41" s="245">
        <f>'Summary-RBHS'!E31</f>
        <v>0</v>
      </c>
      <c r="F41" s="245">
        <f>'Summary-RBHS'!F31</f>
        <v>0</v>
      </c>
      <c r="G41" s="245">
        <f>'Summary-RBHS'!G31</f>
        <v>0</v>
      </c>
      <c r="H41" s="245">
        <f>'Summary-RBHS'!H31</f>
        <v>0</v>
      </c>
      <c r="I41" s="245">
        <f>'Summary-RBHS'!I31</f>
        <v>0</v>
      </c>
      <c r="J41" s="247">
        <f t="shared" si="3"/>
        <v>0</v>
      </c>
      <c r="K41" s="116"/>
      <c r="L41" s="507"/>
      <c r="M41" s="507"/>
      <c r="N41" s="507"/>
      <c r="O41" s="507"/>
      <c r="P41" s="507"/>
      <c r="Q41" s="507"/>
      <c r="R41" s="507"/>
      <c r="S41" s="507"/>
    </row>
    <row r="42" spans="1:19">
      <c r="A42" s="475" t="s">
        <v>135</v>
      </c>
      <c r="B42" s="416"/>
      <c r="C42" s="416" t="s">
        <v>20</v>
      </c>
      <c r="D42" s="416" t="s">
        <v>268</v>
      </c>
      <c r="E42" s="418">
        <f>'Summary-RU'!E29</f>
        <v>0</v>
      </c>
      <c r="F42" s="418">
        <f>'Summary-RU'!F29</f>
        <v>0</v>
      </c>
      <c r="G42" s="418">
        <f>'Summary-RU'!G29</f>
        <v>0</v>
      </c>
      <c r="H42" s="418">
        <f>'Summary-RU'!H29</f>
        <v>0</v>
      </c>
      <c r="I42" s="418">
        <f>'Summary-RU'!I29</f>
        <v>0</v>
      </c>
      <c r="J42" s="417">
        <f t="shared" ref="J42:J49" si="4">SUM(E42:I42)</f>
        <v>0</v>
      </c>
      <c r="K42" s="116"/>
      <c r="L42" s="507"/>
      <c r="M42" s="507"/>
      <c r="N42" s="507"/>
      <c r="O42" s="507"/>
      <c r="P42" s="507"/>
      <c r="Q42" s="507"/>
      <c r="R42" s="507"/>
      <c r="S42" s="507"/>
    </row>
    <row r="43" spans="1:19">
      <c r="A43" s="475">
        <v>21500</v>
      </c>
      <c r="B43" s="416"/>
      <c r="C43" s="416"/>
      <c r="D43" s="416" t="s">
        <v>425</v>
      </c>
      <c r="E43" s="418">
        <f>'Summary-RU'!E30</f>
        <v>0</v>
      </c>
      <c r="F43" s="418">
        <f>'Summary-RU'!F30</f>
        <v>0</v>
      </c>
      <c r="G43" s="418">
        <f>'Summary-RU'!G30</f>
        <v>0</v>
      </c>
      <c r="H43" s="418">
        <f>'Summary-RU'!H30</f>
        <v>0</v>
      </c>
      <c r="I43" s="418">
        <f>'Summary-RU'!I30</f>
        <v>0</v>
      </c>
      <c r="J43" s="417">
        <f t="shared" si="4"/>
        <v>0</v>
      </c>
      <c r="K43" s="116"/>
      <c r="L43" s="507"/>
      <c r="M43" s="507"/>
      <c r="N43" s="507"/>
      <c r="O43" s="507"/>
      <c r="P43" s="507"/>
      <c r="Q43" s="507"/>
      <c r="R43" s="507"/>
      <c r="S43" s="507"/>
    </row>
    <row r="44" spans="1:19">
      <c r="A44" s="475" t="s">
        <v>136</v>
      </c>
      <c r="B44" s="416"/>
      <c r="C44" s="416" t="s">
        <v>21</v>
      </c>
      <c r="D44" s="416" t="s">
        <v>269</v>
      </c>
      <c r="E44" s="418">
        <f>'Summary-RU'!E31</f>
        <v>0</v>
      </c>
      <c r="F44" s="418">
        <f>'Summary-RU'!F31</f>
        <v>0</v>
      </c>
      <c r="G44" s="418">
        <f>'Summary-RU'!G31</f>
        <v>0</v>
      </c>
      <c r="H44" s="418">
        <f>'Summary-RU'!H31</f>
        <v>0</v>
      </c>
      <c r="I44" s="418">
        <f>'Summary-RU'!I31</f>
        <v>0</v>
      </c>
      <c r="J44" s="417">
        <f t="shared" si="4"/>
        <v>0</v>
      </c>
      <c r="K44" s="116"/>
      <c r="L44" s="507"/>
      <c r="M44" s="507"/>
      <c r="N44" s="507"/>
      <c r="O44" s="507"/>
      <c r="P44" s="507"/>
      <c r="Q44" s="507"/>
      <c r="R44" s="507"/>
      <c r="S44" s="507"/>
    </row>
    <row r="45" spans="1:19">
      <c r="A45" s="475" t="s">
        <v>22</v>
      </c>
      <c r="B45" s="416"/>
      <c r="C45" s="416" t="s">
        <v>23</v>
      </c>
      <c r="D45" s="416" t="s">
        <v>270</v>
      </c>
      <c r="E45" s="418">
        <f>'Summary-RU'!E32</f>
        <v>0</v>
      </c>
      <c r="F45" s="418">
        <f>'Summary-RU'!F32</f>
        <v>0</v>
      </c>
      <c r="G45" s="418">
        <f>'Summary-RU'!G32</f>
        <v>0</v>
      </c>
      <c r="H45" s="418">
        <f>'Summary-RU'!H32</f>
        <v>0</v>
      </c>
      <c r="I45" s="418">
        <f>'Summary-RU'!I32</f>
        <v>0</v>
      </c>
      <c r="J45" s="417">
        <f t="shared" si="4"/>
        <v>0</v>
      </c>
      <c r="K45" s="116"/>
      <c r="L45" s="507"/>
      <c r="M45" s="507"/>
      <c r="N45" s="507"/>
      <c r="O45" s="507"/>
      <c r="P45" s="507"/>
      <c r="Q45" s="507"/>
      <c r="R45" s="507"/>
      <c r="S45" s="507"/>
    </row>
    <row r="46" spans="1:19">
      <c r="A46" s="475" t="s">
        <v>24</v>
      </c>
      <c r="B46" s="416"/>
      <c r="C46" s="416" t="s">
        <v>25</v>
      </c>
      <c r="D46" s="416" t="s">
        <v>271</v>
      </c>
      <c r="E46" s="418">
        <f>'Summary-RU'!E33</f>
        <v>0</v>
      </c>
      <c r="F46" s="418">
        <f>'Summary-RU'!F33</f>
        <v>0</v>
      </c>
      <c r="G46" s="418">
        <f>'Summary-RU'!G33</f>
        <v>0</v>
      </c>
      <c r="H46" s="418">
        <f>'Summary-RU'!H33</f>
        <v>0</v>
      </c>
      <c r="I46" s="418">
        <f>'Summary-RU'!I33</f>
        <v>0</v>
      </c>
      <c r="J46" s="417">
        <f t="shared" si="4"/>
        <v>0</v>
      </c>
      <c r="K46" s="116"/>
      <c r="L46" s="507"/>
      <c r="M46" s="507"/>
      <c r="N46" s="507"/>
      <c r="O46" s="507"/>
      <c r="P46" s="507"/>
      <c r="Q46" s="507"/>
      <c r="R46" s="507"/>
      <c r="S46" s="507"/>
    </row>
    <row r="47" spans="1:19">
      <c r="A47" s="475" t="s">
        <v>254</v>
      </c>
      <c r="B47" s="416"/>
      <c r="C47" s="416"/>
      <c r="D47" s="416" t="s">
        <v>272</v>
      </c>
      <c r="E47" s="418">
        <f>'Summary-RU'!E34</f>
        <v>0</v>
      </c>
      <c r="F47" s="418">
        <f>'Summary-RU'!F34</f>
        <v>0</v>
      </c>
      <c r="G47" s="418">
        <f>'Summary-RU'!G34</f>
        <v>0</v>
      </c>
      <c r="H47" s="418">
        <f>'Summary-RU'!H34</f>
        <v>0</v>
      </c>
      <c r="I47" s="418">
        <f>'Summary-RU'!I34</f>
        <v>0</v>
      </c>
      <c r="J47" s="417">
        <f t="shared" si="4"/>
        <v>0</v>
      </c>
      <c r="K47" s="116"/>
      <c r="L47" s="507"/>
      <c r="M47" s="507"/>
      <c r="N47" s="507"/>
      <c r="O47" s="507"/>
      <c r="P47" s="507"/>
      <c r="Q47" s="507"/>
      <c r="R47" s="507"/>
      <c r="S47" s="507"/>
    </row>
    <row r="48" spans="1:19">
      <c r="A48" s="475">
        <f>'Summary-RU'!A35</f>
        <v>0</v>
      </c>
      <c r="B48" s="416"/>
      <c r="C48" s="416"/>
      <c r="D48" s="419" t="str">
        <f>'Summary-RU'!D35</f>
        <v>RU-Other (please identify)</v>
      </c>
      <c r="E48" s="418">
        <f>'Summary-RU'!E35</f>
        <v>0</v>
      </c>
      <c r="F48" s="418">
        <f>'Summary-RU'!F35</f>
        <v>0</v>
      </c>
      <c r="G48" s="418">
        <f>'Summary-RU'!G35</f>
        <v>0</v>
      </c>
      <c r="H48" s="418">
        <f>'Summary-RU'!H35</f>
        <v>0</v>
      </c>
      <c r="I48" s="418">
        <f>'Summary-RU'!I35</f>
        <v>0</v>
      </c>
      <c r="J48" s="417">
        <f t="shared" si="4"/>
        <v>0</v>
      </c>
      <c r="K48" s="116"/>
      <c r="L48" s="507"/>
      <c r="M48" s="507"/>
      <c r="N48" s="507"/>
      <c r="O48" s="507"/>
      <c r="P48" s="507"/>
      <c r="Q48" s="507"/>
      <c r="R48" s="507"/>
      <c r="S48" s="507"/>
    </row>
    <row r="49" spans="1:19">
      <c r="A49" s="475">
        <f>'Summary-RU'!A36</f>
        <v>0</v>
      </c>
      <c r="B49" s="416"/>
      <c r="C49" s="416"/>
      <c r="D49" s="419" t="str">
        <f>'Summary-RU'!D36</f>
        <v>RU-Other (please identify)</v>
      </c>
      <c r="E49" s="418">
        <f>'Summary-RU'!E36</f>
        <v>0</v>
      </c>
      <c r="F49" s="418">
        <f>'Summary-RU'!F36</f>
        <v>0</v>
      </c>
      <c r="G49" s="418">
        <f>'Summary-RU'!G36</f>
        <v>0</v>
      </c>
      <c r="H49" s="418">
        <f>'Summary-RU'!H36</f>
        <v>0</v>
      </c>
      <c r="I49" s="418">
        <f>'Summary-RU'!I36</f>
        <v>0</v>
      </c>
      <c r="J49" s="417">
        <f t="shared" si="4"/>
        <v>0</v>
      </c>
      <c r="K49" s="116"/>
      <c r="L49" s="507"/>
      <c r="M49" s="507"/>
      <c r="N49" s="507"/>
      <c r="O49" s="507"/>
      <c r="P49" s="507"/>
      <c r="Q49" s="507"/>
      <c r="R49" s="507"/>
      <c r="S49" s="507"/>
    </row>
    <row r="50" spans="1:19">
      <c r="A50" s="478"/>
      <c r="B50" s="365" t="s">
        <v>26</v>
      </c>
      <c r="C50" s="365" t="s">
        <v>27</v>
      </c>
      <c r="D50" s="365" t="s">
        <v>27</v>
      </c>
      <c r="E50" s="379">
        <f>SUM(E33:E49)</f>
        <v>0</v>
      </c>
      <c r="F50" s="379">
        <f>SUM(F33:F49)</f>
        <v>0</v>
      </c>
      <c r="G50" s="379">
        <f>SUM(G33:G49)</f>
        <v>0</v>
      </c>
      <c r="H50" s="379">
        <f>SUM(H33:H49)</f>
        <v>0</v>
      </c>
      <c r="I50" s="379">
        <f>SUM(I33:I49)</f>
        <v>0</v>
      </c>
      <c r="J50" s="379">
        <f>SUM(E50:I50)</f>
        <v>0</v>
      </c>
      <c r="K50" s="116"/>
      <c r="L50" s="507"/>
      <c r="M50" s="507"/>
      <c r="N50" s="507"/>
      <c r="O50" s="507"/>
      <c r="P50" s="507"/>
      <c r="Q50" s="507"/>
      <c r="R50" s="507"/>
      <c r="S50" s="507"/>
    </row>
    <row r="51" spans="1:19">
      <c r="A51" s="476"/>
      <c r="B51" s="9"/>
      <c r="C51" s="9"/>
      <c r="D51" s="9"/>
      <c r="E51" s="245"/>
      <c r="F51" s="246"/>
      <c r="G51" s="246"/>
      <c r="H51" s="246"/>
      <c r="I51" s="246"/>
      <c r="J51" s="246"/>
      <c r="K51" s="116"/>
      <c r="L51" s="507"/>
      <c r="M51" s="507"/>
      <c r="N51" s="507"/>
      <c r="O51" s="507"/>
      <c r="P51" s="507"/>
      <c r="Q51" s="507"/>
      <c r="R51" s="507"/>
      <c r="S51" s="507"/>
    </row>
    <row r="52" spans="1:19">
      <c r="A52" s="476">
        <v>702108</v>
      </c>
      <c r="B52" s="9"/>
      <c r="C52" s="9" t="s">
        <v>29</v>
      </c>
      <c r="D52" s="9" t="s">
        <v>381</v>
      </c>
      <c r="E52" s="245">
        <f>'Summary-RBHS'!E34</f>
        <v>0</v>
      </c>
      <c r="F52" s="245">
        <f>'Summary-RBHS'!F34</f>
        <v>0</v>
      </c>
      <c r="G52" s="245">
        <f>'Summary-RBHS'!G34</f>
        <v>0</v>
      </c>
      <c r="H52" s="245">
        <f>'Summary-RBHS'!H34</f>
        <v>0</v>
      </c>
      <c r="I52" s="245">
        <f>'Summary-RBHS'!I34</f>
        <v>0</v>
      </c>
      <c r="J52" s="246">
        <f>SUM(E52:I52)</f>
        <v>0</v>
      </c>
      <c r="K52" s="116"/>
      <c r="L52" s="507"/>
      <c r="M52" s="507"/>
      <c r="N52" s="507"/>
      <c r="O52" s="507"/>
      <c r="P52" s="507"/>
      <c r="Q52" s="507"/>
      <c r="R52" s="507"/>
      <c r="S52" s="507"/>
    </row>
    <row r="53" spans="1:19">
      <c r="A53" s="476">
        <v>702124</v>
      </c>
      <c r="B53" s="9"/>
      <c r="C53" s="9"/>
      <c r="D53" s="9" t="s">
        <v>417</v>
      </c>
      <c r="E53" s="245">
        <f>'Summary-RBHS'!E35</f>
        <v>0</v>
      </c>
      <c r="F53" s="245">
        <f>'Summary-RBHS'!F35</f>
        <v>0</v>
      </c>
      <c r="G53" s="245">
        <f>'Summary-RBHS'!G35</f>
        <v>0</v>
      </c>
      <c r="H53" s="245">
        <f>'Summary-RBHS'!H35</f>
        <v>0</v>
      </c>
      <c r="I53" s="245">
        <f>'Summary-RBHS'!I35</f>
        <v>0</v>
      </c>
      <c r="J53" s="246">
        <f>SUM(E53:I53)</f>
        <v>0</v>
      </c>
      <c r="K53" s="116"/>
      <c r="L53" s="507"/>
      <c r="M53" s="507"/>
      <c r="N53" s="507"/>
      <c r="O53" s="507"/>
      <c r="P53" s="507"/>
      <c r="Q53" s="507"/>
      <c r="R53" s="507"/>
      <c r="S53" s="507"/>
    </row>
    <row r="54" spans="1:19">
      <c r="A54" s="476">
        <v>702118</v>
      </c>
      <c r="B54" s="9"/>
      <c r="C54" s="9"/>
      <c r="D54" s="9" t="s">
        <v>382</v>
      </c>
      <c r="E54" s="245">
        <f>'Summary-RBHS'!E36</f>
        <v>0</v>
      </c>
      <c r="F54" s="245">
        <f>'Summary-RBHS'!F36</f>
        <v>0</v>
      </c>
      <c r="G54" s="245">
        <f>'Summary-RBHS'!G36</f>
        <v>0</v>
      </c>
      <c r="H54" s="245">
        <f>'Summary-RBHS'!H36</f>
        <v>0</v>
      </c>
      <c r="I54" s="245">
        <f>'Summary-RBHS'!I36</f>
        <v>0</v>
      </c>
      <c r="J54" s="246">
        <f t="shared" ref="J54:J67" si="5">SUM(E54:I54)</f>
        <v>0</v>
      </c>
      <c r="K54" s="116"/>
      <c r="L54" s="507"/>
      <c r="M54" s="507"/>
      <c r="N54" s="507"/>
      <c r="O54" s="507"/>
      <c r="P54" s="507"/>
      <c r="Q54" s="507"/>
      <c r="R54" s="507"/>
      <c r="S54" s="507"/>
    </row>
    <row r="55" spans="1:19">
      <c r="A55" s="476">
        <v>702135</v>
      </c>
      <c r="B55" s="9"/>
      <c r="C55" s="9"/>
      <c r="D55" s="9" t="s">
        <v>383</v>
      </c>
      <c r="E55" s="245">
        <f>'Summary-RBHS'!E37</f>
        <v>0</v>
      </c>
      <c r="F55" s="245">
        <f>'Summary-RBHS'!F37</f>
        <v>0</v>
      </c>
      <c r="G55" s="245">
        <f>'Summary-RBHS'!G37</f>
        <v>0</v>
      </c>
      <c r="H55" s="245">
        <f>'Summary-RBHS'!H37</f>
        <v>0</v>
      </c>
      <c r="I55" s="245">
        <f>'Summary-RBHS'!I37</f>
        <v>0</v>
      </c>
      <c r="J55" s="246">
        <f t="shared" si="5"/>
        <v>0</v>
      </c>
      <c r="K55" s="116"/>
      <c r="L55" s="507"/>
      <c r="M55" s="507"/>
      <c r="N55" s="507"/>
      <c r="O55" s="507"/>
      <c r="P55" s="507"/>
      <c r="Q55" s="507"/>
      <c r="R55" s="507"/>
      <c r="S55" s="507"/>
    </row>
    <row r="56" spans="1:19">
      <c r="A56" s="476">
        <v>702138</v>
      </c>
      <c r="B56" s="9"/>
      <c r="C56" s="9" t="s">
        <v>31</v>
      </c>
      <c r="D56" s="9" t="s">
        <v>384</v>
      </c>
      <c r="E56" s="245">
        <f>'Summary-RBHS'!E38</f>
        <v>0</v>
      </c>
      <c r="F56" s="245">
        <f>'Summary-RBHS'!F38</f>
        <v>0</v>
      </c>
      <c r="G56" s="245">
        <f>'Summary-RBHS'!G38</f>
        <v>0</v>
      </c>
      <c r="H56" s="245">
        <f>'Summary-RBHS'!H38</f>
        <v>0</v>
      </c>
      <c r="I56" s="245">
        <f>'Summary-RBHS'!I38</f>
        <v>0</v>
      </c>
      <c r="J56" s="246">
        <f t="shared" si="5"/>
        <v>0</v>
      </c>
      <c r="K56" s="116"/>
      <c r="L56" s="507"/>
      <c r="M56" s="507"/>
      <c r="N56" s="507"/>
      <c r="O56" s="507"/>
      <c r="P56" s="507"/>
      <c r="Q56" s="507"/>
      <c r="R56" s="507"/>
      <c r="S56" s="507"/>
    </row>
    <row r="57" spans="1:19">
      <c r="A57" s="476">
        <v>702149</v>
      </c>
      <c r="B57" s="9"/>
      <c r="C57" s="9"/>
      <c r="D57" s="9" t="s">
        <v>385</v>
      </c>
      <c r="E57" s="245">
        <f>'Summary-RBHS'!E39</f>
        <v>0</v>
      </c>
      <c r="F57" s="245">
        <f>'Summary-RBHS'!F39</f>
        <v>0</v>
      </c>
      <c r="G57" s="245">
        <f>'Summary-RBHS'!G39</f>
        <v>0</v>
      </c>
      <c r="H57" s="245">
        <f>'Summary-RBHS'!H39</f>
        <v>0</v>
      </c>
      <c r="I57" s="245">
        <f>'Summary-RBHS'!I39</f>
        <v>0</v>
      </c>
      <c r="J57" s="246">
        <f t="shared" si="5"/>
        <v>0</v>
      </c>
      <c r="K57" s="116"/>
      <c r="L57" s="507"/>
      <c r="M57" s="507"/>
      <c r="N57" s="507"/>
      <c r="O57" s="507"/>
      <c r="P57" s="507"/>
      <c r="Q57" s="507"/>
      <c r="R57" s="507"/>
      <c r="S57" s="507"/>
    </row>
    <row r="58" spans="1:19">
      <c r="A58" s="477">
        <f>'Summary-RBHS'!A40</f>
        <v>0</v>
      </c>
      <c r="B58" s="18"/>
      <c r="C58" s="18"/>
      <c r="D58" s="264" t="str">
        <f>'Summary-RBHS'!D40</f>
        <v>RBHS-Other (please identify)</v>
      </c>
      <c r="E58" s="242">
        <f>'Summary-RBHS'!E40</f>
        <v>0</v>
      </c>
      <c r="F58" s="242">
        <f>'Summary-RBHS'!F40</f>
        <v>0</v>
      </c>
      <c r="G58" s="242">
        <f>'Summary-RBHS'!G40</f>
        <v>0</v>
      </c>
      <c r="H58" s="242">
        <f>'Summary-RBHS'!H40</f>
        <v>0</v>
      </c>
      <c r="I58" s="242">
        <f>'Summary-RBHS'!I40</f>
        <v>0</v>
      </c>
      <c r="J58" s="247">
        <f t="shared" si="5"/>
        <v>0</v>
      </c>
      <c r="K58" s="116"/>
      <c r="L58" s="507"/>
      <c r="M58" s="507"/>
      <c r="N58" s="507"/>
      <c r="O58" s="507"/>
      <c r="P58" s="507"/>
      <c r="Q58" s="507"/>
      <c r="R58" s="507"/>
      <c r="S58" s="507"/>
    </row>
    <row r="59" spans="1:19">
      <c r="A59" s="477">
        <f>'Summary-RBHS'!A41</f>
        <v>0</v>
      </c>
      <c r="B59" s="18"/>
      <c r="C59" s="18"/>
      <c r="D59" s="264" t="str">
        <f>'Summary-RBHS'!D41</f>
        <v>RBHS-Other (please identify)</v>
      </c>
      <c r="E59" s="242">
        <f>'Summary-RBHS'!E41</f>
        <v>0</v>
      </c>
      <c r="F59" s="242">
        <f>'Summary-RBHS'!F41</f>
        <v>0</v>
      </c>
      <c r="G59" s="242">
        <f>'Summary-RBHS'!G41</f>
        <v>0</v>
      </c>
      <c r="H59" s="242">
        <f>'Summary-RBHS'!H41</f>
        <v>0</v>
      </c>
      <c r="I59" s="242">
        <f>'Summary-RBHS'!I41</f>
        <v>0</v>
      </c>
      <c r="J59" s="247">
        <f t="shared" si="5"/>
        <v>0</v>
      </c>
      <c r="K59" s="116"/>
      <c r="L59" s="507"/>
      <c r="M59" s="507"/>
      <c r="N59" s="507"/>
      <c r="O59" s="507"/>
      <c r="P59" s="507"/>
      <c r="Q59" s="507"/>
      <c r="R59" s="507"/>
      <c r="S59" s="507"/>
    </row>
    <row r="60" spans="1:19">
      <c r="A60" s="475" t="s">
        <v>28</v>
      </c>
      <c r="B60" s="416"/>
      <c r="C60" s="416"/>
      <c r="D60" s="416" t="s">
        <v>273</v>
      </c>
      <c r="E60" s="418">
        <f>'Summary-RU'!E39</f>
        <v>0</v>
      </c>
      <c r="F60" s="418">
        <f>'Summary-RU'!F39</f>
        <v>0</v>
      </c>
      <c r="G60" s="418">
        <f>'Summary-RU'!G39</f>
        <v>0</v>
      </c>
      <c r="H60" s="418">
        <f>'Summary-RU'!H39</f>
        <v>0</v>
      </c>
      <c r="I60" s="418">
        <f>'Summary-RU'!I39</f>
        <v>0</v>
      </c>
      <c r="J60" s="417">
        <f t="shared" si="5"/>
        <v>0</v>
      </c>
      <c r="K60" s="116"/>
      <c r="L60" s="507"/>
      <c r="M60" s="507"/>
      <c r="N60" s="507"/>
      <c r="O60" s="507"/>
      <c r="P60" s="507"/>
      <c r="Q60" s="507"/>
      <c r="R60" s="507"/>
      <c r="S60" s="507"/>
    </row>
    <row r="61" spans="1:19">
      <c r="A61" s="475" t="s">
        <v>30</v>
      </c>
      <c r="B61" s="416"/>
      <c r="C61" s="416"/>
      <c r="D61" s="416" t="s">
        <v>284</v>
      </c>
      <c r="E61" s="418">
        <f>'Summary-RU'!E40</f>
        <v>0</v>
      </c>
      <c r="F61" s="418">
        <f>'Summary-RU'!F40</f>
        <v>0</v>
      </c>
      <c r="G61" s="418">
        <f>'Summary-RU'!G40</f>
        <v>0</v>
      </c>
      <c r="H61" s="418">
        <f>'Summary-RU'!H40</f>
        <v>0</v>
      </c>
      <c r="I61" s="418">
        <f>'Summary-RU'!I40</f>
        <v>0</v>
      </c>
      <c r="J61" s="417">
        <f t="shared" si="5"/>
        <v>0</v>
      </c>
      <c r="K61" s="116"/>
      <c r="L61" s="507"/>
      <c r="M61" s="507"/>
      <c r="N61" s="507"/>
      <c r="O61" s="507"/>
      <c r="P61" s="507"/>
      <c r="Q61" s="507"/>
      <c r="R61" s="507"/>
      <c r="S61" s="507"/>
    </row>
    <row r="62" spans="1:19">
      <c r="A62" s="475" t="s">
        <v>32</v>
      </c>
      <c r="B62" s="416"/>
      <c r="C62" s="416"/>
      <c r="D62" s="416" t="s">
        <v>274</v>
      </c>
      <c r="E62" s="418">
        <f>'Summary-RU'!E41</f>
        <v>0</v>
      </c>
      <c r="F62" s="418">
        <f>'Summary-RU'!F41</f>
        <v>0</v>
      </c>
      <c r="G62" s="418">
        <f>'Summary-RU'!G41</f>
        <v>0</v>
      </c>
      <c r="H62" s="418">
        <f>'Summary-RU'!H41</f>
        <v>0</v>
      </c>
      <c r="I62" s="418">
        <f>'Summary-RU'!I41</f>
        <v>0</v>
      </c>
      <c r="J62" s="417">
        <f t="shared" si="5"/>
        <v>0</v>
      </c>
      <c r="K62" s="116"/>
      <c r="L62" s="507"/>
      <c r="M62" s="507"/>
      <c r="N62" s="507"/>
      <c r="O62" s="507"/>
      <c r="P62" s="507"/>
      <c r="Q62" s="507"/>
      <c r="R62" s="507"/>
      <c r="S62" s="507"/>
    </row>
    <row r="63" spans="1:19">
      <c r="A63" s="475" t="s">
        <v>34</v>
      </c>
      <c r="B63" s="416"/>
      <c r="C63" s="416"/>
      <c r="D63" s="416" t="s">
        <v>285</v>
      </c>
      <c r="E63" s="418">
        <f>'Summary-RU'!E42</f>
        <v>0</v>
      </c>
      <c r="F63" s="418">
        <f>'Summary-RU'!F42</f>
        <v>0</v>
      </c>
      <c r="G63" s="418">
        <f>'Summary-RU'!G42</f>
        <v>0</v>
      </c>
      <c r="H63" s="418">
        <f>'Summary-RU'!H42</f>
        <v>0</v>
      </c>
      <c r="I63" s="418">
        <f>'Summary-RU'!I42</f>
        <v>0</v>
      </c>
      <c r="J63" s="417">
        <f t="shared" si="5"/>
        <v>0</v>
      </c>
      <c r="K63" s="116"/>
      <c r="L63" s="507"/>
      <c r="M63" s="507"/>
      <c r="N63" s="507"/>
      <c r="O63" s="507"/>
      <c r="P63" s="507"/>
      <c r="Q63" s="507"/>
      <c r="R63" s="507"/>
      <c r="S63" s="507"/>
    </row>
    <row r="64" spans="1:19">
      <c r="A64" s="475" t="s">
        <v>36</v>
      </c>
      <c r="B64" s="416"/>
      <c r="C64" s="416"/>
      <c r="D64" s="416" t="s">
        <v>275</v>
      </c>
      <c r="E64" s="418">
        <f>'Summary-RU'!E43</f>
        <v>0</v>
      </c>
      <c r="F64" s="418">
        <f>'Summary-RU'!F43</f>
        <v>0</v>
      </c>
      <c r="G64" s="418">
        <f>'Summary-RU'!G43</f>
        <v>0</v>
      </c>
      <c r="H64" s="418">
        <f>'Summary-RU'!H43</f>
        <v>0</v>
      </c>
      <c r="I64" s="418">
        <f>'Summary-RU'!I43</f>
        <v>0</v>
      </c>
      <c r="J64" s="417">
        <f t="shared" si="5"/>
        <v>0</v>
      </c>
      <c r="K64" s="116"/>
      <c r="L64" s="507"/>
      <c r="M64" s="507"/>
      <c r="N64" s="507"/>
      <c r="O64" s="507"/>
      <c r="P64" s="507"/>
      <c r="Q64" s="507"/>
      <c r="R64" s="507"/>
      <c r="S64" s="507"/>
    </row>
    <row r="65" spans="1:19">
      <c r="A65" s="475" t="s">
        <v>38</v>
      </c>
      <c r="B65" s="416"/>
      <c r="C65" s="416"/>
      <c r="D65" s="416" t="s">
        <v>286</v>
      </c>
      <c r="E65" s="418">
        <f>'Summary-RU'!E44</f>
        <v>0</v>
      </c>
      <c r="F65" s="418">
        <f>'Summary-RU'!F44</f>
        <v>0</v>
      </c>
      <c r="G65" s="418">
        <f>'Summary-RU'!G44</f>
        <v>0</v>
      </c>
      <c r="H65" s="418">
        <f>'Summary-RU'!H44</f>
        <v>0</v>
      </c>
      <c r="I65" s="418">
        <f>'Summary-RU'!I44</f>
        <v>0</v>
      </c>
      <c r="J65" s="417">
        <f t="shared" si="5"/>
        <v>0</v>
      </c>
      <c r="K65" s="116"/>
      <c r="L65" s="507"/>
      <c r="M65" s="507"/>
      <c r="N65" s="507"/>
      <c r="O65" s="507"/>
      <c r="P65" s="507"/>
      <c r="Q65" s="507"/>
      <c r="R65" s="507"/>
      <c r="S65" s="507"/>
    </row>
    <row r="66" spans="1:19">
      <c r="A66" s="475">
        <f>'Summary-RU'!A45</f>
        <v>0</v>
      </c>
      <c r="B66" s="416"/>
      <c r="C66" s="416"/>
      <c r="D66" s="419" t="str">
        <f>'Summary-RU'!D35</f>
        <v>RU-Other (please identify)</v>
      </c>
      <c r="E66" s="418">
        <f>'Summary-RU'!E35</f>
        <v>0</v>
      </c>
      <c r="F66" s="418">
        <f>'Summary-RU'!F35</f>
        <v>0</v>
      </c>
      <c r="G66" s="418">
        <f>'Summary-RU'!G35</f>
        <v>0</v>
      </c>
      <c r="H66" s="418">
        <f>'Summary-RU'!H35</f>
        <v>0</v>
      </c>
      <c r="I66" s="418">
        <f>'Summary-RU'!I35</f>
        <v>0</v>
      </c>
      <c r="J66" s="417">
        <f t="shared" si="5"/>
        <v>0</v>
      </c>
      <c r="K66" s="116"/>
      <c r="L66" s="507"/>
      <c r="M66" s="507"/>
      <c r="N66" s="507"/>
      <c r="O66" s="507"/>
      <c r="P66" s="507"/>
      <c r="Q66" s="507"/>
      <c r="R66" s="507"/>
      <c r="S66" s="507"/>
    </row>
    <row r="67" spans="1:19">
      <c r="A67" s="475">
        <f>'Summary-RU'!A46</f>
        <v>0</v>
      </c>
      <c r="B67" s="416"/>
      <c r="C67" s="416"/>
      <c r="D67" s="419" t="str">
        <f>'Summary-RU'!D46</f>
        <v>RU-Other (please identify)</v>
      </c>
      <c r="E67" s="418">
        <f>'Summary-RU'!E36</f>
        <v>0</v>
      </c>
      <c r="F67" s="418">
        <f>'Summary-RU'!F36</f>
        <v>0</v>
      </c>
      <c r="G67" s="418">
        <f>'Summary-RU'!G36</f>
        <v>0</v>
      </c>
      <c r="H67" s="418">
        <f>'Summary-RU'!H36</f>
        <v>0</v>
      </c>
      <c r="I67" s="418">
        <f>'Summary-RU'!I36</f>
        <v>0</v>
      </c>
      <c r="J67" s="417">
        <f t="shared" si="5"/>
        <v>0</v>
      </c>
      <c r="K67" s="116"/>
      <c r="L67" s="507"/>
      <c r="M67" s="507"/>
      <c r="N67" s="507"/>
      <c r="O67" s="507"/>
      <c r="P67" s="507"/>
      <c r="Q67" s="507"/>
      <c r="R67" s="507"/>
      <c r="S67" s="507"/>
    </row>
    <row r="68" spans="1:19">
      <c r="A68" s="478"/>
      <c r="B68" s="365" t="s">
        <v>40</v>
      </c>
      <c r="C68" s="365" t="s">
        <v>41</v>
      </c>
      <c r="D68" s="365" t="s">
        <v>41</v>
      </c>
      <c r="E68" s="379">
        <f>SUM(E52:E67)</f>
        <v>0</v>
      </c>
      <c r="F68" s="379">
        <f>SUM(F52:F67)</f>
        <v>0</v>
      </c>
      <c r="G68" s="379">
        <f>SUM(G52:G67)</f>
        <v>0</v>
      </c>
      <c r="H68" s="379">
        <f t="shared" ref="H68:J68" si="6">SUM(H52:H67)</f>
        <v>0</v>
      </c>
      <c r="I68" s="379">
        <f t="shared" si="6"/>
        <v>0</v>
      </c>
      <c r="J68" s="379">
        <f t="shared" si="6"/>
        <v>0</v>
      </c>
      <c r="K68" s="116"/>
      <c r="L68" s="507"/>
      <c r="M68" s="507"/>
      <c r="N68" s="507"/>
      <c r="O68" s="507"/>
      <c r="P68" s="507"/>
      <c r="Q68" s="507"/>
      <c r="R68" s="507"/>
      <c r="S68" s="507"/>
    </row>
    <row r="69" spans="1:19">
      <c r="A69" s="476"/>
      <c r="B69" s="9"/>
      <c r="C69" s="9"/>
      <c r="D69" s="9"/>
      <c r="E69" s="245"/>
      <c r="F69" s="246"/>
      <c r="G69" s="246"/>
      <c r="H69" s="246"/>
      <c r="I69" s="246"/>
      <c r="J69" s="246"/>
      <c r="K69" s="116"/>
      <c r="L69" s="507"/>
      <c r="M69" s="507"/>
      <c r="N69" s="507"/>
      <c r="O69" s="507"/>
      <c r="P69" s="507"/>
      <c r="Q69" s="507"/>
      <c r="R69" s="507"/>
      <c r="S69" s="507"/>
    </row>
    <row r="70" spans="1:19" ht="12" customHeight="1">
      <c r="A70" s="476">
        <v>702157</v>
      </c>
      <c r="B70" s="9"/>
      <c r="C70" s="9" t="s">
        <v>43</v>
      </c>
      <c r="D70" s="9" t="s">
        <v>386</v>
      </c>
      <c r="E70" s="245">
        <f>'Summary-RBHS'!E44</f>
        <v>0</v>
      </c>
      <c r="F70" s="245">
        <f>'Summary-RBHS'!F44</f>
        <v>0</v>
      </c>
      <c r="G70" s="245">
        <f>'Summary-RBHS'!G44</f>
        <v>0</v>
      </c>
      <c r="H70" s="245">
        <f>'Summary-RBHS'!H44</f>
        <v>0</v>
      </c>
      <c r="I70" s="245">
        <f>'Summary-RBHS'!I44</f>
        <v>0</v>
      </c>
      <c r="J70" s="246">
        <f t="shared" ref="J70:J75" si="7">SUM(E70:I70)</f>
        <v>0</v>
      </c>
      <c r="K70" s="116"/>
      <c r="L70" s="507"/>
      <c r="M70" s="507"/>
      <c r="N70" s="507"/>
      <c r="O70" s="507"/>
      <c r="P70" s="507"/>
      <c r="Q70" s="507"/>
      <c r="R70" s="507"/>
      <c r="S70" s="507"/>
    </row>
    <row r="71" spans="1:19">
      <c r="A71" s="476">
        <v>702159</v>
      </c>
      <c r="B71" s="9"/>
      <c r="C71" s="9" t="s">
        <v>45</v>
      </c>
      <c r="D71" s="9" t="s">
        <v>387</v>
      </c>
      <c r="E71" s="245">
        <f>'Summary-RBHS'!E45</f>
        <v>0</v>
      </c>
      <c r="F71" s="245">
        <f>'Summary-RBHS'!F45</f>
        <v>0</v>
      </c>
      <c r="G71" s="245">
        <f>'Summary-RBHS'!G45</f>
        <v>0</v>
      </c>
      <c r="H71" s="245">
        <f>'Summary-RBHS'!H45</f>
        <v>0</v>
      </c>
      <c r="I71" s="245">
        <f>'Summary-RBHS'!I45</f>
        <v>0</v>
      </c>
      <c r="J71" s="246">
        <f t="shared" si="7"/>
        <v>0</v>
      </c>
      <c r="K71" s="116"/>
      <c r="L71" s="507"/>
      <c r="M71" s="507"/>
      <c r="N71" s="507"/>
      <c r="O71" s="507"/>
      <c r="P71" s="507"/>
      <c r="Q71" s="507"/>
      <c r="R71" s="507"/>
      <c r="S71" s="507"/>
    </row>
    <row r="72" spans="1:19">
      <c r="A72" s="476">
        <v>702127</v>
      </c>
      <c r="B72" s="9"/>
      <c r="C72" s="9"/>
      <c r="D72" s="9" t="s">
        <v>420</v>
      </c>
      <c r="E72" s="245">
        <f>'Summary-RBHS'!E46</f>
        <v>0</v>
      </c>
      <c r="F72" s="245">
        <f>'Summary-RBHS'!F46</f>
        <v>0</v>
      </c>
      <c r="G72" s="245">
        <f>'Summary-RBHS'!G46</f>
        <v>0</v>
      </c>
      <c r="H72" s="245">
        <f>'Summary-RBHS'!H46</f>
        <v>0</v>
      </c>
      <c r="I72" s="245">
        <f>'Summary-RBHS'!I46</f>
        <v>0</v>
      </c>
      <c r="J72" s="246">
        <f t="shared" si="7"/>
        <v>0</v>
      </c>
      <c r="K72" s="116"/>
      <c r="L72" s="507"/>
      <c r="M72" s="507"/>
      <c r="N72" s="507"/>
      <c r="O72" s="507"/>
      <c r="P72" s="507"/>
      <c r="Q72" s="507"/>
      <c r="R72" s="507"/>
      <c r="S72" s="507"/>
    </row>
    <row r="73" spans="1:19">
      <c r="A73" s="475" t="s">
        <v>42</v>
      </c>
      <c r="B73" s="416"/>
      <c r="C73" s="416" t="s">
        <v>43</v>
      </c>
      <c r="D73" s="416" t="s">
        <v>287</v>
      </c>
      <c r="E73" s="418">
        <f>'Summary-RU'!E49</f>
        <v>2000</v>
      </c>
      <c r="F73" s="418">
        <f>'Summary-RU'!F49</f>
        <v>2000</v>
      </c>
      <c r="G73" s="418">
        <f>'Summary-RU'!G49</f>
        <v>2000</v>
      </c>
      <c r="H73" s="418">
        <f>'Summary-RU'!H49</f>
        <v>2000</v>
      </c>
      <c r="I73" s="418">
        <f>'Summary-RU'!I49</f>
        <v>2000</v>
      </c>
      <c r="J73" s="417">
        <f t="shared" si="7"/>
        <v>10000</v>
      </c>
      <c r="K73" s="116"/>
      <c r="L73" s="507"/>
      <c r="M73" s="507"/>
      <c r="N73" s="507"/>
      <c r="O73" s="507"/>
      <c r="P73" s="507"/>
      <c r="Q73" s="507"/>
      <c r="R73" s="507"/>
      <c r="S73" s="507"/>
    </row>
    <row r="74" spans="1:19">
      <c r="A74" s="475" t="s">
        <v>44</v>
      </c>
      <c r="B74" s="416"/>
      <c r="C74" s="416" t="s">
        <v>45</v>
      </c>
      <c r="D74" s="416" t="s">
        <v>288</v>
      </c>
      <c r="E74" s="418">
        <f>'Summary-RU'!E50</f>
        <v>0</v>
      </c>
      <c r="F74" s="418">
        <f>'Summary-RU'!F50</f>
        <v>0</v>
      </c>
      <c r="G74" s="418">
        <f>'Summary-RU'!G50</f>
        <v>0</v>
      </c>
      <c r="H74" s="418">
        <f>'Summary-RU'!H50</f>
        <v>0</v>
      </c>
      <c r="I74" s="418">
        <f>'Summary-RU'!I50</f>
        <v>0</v>
      </c>
      <c r="J74" s="417">
        <f t="shared" si="7"/>
        <v>0</v>
      </c>
      <c r="K74" s="116"/>
      <c r="L74" s="507"/>
      <c r="M74" s="507"/>
      <c r="N74" s="507"/>
      <c r="O74" s="507"/>
      <c r="P74" s="507"/>
      <c r="Q74" s="507"/>
      <c r="R74" s="507"/>
      <c r="S74" s="507"/>
    </row>
    <row r="75" spans="1:19">
      <c r="A75" s="475" t="s">
        <v>46</v>
      </c>
      <c r="B75" s="416"/>
      <c r="C75" s="416"/>
      <c r="D75" s="416" t="s">
        <v>276</v>
      </c>
      <c r="E75" s="418">
        <f>'Summary-RU'!E51</f>
        <v>0</v>
      </c>
      <c r="F75" s="418">
        <f>'Summary-RU'!F51</f>
        <v>0</v>
      </c>
      <c r="G75" s="418">
        <f>'Summary-RU'!G51</f>
        <v>0</v>
      </c>
      <c r="H75" s="418">
        <f>'Summary-RU'!H51</f>
        <v>0</v>
      </c>
      <c r="I75" s="418">
        <f>'Summary-RU'!I51</f>
        <v>0</v>
      </c>
      <c r="J75" s="417">
        <f t="shared" si="7"/>
        <v>0</v>
      </c>
      <c r="K75" s="116"/>
      <c r="L75" s="507"/>
      <c r="M75" s="507"/>
      <c r="N75" s="507"/>
      <c r="O75" s="507"/>
      <c r="P75" s="507"/>
      <c r="Q75" s="507"/>
      <c r="R75" s="507"/>
      <c r="S75" s="507"/>
    </row>
    <row r="76" spans="1:19">
      <c r="A76" s="478"/>
      <c r="B76" s="365" t="s">
        <v>48</v>
      </c>
      <c r="C76" s="365" t="s">
        <v>49</v>
      </c>
      <c r="D76" s="365" t="s">
        <v>49</v>
      </c>
      <c r="E76" s="379">
        <f>SUM(E70:E75)</f>
        <v>2000</v>
      </c>
      <c r="F76" s="379">
        <f t="shared" ref="F76:J76" si="8">SUM(F70:F75)</f>
        <v>2000</v>
      </c>
      <c r="G76" s="379">
        <f t="shared" si="8"/>
        <v>2000</v>
      </c>
      <c r="H76" s="379">
        <f t="shared" si="8"/>
        <v>2000</v>
      </c>
      <c r="I76" s="379">
        <f t="shared" si="8"/>
        <v>2000</v>
      </c>
      <c r="J76" s="379">
        <f t="shared" si="8"/>
        <v>10000</v>
      </c>
      <c r="K76" s="116"/>
      <c r="L76" s="507"/>
      <c r="M76" s="507"/>
      <c r="N76" s="507"/>
      <c r="O76" s="507"/>
      <c r="P76" s="507"/>
      <c r="Q76" s="507"/>
      <c r="R76" s="507"/>
      <c r="S76" s="507"/>
    </row>
    <row r="77" spans="1:19">
      <c r="A77" s="476"/>
      <c r="B77" s="9"/>
      <c r="C77" s="9"/>
      <c r="D77" s="9"/>
      <c r="E77" s="245"/>
      <c r="F77" s="246"/>
      <c r="G77" s="246"/>
      <c r="H77" s="246"/>
      <c r="I77" s="246"/>
      <c r="J77" s="246"/>
      <c r="K77" s="116"/>
      <c r="L77" s="507"/>
      <c r="M77" s="507"/>
      <c r="N77" s="507"/>
      <c r="O77" s="507"/>
      <c r="P77" s="507"/>
      <c r="Q77" s="507"/>
      <c r="R77" s="507"/>
      <c r="S77" s="507"/>
    </row>
    <row r="78" spans="1:19">
      <c r="A78" s="476">
        <v>702110</v>
      </c>
      <c r="B78" s="9"/>
      <c r="C78" s="9" t="s">
        <v>51</v>
      </c>
      <c r="D78" s="18" t="s">
        <v>395</v>
      </c>
      <c r="E78" s="245">
        <f>'Summary-RBHS'!E49</f>
        <v>0</v>
      </c>
      <c r="F78" s="245">
        <f>'Summary-RBHS'!F49</f>
        <v>0</v>
      </c>
      <c r="G78" s="245">
        <f>'Summary-RBHS'!G49</f>
        <v>0</v>
      </c>
      <c r="H78" s="245">
        <f>'Summary-RBHS'!H49</f>
        <v>0</v>
      </c>
      <c r="I78" s="245">
        <f>'Summary-RBHS'!I49</f>
        <v>0</v>
      </c>
      <c r="J78" s="246">
        <f t="shared" ref="J78:J88" si="9">SUM(E78:I78)</f>
        <v>0</v>
      </c>
      <c r="K78" s="116"/>
      <c r="L78" s="507"/>
      <c r="M78" s="507"/>
      <c r="N78" s="507"/>
      <c r="O78" s="507"/>
      <c r="P78" s="507"/>
      <c r="Q78" s="507"/>
      <c r="R78" s="507"/>
      <c r="S78" s="507"/>
    </row>
    <row r="79" spans="1:19">
      <c r="A79" s="476">
        <v>702180</v>
      </c>
      <c r="B79" s="9"/>
      <c r="C79" s="9"/>
      <c r="D79" s="9" t="s">
        <v>394</v>
      </c>
      <c r="E79" s="245">
        <f>'Summary-RBHS'!E50</f>
        <v>0</v>
      </c>
      <c r="F79" s="245">
        <f>'Summary-RBHS'!F50</f>
        <v>0</v>
      </c>
      <c r="G79" s="245">
        <f>'Summary-RBHS'!G50</f>
        <v>0</v>
      </c>
      <c r="H79" s="245">
        <f>'Summary-RBHS'!H50</f>
        <v>0</v>
      </c>
      <c r="I79" s="245">
        <f>'Summary-RBHS'!I50</f>
        <v>0</v>
      </c>
      <c r="J79" s="246">
        <f t="shared" si="9"/>
        <v>0</v>
      </c>
      <c r="K79" s="116"/>
      <c r="L79" s="507"/>
      <c r="M79" s="507"/>
      <c r="N79" s="507"/>
      <c r="O79" s="507"/>
      <c r="P79" s="507"/>
      <c r="Q79" s="507"/>
      <c r="R79" s="507"/>
      <c r="S79" s="507"/>
    </row>
    <row r="80" spans="1:19">
      <c r="A80" s="476">
        <v>702123</v>
      </c>
      <c r="B80" s="9"/>
      <c r="C80" s="9" t="s">
        <v>69</v>
      </c>
      <c r="D80" s="9" t="s">
        <v>393</v>
      </c>
      <c r="E80" s="245">
        <f>'Summary-RBHS'!E51</f>
        <v>0</v>
      </c>
      <c r="F80" s="245">
        <f>'Summary-RBHS'!F51</f>
        <v>0</v>
      </c>
      <c r="G80" s="245">
        <f>'Summary-RBHS'!G51</f>
        <v>0</v>
      </c>
      <c r="H80" s="245">
        <f>'Summary-RBHS'!H51</f>
        <v>0</v>
      </c>
      <c r="I80" s="245">
        <f>'Summary-RBHS'!I51</f>
        <v>0</v>
      </c>
      <c r="J80" s="246">
        <f>SUM(E80:I80)</f>
        <v>0</v>
      </c>
      <c r="K80" s="116"/>
      <c r="L80" s="507"/>
      <c r="M80" s="507"/>
      <c r="N80" s="507"/>
      <c r="O80" s="507"/>
      <c r="P80" s="507"/>
      <c r="Q80" s="507"/>
      <c r="R80" s="507"/>
      <c r="S80" s="507"/>
    </row>
    <row r="81" spans="1:19">
      <c r="A81" s="476">
        <v>701215</v>
      </c>
      <c r="B81" s="9"/>
      <c r="C81" s="9" t="s">
        <v>53</v>
      </c>
      <c r="D81" s="18" t="s">
        <v>392</v>
      </c>
      <c r="E81" s="245">
        <f>'Summary-RBHS'!E52</f>
        <v>0</v>
      </c>
      <c r="F81" s="245">
        <f>'Summary-RBHS'!F52</f>
        <v>0</v>
      </c>
      <c r="G81" s="245">
        <f>'Summary-RBHS'!G52</f>
        <v>0</v>
      </c>
      <c r="H81" s="245">
        <f>'Summary-RBHS'!H52</f>
        <v>0</v>
      </c>
      <c r="I81" s="245">
        <f>'Summary-RBHS'!I52</f>
        <v>0</v>
      </c>
      <c r="J81" s="246">
        <f t="shared" si="9"/>
        <v>0</v>
      </c>
      <c r="K81" s="116"/>
      <c r="L81" s="507"/>
      <c r="M81" s="507"/>
      <c r="N81" s="507"/>
      <c r="O81" s="507"/>
      <c r="P81" s="507"/>
      <c r="Q81" s="507"/>
      <c r="R81" s="507"/>
      <c r="S81" s="507"/>
    </row>
    <row r="82" spans="1:19">
      <c r="A82" s="476">
        <v>703215</v>
      </c>
      <c r="B82" s="9"/>
      <c r="C82" s="9" t="s">
        <v>66</v>
      </c>
      <c r="D82" s="9" t="s">
        <v>391</v>
      </c>
      <c r="E82" s="245">
        <f>'Summary-RBHS'!E54</f>
        <v>0</v>
      </c>
      <c r="F82" s="245">
        <f>'Summary-RBHS'!F54</f>
        <v>0</v>
      </c>
      <c r="G82" s="245">
        <f>'Summary-RBHS'!G54</f>
        <v>0</v>
      </c>
      <c r="H82" s="245">
        <f>'Summary-RBHS'!H54</f>
        <v>0</v>
      </c>
      <c r="I82" s="245">
        <f>'Summary-RBHS'!I54</f>
        <v>0</v>
      </c>
      <c r="J82" s="246">
        <f t="shared" si="9"/>
        <v>0</v>
      </c>
      <c r="K82" s="116"/>
      <c r="L82" s="507"/>
      <c r="M82" s="507"/>
      <c r="N82" s="507"/>
      <c r="O82" s="507"/>
      <c r="P82" s="507"/>
      <c r="Q82" s="507"/>
      <c r="R82" s="507"/>
      <c r="S82" s="507"/>
    </row>
    <row r="83" spans="1:19">
      <c r="A83" s="476">
        <v>704113</v>
      </c>
      <c r="B83" s="9"/>
      <c r="C83" s="9" t="s">
        <v>61</v>
      </c>
      <c r="D83" s="9" t="s">
        <v>390</v>
      </c>
      <c r="E83" s="242">
        <f>'Summary-RBHS'!E55</f>
        <v>0</v>
      </c>
      <c r="F83" s="242">
        <f>'Summary-RBHS'!F55</f>
        <v>0</v>
      </c>
      <c r="G83" s="242">
        <f>'Summary-RBHS'!G55</f>
        <v>0</v>
      </c>
      <c r="H83" s="242">
        <f>'Summary-RBHS'!H55</f>
        <v>0</v>
      </c>
      <c r="I83" s="242">
        <f>'Summary-RBHS'!I55</f>
        <v>0</v>
      </c>
      <c r="J83" s="246">
        <f t="shared" si="9"/>
        <v>0</v>
      </c>
      <c r="K83" s="116"/>
      <c r="L83" s="507"/>
      <c r="M83" s="507"/>
      <c r="N83" s="507"/>
      <c r="O83" s="507"/>
      <c r="P83" s="507"/>
      <c r="Q83" s="507"/>
      <c r="R83" s="507"/>
      <c r="S83" s="507"/>
    </row>
    <row r="84" spans="1:19">
      <c r="A84" s="477">
        <v>702167</v>
      </c>
      <c r="B84" s="18"/>
      <c r="C84" s="18" t="s">
        <v>71</v>
      </c>
      <c r="D84" s="18" t="s">
        <v>389</v>
      </c>
      <c r="E84" s="242">
        <f>'Summary-RBHS'!E53</f>
        <v>0</v>
      </c>
      <c r="F84" s="242">
        <f>'Summary-RBHS'!F53</f>
        <v>0</v>
      </c>
      <c r="G84" s="242">
        <f>'Summary-RBHS'!G53</f>
        <v>0</v>
      </c>
      <c r="H84" s="242">
        <f>'Summary-RBHS'!H53</f>
        <v>0</v>
      </c>
      <c r="I84" s="242">
        <f>'Summary-RBHS'!I53</f>
        <v>0</v>
      </c>
      <c r="J84" s="247">
        <f>SUM(E84:I84)</f>
        <v>0</v>
      </c>
      <c r="K84" s="116"/>
      <c r="L84" s="507"/>
      <c r="M84" s="507"/>
      <c r="N84" s="507"/>
      <c r="O84" s="507"/>
      <c r="P84" s="507"/>
      <c r="Q84" s="507"/>
      <c r="R84" s="507"/>
      <c r="S84" s="507"/>
    </row>
    <row r="85" spans="1:19">
      <c r="A85" s="477">
        <f>'Summary-RBHS'!A56</f>
        <v>0</v>
      </c>
      <c r="B85" s="18"/>
      <c r="C85" s="18"/>
      <c r="D85" s="265" t="str">
        <f>'Summary-RBHS'!D56</f>
        <v>RBHS-Other (please identify)</v>
      </c>
      <c r="E85" s="242">
        <f>'Summary-RBHS'!E56</f>
        <v>0</v>
      </c>
      <c r="F85" s="242">
        <f>'Summary-RBHS'!F56</f>
        <v>0</v>
      </c>
      <c r="G85" s="242">
        <f>'Summary-RBHS'!G56</f>
        <v>0</v>
      </c>
      <c r="H85" s="242">
        <f>'Summary-RBHS'!H56</f>
        <v>0</v>
      </c>
      <c r="I85" s="242">
        <f>'Summary-RBHS'!I56</f>
        <v>0</v>
      </c>
      <c r="J85" s="247">
        <f t="shared" ref="J85:J86" si="10">SUM(E85:I85)</f>
        <v>0</v>
      </c>
      <c r="K85" s="116"/>
      <c r="L85" s="507"/>
      <c r="M85" s="507"/>
      <c r="N85" s="507"/>
      <c r="O85" s="507"/>
      <c r="P85" s="507"/>
      <c r="Q85" s="507"/>
      <c r="R85" s="507"/>
      <c r="S85" s="507"/>
    </row>
    <row r="86" spans="1:19">
      <c r="A86" s="477">
        <f>'Summary-RBHS'!A57</f>
        <v>0</v>
      </c>
      <c r="B86" s="18"/>
      <c r="C86" s="18"/>
      <c r="D86" s="265" t="str">
        <f>'Summary-RBHS'!D57</f>
        <v>RBHS-Other (please identify)</v>
      </c>
      <c r="E86" s="242">
        <f>'Summary-RBHS'!E57</f>
        <v>0</v>
      </c>
      <c r="F86" s="242">
        <f>'Summary-RBHS'!F57</f>
        <v>0</v>
      </c>
      <c r="G86" s="242">
        <f>'Summary-RBHS'!G57</f>
        <v>0</v>
      </c>
      <c r="H86" s="242">
        <f>'Summary-RBHS'!H57</f>
        <v>0</v>
      </c>
      <c r="I86" s="242">
        <f>'Summary-RBHS'!I57</f>
        <v>0</v>
      </c>
      <c r="J86" s="247">
        <f t="shared" si="10"/>
        <v>0</v>
      </c>
      <c r="K86" s="116"/>
      <c r="L86" s="507"/>
      <c r="M86" s="507"/>
      <c r="N86" s="507"/>
      <c r="O86" s="507"/>
      <c r="P86" s="507"/>
      <c r="Q86" s="507"/>
      <c r="R86" s="507"/>
      <c r="S86" s="507"/>
    </row>
    <row r="87" spans="1:19">
      <c r="A87" s="475">
        <f>'Summary-RBHS'!A71</f>
        <v>702179</v>
      </c>
      <c r="B87" s="416"/>
      <c r="C87" s="416"/>
      <c r="D87" s="416" t="s">
        <v>388</v>
      </c>
      <c r="E87" s="418">
        <f>'Summary-RBHS'!E71</f>
        <v>0</v>
      </c>
      <c r="F87" s="418">
        <f>'Summary-RBHS'!F71</f>
        <v>0</v>
      </c>
      <c r="G87" s="418">
        <f>'Summary-RBHS'!G71</f>
        <v>0</v>
      </c>
      <c r="H87" s="418">
        <f>'Summary-RBHS'!H71</f>
        <v>0</v>
      </c>
      <c r="I87" s="418">
        <f>'Summary-RBHS'!I71</f>
        <v>0</v>
      </c>
      <c r="J87" s="417">
        <f>SUM(E87:I87)</f>
        <v>0</v>
      </c>
      <c r="K87" s="116"/>
      <c r="L87" s="507"/>
      <c r="M87" s="507"/>
      <c r="N87" s="507"/>
      <c r="O87" s="507"/>
      <c r="P87" s="507"/>
      <c r="Q87" s="507"/>
      <c r="R87" s="507"/>
      <c r="S87" s="507"/>
    </row>
    <row r="88" spans="1:19">
      <c r="A88" s="475" t="s">
        <v>50</v>
      </c>
      <c r="B88" s="416"/>
      <c r="C88" s="416" t="s">
        <v>51</v>
      </c>
      <c r="D88" s="416" t="s">
        <v>289</v>
      </c>
      <c r="E88" s="418">
        <f>'Summary-RU'!E54</f>
        <v>0</v>
      </c>
      <c r="F88" s="418">
        <f>'Summary-RU'!F54</f>
        <v>0</v>
      </c>
      <c r="G88" s="418">
        <f>'Summary-RU'!G54</f>
        <v>0</v>
      </c>
      <c r="H88" s="418">
        <f>'Summary-RU'!H54</f>
        <v>0</v>
      </c>
      <c r="I88" s="418">
        <f>'Summary-RU'!I54</f>
        <v>0</v>
      </c>
      <c r="J88" s="416">
        <f t="shared" si="9"/>
        <v>0</v>
      </c>
      <c r="K88" s="116"/>
      <c r="L88" s="507"/>
      <c r="M88" s="507"/>
      <c r="N88" s="507"/>
      <c r="O88" s="507"/>
      <c r="P88" s="507"/>
      <c r="Q88" s="507"/>
      <c r="R88" s="507"/>
      <c r="S88" s="507"/>
    </row>
    <row r="89" spans="1:19">
      <c r="A89" s="475" t="s">
        <v>52</v>
      </c>
      <c r="B89" s="416"/>
      <c r="C89" s="416" t="s">
        <v>53</v>
      </c>
      <c r="D89" s="416" t="s">
        <v>290</v>
      </c>
      <c r="E89" s="418">
        <f>'Summary-RU'!E55</f>
        <v>0</v>
      </c>
      <c r="F89" s="418">
        <f>'Summary-RU'!F55</f>
        <v>0</v>
      </c>
      <c r="G89" s="418">
        <f>'Summary-RU'!G55</f>
        <v>0</v>
      </c>
      <c r="H89" s="418">
        <f>'Summary-RU'!H55</f>
        <v>0</v>
      </c>
      <c r="I89" s="418">
        <f>'Summary-RU'!I55</f>
        <v>0</v>
      </c>
      <c r="J89" s="416">
        <f t="shared" ref="J89:J95" si="11">SUM(E89:I89)</f>
        <v>0</v>
      </c>
      <c r="K89" s="116"/>
      <c r="L89" s="507"/>
      <c r="M89" s="507"/>
      <c r="N89" s="507"/>
      <c r="O89" s="507"/>
      <c r="P89" s="507"/>
      <c r="Q89" s="507"/>
      <c r="R89" s="507"/>
      <c r="S89" s="507"/>
    </row>
    <row r="90" spans="1:19">
      <c r="A90" s="475" t="s">
        <v>54</v>
      </c>
      <c r="B90" s="416"/>
      <c r="C90" s="416" t="s">
        <v>55</v>
      </c>
      <c r="D90" s="416" t="s">
        <v>291</v>
      </c>
      <c r="E90" s="418">
        <f>'Summary-RU'!E56</f>
        <v>0</v>
      </c>
      <c r="F90" s="418">
        <f>'Summary-RU'!F56</f>
        <v>0</v>
      </c>
      <c r="G90" s="418">
        <f>'Summary-RU'!G56</f>
        <v>0</v>
      </c>
      <c r="H90" s="418">
        <f>'Summary-RU'!H56</f>
        <v>0</v>
      </c>
      <c r="I90" s="418">
        <f>'Summary-RU'!I56</f>
        <v>0</v>
      </c>
      <c r="J90" s="416">
        <f t="shared" si="11"/>
        <v>0</v>
      </c>
      <c r="K90" s="116"/>
      <c r="L90" s="507"/>
      <c r="M90" s="507"/>
      <c r="N90" s="507"/>
      <c r="O90" s="507"/>
      <c r="P90" s="507"/>
      <c r="Q90" s="507"/>
      <c r="R90" s="507"/>
      <c r="S90" s="507"/>
    </row>
    <row r="91" spans="1:19">
      <c r="A91" s="475" t="s">
        <v>56</v>
      </c>
      <c r="B91" s="416"/>
      <c r="C91" s="416" t="s">
        <v>57</v>
      </c>
      <c r="D91" s="416" t="s">
        <v>292</v>
      </c>
      <c r="E91" s="418">
        <f>'Summary-RU'!E57</f>
        <v>0</v>
      </c>
      <c r="F91" s="418">
        <f>'Summary-RU'!F57</f>
        <v>0</v>
      </c>
      <c r="G91" s="418">
        <f>'Summary-RU'!G57</f>
        <v>0</v>
      </c>
      <c r="H91" s="418">
        <f>'Summary-RU'!H57</f>
        <v>0</v>
      </c>
      <c r="I91" s="418">
        <f>'Summary-RU'!I57</f>
        <v>0</v>
      </c>
      <c r="J91" s="416">
        <f t="shared" si="11"/>
        <v>0</v>
      </c>
      <c r="K91" s="116"/>
      <c r="L91" s="507"/>
      <c r="M91" s="507"/>
      <c r="N91" s="507"/>
      <c r="O91" s="507"/>
      <c r="P91" s="507"/>
      <c r="Q91" s="507"/>
      <c r="R91" s="507"/>
      <c r="S91" s="507"/>
    </row>
    <row r="92" spans="1:19">
      <c r="A92" s="475" t="s">
        <v>58</v>
      </c>
      <c r="B92" s="416"/>
      <c r="C92" s="416" t="s">
        <v>59</v>
      </c>
      <c r="D92" s="416" t="s">
        <v>293</v>
      </c>
      <c r="E92" s="418">
        <f>'Summary-RU'!E58</f>
        <v>0</v>
      </c>
      <c r="F92" s="418">
        <f>'Summary-RU'!F58</f>
        <v>0</v>
      </c>
      <c r="G92" s="418">
        <f>'Summary-RU'!G58</f>
        <v>0</v>
      </c>
      <c r="H92" s="418">
        <f>'Summary-RU'!H58</f>
        <v>0</v>
      </c>
      <c r="I92" s="418">
        <f>'Summary-RU'!I58</f>
        <v>0</v>
      </c>
      <c r="J92" s="416">
        <f t="shared" si="11"/>
        <v>0</v>
      </c>
      <c r="K92" s="116"/>
      <c r="L92" s="507"/>
      <c r="M92" s="507"/>
      <c r="N92" s="507"/>
      <c r="O92" s="507"/>
      <c r="P92" s="507"/>
      <c r="Q92" s="507"/>
      <c r="R92" s="507"/>
      <c r="S92" s="507"/>
    </row>
    <row r="93" spans="1:19">
      <c r="A93" s="475" t="s">
        <v>60</v>
      </c>
      <c r="B93" s="416"/>
      <c r="C93" s="416" t="s">
        <v>61</v>
      </c>
      <c r="D93" s="416" t="s">
        <v>294</v>
      </c>
      <c r="E93" s="418">
        <f>'Summary-RU'!E59</f>
        <v>0</v>
      </c>
      <c r="F93" s="418">
        <f>'Summary-RU'!F59</f>
        <v>0</v>
      </c>
      <c r="G93" s="418">
        <f>'Summary-RU'!G59</f>
        <v>0</v>
      </c>
      <c r="H93" s="418">
        <f>'Summary-RU'!H59</f>
        <v>0</v>
      </c>
      <c r="I93" s="418">
        <f>'Summary-RU'!I59</f>
        <v>0</v>
      </c>
      <c r="J93" s="416">
        <f t="shared" si="11"/>
        <v>0</v>
      </c>
      <c r="K93" s="116"/>
      <c r="L93" s="507"/>
      <c r="M93" s="507"/>
      <c r="N93" s="507"/>
      <c r="O93" s="507"/>
      <c r="P93" s="507"/>
      <c r="Q93" s="507"/>
      <c r="R93" s="507"/>
      <c r="S93" s="507"/>
    </row>
    <row r="94" spans="1:19">
      <c r="A94" s="475">
        <f>'Summary-RU'!A60</f>
        <v>0</v>
      </c>
      <c r="B94" s="416"/>
      <c r="C94" s="416"/>
      <c r="D94" s="419" t="str">
        <f>'Summary-RU'!D45</f>
        <v>RU-Other (please identify)</v>
      </c>
      <c r="E94" s="418">
        <f>'Summary-RU'!E60</f>
        <v>0</v>
      </c>
      <c r="F94" s="418">
        <f>'Summary-RU'!F60</f>
        <v>0</v>
      </c>
      <c r="G94" s="418">
        <f>'Summary-RU'!G60</f>
        <v>0</v>
      </c>
      <c r="H94" s="418">
        <f>'Summary-RU'!H60</f>
        <v>0</v>
      </c>
      <c r="I94" s="418">
        <f>'Summary-RU'!I60</f>
        <v>0</v>
      </c>
      <c r="J94" s="416">
        <f t="shared" si="11"/>
        <v>0</v>
      </c>
      <c r="K94" s="116"/>
      <c r="L94" s="507"/>
      <c r="M94" s="507"/>
      <c r="N94" s="507"/>
      <c r="O94" s="507"/>
      <c r="P94" s="507"/>
      <c r="Q94" s="507"/>
      <c r="R94" s="507"/>
      <c r="S94" s="507"/>
    </row>
    <row r="95" spans="1:19" ht="9.9499999999999993" customHeight="1">
      <c r="A95" s="475">
        <f>'Summary-RU'!A61</f>
        <v>0</v>
      </c>
      <c r="B95" s="416"/>
      <c r="C95" s="416"/>
      <c r="D95" s="419" t="str">
        <f>'Summary-RU'!D61</f>
        <v>RU-Other (please identify)</v>
      </c>
      <c r="E95" s="418">
        <f>'Summary-RU'!E61</f>
        <v>0</v>
      </c>
      <c r="F95" s="418">
        <f>'Summary-RU'!F61</f>
        <v>0</v>
      </c>
      <c r="G95" s="418">
        <f>'Summary-RU'!G61</f>
        <v>0</v>
      </c>
      <c r="H95" s="418">
        <f>'Summary-RU'!H61</f>
        <v>0</v>
      </c>
      <c r="I95" s="418">
        <f>'Summary-RU'!I61</f>
        <v>0</v>
      </c>
      <c r="J95" s="416">
        <f t="shared" si="11"/>
        <v>0</v>
      </c>
      <c r="K95" s="116"/>
      <c r="L95" s="507"/>
      <c r="M95" s="507"/>
      <c r="N95" s="507"/>
      <c r="O95" s="507"/>
      <c r="P95" s="507"/>
      <c r="Q95" s="507"/>
      <c r="R95" s="507"/>
      <c r="S95" s="507"/>
    </row>
    <row r="96" spans="1:19">
      <c r="A96" s="478"/>
      <c r="B96" s="365" t="s">
        <v>62</v>
      </c>
      <c r="C96" s="365" t="s">
        <v>63</v>
      </c>
      <c r="D96" s="365" t="s">
        <v>63</v>
      </c>
      <c r="E96" s="379">
        <f t="shared" ref="E96:J96" si="12">SUM(E78:E95)</f>
        <v>0</v>
      </c>
      <c r="F96" s="379">
        <f t="shared" si="12"/>
        <v>0</v>
      </c>
      <c r="G96" s="379">
        <f t="shared" si="12"/>
        <v>0</v>
      </c>
      <c r="H96" s="379">
        <f t="shared" si="12"/>
        <v>0</v>
      </c>
      <c r="I96" s="379">
        <f t="shared" si="12"/>
        <v>0</v>
      </c>
      <c r="J96" s="379">
        <f t="shared" si="12"/>
        <v>0</v>
      </c>
      <c r="K96" s="116"/>
      <c r="L96" s="507"/>
      <c r="M96" s="507"/>
      <c r="N96" s="507"/>
      <c r="O96" s="507"/>
      <c r="P96" s="507"/>
      <c r="Q96" s="507"/>
      <c r="R96" s="507"/>
      <c r="S96" s="507"/>
    </row>
    <row r="97" spans="1:19" s="238" customFormat="1" ht="6.75" customHeight="1">
      <c r="A97" s="477"/>
      <c r="B97" s="237"/>
      <c r="C97" s="237"/>
      <c r="D97" s="237"/>
      <c r="E97" s="435"/>
      <c r="F97" s="435"/>
      <c r="G97" s="435"/>
      <c r="H97" s="435"/>
      <c r="I97" s="435"/>
      <c r="J97" s="435"/>
      <c r="K97" s="241"/>
      <c r="L97" s="507"/>
      <c r="M97" s="507"/>
      <c r="N97" s="507"/>
      <c r="O97" s="507"/>
      <c r="P97" s="507"/>
      <c r="Q97" s="507"/>
      <c r="R97" s="507"/>
      <c r="S97" s="507"/>
    </row>
    <row r="98" spans="1:19">
      <c r="A98" s="481"/>
      <c r="B98" s="401" t="s">
        <v>64</v>
      </c>
      <c r="C98" s="401" t="s">
        <v>65</v>
      </c>
      <c r="D98" s="401" t="s">
        <v>65</v>
      </c>
      <c r="E98" s="402">
        <f t="shared" ref="E98:J98" si="13">E96+E76+E68+E50+E31+E30+E28</f>
        <v>50131.536314527773</v>
      </c>
      <c r="F98" s="402">
        <f t="shared" si="13"/>
        <v>51282.965528963614</v>
      </c>
      <c r="G98" s="402">
        <f t="shared" si="13"/>
        <v>52462.194151238771</v>
      </c>
      <c r="H98" s="402">
        <f t="shared" si="13"/>
        <v>53670.97904393707</v>
      </c>
      <c r="I98" s="402">
        <f t="shared" si="13"/>
        <v>54909.544513614732</v>
      </c>
      <c r="J98" s="402">
        <f t="shared" si="13"/>
        <v>262457.21955228195</v>
      </c>
      <c r="K98" s="116"/>
      <c r="L98" s="507"/>
      <c r="M98" s="507"/>
      <c r="N98" s="507"/>
      <c r="O98" s="507"/>
      <c r="P98" s="507"/>
      <c r="Q98" s="507"/>
      <c r="R98" s="507"/>
      <c r="S98" s="507"/>
    </row>
    <row r="99" spans="1:19">
      <c r="A99" s="476"/>
      <c r="B99" s="9"/>
      <c r="C99" s="9"/>
      <c r="D99" s="9"/>
      <c r="E99" s="245"/>
      <c r="F99" s="246"/>
      <c r="G99" s="246"/>
      <c r="H99" s="246"/>
      <c r="I99" s="246"/>
      <c r="J99" s="246"/>
      <c r="K99" s="116"/>
      <c r="L99" s="507"/>
      <c r="M99" s="507"/>
      <c r="N99" s="507"/>
      <c r="O99" s="507"/>
      <c r="P99" s="507"/>
      <c r="Q99" s="507"/>
      <c r="R99" s="507"/>
      <c r="S99" s="507"/>
    </row>
    <row r="100" spans="1:19">
      <c r="A100" s="476">
        <v>601510</v>
      </c>
      <c r="B100" s="9"/>
      <c r="C100" s="9"/>
      <c r="D100" s="9" t="s">
        <v>396</v>
      </c>
      <c r="E100" s="245">
        <f>'Summary-RBHS'!E62</f>
        <v>0</v>
      </c>
      <c r="F100" s="245">
        <f>'Summary-RBHS'!F62</f>
        <v>0</v>
      </c>
      <c r="G100" s="245">
        <f>'Summary-RBHS'!G62</f>
        <v>0</v>
      </c>
      <c r="H100" s="245">
        <f>'Summary-RBHS'!H62</f>
        <v>0</v>
      </c>
      <c r="I100" s="245">
        <f>'Summary-RBHS'!I62</f>
        <v>0</v>
      </c>
      <c r="J100" s="246">
        <f t="shared" ref="J100:J112" si="14">SUM(E100:I100)</f>
        <v>0</v>
      </c>
      <c r="K100" s="116"/>
      <c r="L100" s="507"/>
      <c r="M100" s="507"/>
      <c r="N100" s="507"/>
      <c r="O100" s="507"/>
      <c r="P100" s="507"/>
      <c r="Q100" s="507"/>
      <c r="R100" s="507"/>
      <c r="S100" s="507"/>
    </row>
    <row r="101" spans="1:19">
      <c r="A101" s="476">
        <v>702101</v>
      </c>
      <c r="B101" s="9"/>
      <c r="C101" s="9"/>
      <c r="D101" s="9" t="s">
        <v>432</v>
      </c>
      <c r="E101" s="245">
        <f>'Summary-RBHS'!E63</f>
        <v>0</v>
      </c>
      <c r="F101" s="245">
        <f>'Summary-RBHS'!F63</f>
        <v>0</v>
      </c>
      <c r="G101" s="245">
        <f>'Summary-RBHS'!G63</f>
        <v>0</v>
      </c>
      <c r="H101" s="245">
        <f>'Summary-RBHS'!H63</f>
        <v>0</v>
      </c>
      <c r="I101" s="245">
        <f>'Summary-RBHS'!I63</f>
        <v>0</v>
      </c>
      <c r="J101" s="246">
        <f t="shared" si="14"/>
        <v>0</v>
      </c>
      <c r="K101" s="116"/>
      <c r="L101" s="507"/>
      <c r="M101" s="507"/>
      <c r="N101" s="507"/>
      <c r="O101" s="507"/>
      <c r="P101" s="507"/>
      <c r="Q101" s="507"/>
      <c r="R101" s="507"/>
      <c r="S101" s="507"/>
    </row>
    <row r="102" spans="1:19">
      <c r="A102" s="477">
        <v>702120</v>
      </c>
      <c r="B102" s="18"/>
      <c r="C102" s="18"/>
      <c r="D102" s="18" t="s">
        <v>429</v>
      </c>
      <c r="E102" s="242">
        <f>'Summary-RBHS'!E64</f>
        <v>0</v>
      </c>
      <c r="F102" s="242">
        <f>'Summary-RBHS'!F64</f>
        <v>0</v>
      </c>
      <c r="G102" s="242">
        <f>'Summary-RBHS'!G64</f>
        <v>0</v>
      </c>
      <c r="H102" s="242">
        <f>'Summary-RBHS'!H64</f>
        <v>0</v>
      </c>
      <c r="I102" s="242">
        <f>'Summary-RBHS'!I64</f>
        <v>0</v>
      </c>
      <c r="J102" s="247">
        <f>SUM(E102:I102)</f>
        <v>0</v>
      </c>
      <c r="K102" s="116"/>
      <c r="L102" s="507"/>
      <c r="M102" s="507"/>
      <c r="N102" s="507"/>
      <c r="O102" s="507"/>
      <c r="P102" s="507"/>
      <c r="Q102" s="507"/>
      <c r="R102" s="507"/>
      <c r="S102" s="507"/>
    </row>
    <row r="103" spans="1:19">
      <c r="A103" s="477">
        <v>703110</v>
      </c>
      <c r="B103" s="18"/>
      <c r="C103" s="18"/>
      <c r="D103" s="18" t="s">
        <v>397</v>
      </c>
      <c r="E103" s="242">
        <f>'Summary-RBHS'!E65</f>
        <v>0</v>
      </c>
      <c r="F103" s="242">
        <f>'Summary-RBHS'!F65</f>
        <v>0</v>
      </c>
      <c r="G103" s="242">
        <f>'Summary-RBHS'!G65</f>
        <v>0</v>
      </c>
      <c r="H103" s="242">
        <f>'Summary-RBHS'!H65</f>
        <v>0</v>
      </c>
      <c r="I103" s="242">
        <f>'Summary-RBHS'!I65</f>
        <v>0</v>
      </c>
      <c r="J103" s="247">
        <f>SUM(E103:I103)</f>
        <v>0</v>
      </c>
      <c r="K103" s="116"/>
      <c r="L103" s="507"/>
      <c r="M103" s="507"/>
      <c r="N103" s="507"/>
      <c r="O103" s="507"/>
      <c r="P103" s="507"/>
      <c r="Q103" s="507"/>
      <c r="R103" s="507"/>
      <c r="S103" s="507"/>
    </row>
    <row r="104" spans="1:19">
      <c r="A104" s="477">
        <v>702140</v>
      </c>
      <c r="C104" s="18"/>
      <c r="D104" s="18" t="s">
        <v>398</v>
      </c>
      <c r="E104" s="242">
        <f>'Summary-RBHS'!E66</f>
        <v>0</v>
      </c>
      <c r="F104" s="242">
        <f>'Summary-RBHS'!F66</f>
        <v>0</v>
      </c>
      <c r="G104" s="242">
        <f>'Summary-RBHS'!G66</f>
        <v>0</v>
      </c>
      <c r="H104" s="242">
        <f>'Summary-RBHS'!H66</f>
        <v>0</v>
      </c>
      <c r="I104" s="242">
        <f>'Summary-RBHS'!I66</f>
        <v>0</v>
      </c>
      <c r="J104" s="247">
        <f>SUM(E104:I104)</f>
        <v>0</v>
      </c>
      <c r="K104" s="116"/>
      <c r="L104" s="507"/>
      <c r="M104" s="507"/>
      <c r="N104" s="507"/>
      <c r="O104" s="507"/>
      <c r="P104" s="507"/>
      <c r="Q104" s="507"/>
      <c r="R104" s="507"/>
      <c r="S104" s="507"/>
    </row>
    <row r="105" spans="1:19">
      <c r="A105" s="477">
        <v>704108</v>
      </c>
      <c r="B105" s="18"/>
      <c r="C105" s="18"/>
      <c r="D105" s="18" t="s">
        <v>399</v>
      </c>
      <c r="E105" s="242">
        <f>'Summary-RBHS'!E67</f>
        <v>0</v>
      </c>
      <c r="F105" s="242">
        <f>'Summary-RBHS'!F67</f>
        <v>0</v>
      </c>
      <c r="G105" s="242">
        <f>'Summary-RBHS'!G67</f>
        <v>0</v>
      </c>
      <c r="H105" s="242">
        <f>'Summary-RBHS'!H67</f>
        <v>0</v>
      </c>
      <c r="I105" s="242">
        <f>'Summary-RBHS'!I67</f>
        <v>0</v>
      </c>
      <c r="J105" s="247">
        <f>SUM(E105:I105)</f>
        <v>0</v>
      </c>
      <c r="K105" s="116"/>
      <c r="L105" s="507"/>
      <c r="M105" s="507"/>
      <c r="N105" s="507"/>
      <c r="O105" s="507"/>
      <c r="P105" s="507"/>
      <c r="Q105" s="507"/>
      <c r="R105" s="507"/>
      <c r="S105" s="507"/>
    </row>
    <row r="106" spans="1:19">
      <c r="A106" s="477">
        <v>704112</v>
      </c>
      <c r="B106" s="18"/>
      <c r="C106" s="18" t="s">
        <v>73</v>
      </c>
      <c r="D106" s="18" t="s">
        <v>400</v>
      </c>
      <c r="E106" s="242">
        <f>'Summary-RBHS'!E68</f>
        <v>0</v>
      </c>
      <c r="F106" s="242">
        <f>'Summary-RBHS'!F68</f>
        <v>0</v>
      </c>
      <c r="G106" s="242">
        <f>'Summary-RBHS'!G68</f>
        <v>0</v>
      </c>
      <c r="H106" s="242">
        <f>'Summary-RBHS'!H68</f>
        <v>0</v>
      </c>
      <c r="I106" s="242">
        <f>'Summary-RBHS'!I68</f>
        <v>0</v>
      </c>
      <c r="J106" s="247">
        <f t="shared" si="14"/>
        <v>0</v>
      </c>
      <c r="K106" s="116"/>
      <c r="L106" s="507"/>
      <c r="M106" s="507"/>
      <c r="N106" s="507"/>
      <c r="O106" s="507"/>
      <c r="P106" s="507"/>
      <c r="Q106" s="507"/>
      <c r="R106" s="507"/>
      <c r="S106" s="507"/>
    </row>
    <row r="107" spans="1:19">
      <c r="A107" s="476">
        <v>706136</v>
      </c>
      <c r="B107" s="9"/>
      <c r="C107" s="9" t="s">
        <v>67</v>
      </c>
      <c r="D107" s="9" t="s">
        <v>401</v>
      </c>
      <c r="E107" s="245">
        <f>'Summary-RBHS'!E69</f>
        <v>0</v>
      </c>
      <c r="F107" s="245">
        <f>'Summary-RBHS'!F69</f>
        <v>0</v>
      </c>
      <c r="G107" s="245">
        <f>'Summary-RBHS'!G69</f>
        <v>0</v>
      </c>
      <c r="H107" s="245">
        <f>'Summary-RBHS'!H69</f>
        <v>0</v>
      </c>
      <c r="I107" s="245">
        <f>'Summary-RBHS'!I69</f>
        <v>0</v>
      </c>
      <c r="J107" s="246">
        <f t="shared" si="14"/>
        <v>0</v>
      </c>
      <c r="K107" s="116"/>
      <c r="L107" s="507"/>
      <c r="M107" s="507"/>
      <c r="N107" s="507"/>
      <c r="O107" s="507"/>
      <c r="P107" s="507"/>
      <c r="Q107" s="507"/>
      <c r="R107" s="507"/>
      <c r="S107" s="507"/>
    </row>
    <row r="108" spans="1:19">
      <c r="A108" s="476">
        <v>704127</v>
      </c>
      <c r="B108" s="10"/>
      <c r="C108" s="9"/>
      <c r="D108" s="9" t="s">
        <v>402</v>
      </c>
      <c r="E108" s="245">
        <f>'Summary-RBHS'!E70</f>
        <v>0</v>
      </c>
      <c r="F108" s="245">
        <f>'Summary-RBHS'!F70</f>
        <v>0</v>
      </c>
      <c r="G108" s="245">
        <f>'Summary-RBHS'!G70</f>
        <v>0</v>
      </c>
      <c r="H108" s="245">
        <f>'Summary-RBHS'!H70</f>
        <v>0</v>
      </c>
      <c r="I108" s="245">
        <f>'Summary-RBHS'!I70</f>
        <v>0</v>
      </c>
      <c r="J108" s="246">
        <f t="shared" si="14"/>
        <v>0</v>
      </c>
      <c r="K108" s="116"/>
      <c r="L108" s="507"/>
      <c r="M108" s="507"/>
      <c r="N108" s="507"/>
      <c r="O108" s="507"/>
      <c r="P108" s="507"/>
      <c r="Q108" s="507"/>
      <c r="R108" s="507"/>
      <c r="S108" s="507"/>
    </row>
    <row r="109" spans="1:19">
      <c r="A109" s="476">
        <f>'Summary-RBHS'!A71</f>
        <v>702179</v>
      </c>
      <c r="B109" s="10"/>
      <c r="C109" s="9"/>
      <c r="D109" s="9" t="s">
        <v>422</v>
      </c>
      <c r="E109" s="245">
        <f>'Summary-RBHS'!E71</f>
        <v>0</v>
      </c>
      <c r="F109" s="245">
        <f>'Summary-RBHS'!F71</f>
        <v>0</v>
      </c>
      <c r="G109" s="245">
        <f>'Summary-RBHS'!G71</f>
        <v>0</v>
      </c>
      <c r="H109" s="245">
        <f>'Summary-RBHS'!H71</f>
        <v>0</v>
      </c>
      <c r="I109" s="245">
        <f>'Summary-RBHS'!I71</f>
        <v>0</v>
      </c>
      <c r="J109" s="246">
        <f t="shared" si="14"/>
        <v>0</v>
      </c>
      <c r="K109" s="116"/>
      <c r="L109" s="507"/>
      <c r="M109" s="507"/>
      <c r="N109" s="507"/>
      <c r="O109" s="507"/>
      <c r="P109" s="507"/>
      <c r="Q109" s="507"/>
      <c r="R109" s="507"/>
      <c r="S109" s="507"/>
    </row>
    <row r="110" spans="1:19">
      <c r="A110" s="476">
        <f>'Summary-RBHS'!A72</f>
        <v>0</v>
      </c>
      <c r="B110" s="10"/>
      <c r="C110" s="9"/>
      <c r="D110" s="264" t="str">
        <f>'Summary-RBHS'!D72</f>
        <v>RBHS-Other (please identify)</v>
      </c>
      <c r="E110" s="245">
        <f>'Summary-RBHS'!E72</f>
        <v>0</v>
      </c>
      <c r="F110" s="245">
        <f>'Summary-RBHS'!F72</f>
        <v>0</v>
      </c>
      <c r="G110" s="245">
        <f>'Summary-RBHS'!G72</f>
        <v>0</v>
      </c>
      <c r="H110" s="245">
        <f>'Summary-RBHS'!H72</f>
        <v>0</v>
      </c>
      <c r="I110" s="245">
        <f>'Summary-RBHS'!I72</f>
        <v>0</v>
      </c>
      <c r="J110" s="246">
        <f t="shared" si="14"/>
        <v>0</v>
      </c>
      <c r="K110" s="116"/>
      <c r="L110" s="507"/>
      <c r="M110" s="507"/>
      <c r="N110" s="507"/>
      <c r="O110" s="507"/>
      <c r="P110" s="507"/>
      <c r="Q110" s="507"/>
      <c r="R110" s="507"/>
      <c r="S110" s="507"/>
    </row>
    <row r="111" spans="1:19">
      <c r="A111" s="476">
        <f>'Summary-RBHS'!A73</f>
        <v>0</v>
      </c>
      <c r="B111" s="10"/>
      <c r="C111" s="9"/>
      <c r="D111" s="264" t="str">
        <f>'Summary-RBHS'!D73</f>
        <v>RBHS-Other (please identify)</v>
      </c>
      <c r="E111" s="245">
        <f>'Summary-RBHS'!E73</f>
        <v>0</v>
      </c>
      <c r="F111" s="245">
        <f>'Summary-RBHS'!F73</f>
        <v>0</v>
      </c>
      <c r="G111" s="245">
        <f>'Summary-RBHS'!G73</f>
        <v>0</v>
      </c>
      <c r="H111" s="245">
        <f>'Summary-RBHS'!H73</f>
        <v>0</v>
      </c>
      <c r="I111" s="245">
        <f>'Summary-RBHS'!I73</f>
        <v>0</v>
      </c>
      <c r="J111" s="246">
        <f t="shared" si="14"/>
        <v>0</v>
      </c>
      <c r="K111" s="116"/>
      <c r="L111" s="507"/>
      <c r="M111" s="507"/>
      <c r="N111" s="507"/>
      <c r="O111" s="507"/>
      <c r="P111" s="507"/>
      <c r="Q111" s="507"/>
      <c r="R111" s="507"/>
      <c r="S111" s="507"/>
    </row>
    <row r="112" spans="1:19">
      <c r="A112" s="475">
        <v>34000</v>
      </c>
      <c r="B112" s="416"/>
      <c r="C112" s="416"/>
      <c r="D112" s="416" t="s">
        <v>277</v>
      </c>
      <c r="E112" s="418">
        <f>'Summary-RU'!E66</f>
        <v>0</v>
      </c>
      <c r="F112" s="418">
        <f>'Summary-RU'!F66</f>
        <v>0</v>
      </c>
      <c r="G112" s="418">
        <f>'Summary-RU'!G66</f>
        <v>0</v>
      </c>
      <c r="H112" s="418">
        <f>'Summary-RU'!H66</f>
        <v>0</v>
      </c>
      <c r="I112" s="418">
        <f>'Summary-RU'!I66</f>
        <v>0</v>
      </c>
      <c r="J112" s="417">
        <f t="shared" si="14"/>
        <v>0</v>
      </c>
      <c r="K112" s="116"/>
      <c r="L112" s="507"/>
      <c r="M112" s="507"/>
      <c r="N112" s="507"/>
      <c r="O112" s="507"/>
      <c r="P112" s="507"/>
      <c r="Q112" s="507"/>
      <c r="R112" s="507"/>
      <c r="S112" s="507"/>
    </row>
    <row r="113" spans="1:19">
      <c r="A113" s="475">
        <v>34100</v>
      </c>
      <c r="B113" s="416"/>
      <c r="C113" s="416"/>
      <c r="D113" s="416" t="s">
        <v>278</v>
      </c>
      <c r="E113" s="418">
        <f>'Summary-RU'!E67</f>
        <v>0</v>
      </c>
      <c r="F113" s="418">
        <f>'Summary-RU'!F67</f>
        <v>0</v>
      </c>
      <c r="G113" s="418">
        <f>'Summary-RU'!G67</f>
        <v>0</v>
      </c>
      <c r="H113" s="418">
        <f>'Summary-RU'!H67</f>
        <v>0</v>
      </c>
      <c r="I113" s="418">
        <f>'Summary-RU'!I67</f>
        <v>0</v>
      </c>
      <c r="J113" s="417">
        <f t="shared" ref="J113:J122" si="15">SUM(E113:I113)</f>
        <v>0</v>
      </c>
      <c r="K113" s="116"/>
      <c r="L113" s="507"/>
      <c r="M113" s="507"/>
      <c r="N113" s="507"/>
      <c r="O113" s="507"/>
      <c r="P113" s="507"/>
      <c r="Q113" s="507"/>
      <c r="R113" s="507"/>
      <c r="S113" s="507"/>
    </row>
    <row r="114" spans="1:19">
      <c r="A114" s="475">
        <v>36100</v>
      </c>
      <c r="B114" s="416"/>
      <c r="C114" s="416"/>
      <c r="D114" s="416" t="s">
        <v>279</v>
      </c>
      <c r="E114" s="418">
        <f>'Summary-RU'!E68</f>
        <v>0</v>
      </c>
      <c r="F114" s="418">
        <f>'Summary-RU'!F68</f>
        <v>0</v>
      </c>
      <c r="G114" s="418">
        <f>'Summary-RU'!G68</f>
        <v>0</v>
      </c>
      <c r="H114" s="418">
        <f>'Summary-RU'!H68</f>
        <v>0</v>
      </c>
      <c r="I114" s="418">
        <f>'Summary-RU'!I68</f>
        <v>0</v>
      </c>
      <c r="J114" s="417">
        <f t="shared" si="15"/>
        <v>0</v>
      </c>
      <c r="K114" s="116"/>
      <c r="L114" s="507"/>
      <c r="M114" s="507"/>
      <c r="N114" s="507"/>
      <c r="O114" s="507"/>
      <c r="P114" s="507"/>
      <c r="Q114" s="507"/>
      <c r="R114" s="507"/>
      <c r="S114" s="507"/>
    </row>
    <row r="115" spans="1:19">
      <c r="A115" s="475">
        <v>41000</v>
      </c>
      <c r="B115" s="416"/>
      <c r="C115" s="416"/>
      <c r="D115" s="416" t="s">
        <v>280</v>
      </c>
      <c r="E115" s="418">
        <f>'Summary-RU'!E69</f>
        <v>0</v>
      </c>
      <c r="F115" s="418">
        <f>'Summary-RU'!F69</f>
        <v>0</v>
      </c>
      <c r="G115" s="418">
        <f>'Summary-RU'!G69</f>
        <v>0</v>
      </c>
      <c r="H115" s="418">
        <f>'Summary-RU'!H69</f>
        <v>0</v>
      </c>
      <c r="I115" s="418">
        <f>'Summary-RU'!I69</f>
        <v>0</v>
      </c>
      <c r="J115" s="417">
        <f t="shared" si="15"/>
        <v>0</v>
      </c>
      <c r="K115" s="116"/>
      <c r="L115" s="507"/>
      <c r="M115" s="507"/>
      <c r="N115" s="507"/>
      <c r="O115" s="507"/>
      <c r="P115" s="507"/>
      <c r="Q115" s="507"/>
      <c r="R115" s="507"/>
      <c r="S115" s="507"/>
    </row>
    <row r="116" spans="1:19">
      <c r="A116" s="475">
        <v>72600</v>
      </c>
      <c r="B116" s="416"/>
      <c r="C116" s="416"/>
      <c r="D116" s="416" t="s">
        <v>295</v>
      </c>
      <c r="E116" s="418">
        <f>'Summary-RU'!E70</f>
        <v>5100.29</v>
      </c>
      <c r="F116" s="418">
        <f>'Summary-RU'!F70</f>
        <v>0</v>
      </c>
      <c r="G116" s="418">
        <f>'Summary-RU'!G70</f>
        <v>0</v>
      </c>
      <c r="H116" s="418">
        <f>'Summary-RU'!H70</f>
        <v>0</v>
      </c>
      <c r="I116" s="418">
        <f>'Summary-RU'!I70</f>
        <v>0</v>
      </c>
      <c r="J116" s="417">
        <f t="shared" si="15"/>
        <v>5100.29</v>
      </c>
      <c r="K116" s="116"/>
      <c r="L116" s="507"/>
      <c r="M116" s="507"/>
      <c r="N116" s="507"/>
      <c r="O116" s="507"/>
      <c r="P116" s="507"/>
      <c r="Q116" s="507"/>
      <c r="R116" s="507"/>
      <c r="S116" s="507"/>
    </row>
    <row r="117" spans="1:19">
      <c r="A117" s="475">
        <v>82400</v>
      </c>
      <c r="B117" s="416"/>
      <c r="C117" s="416"/>
      <c r="D117" s="416" t="s">
        <v>281</v>
      </c>
      <c r="E117" s="418">
        <f>'Summary-RU'!E71</f>
        <v>0</v>
      </c>
      <c r="F117" s="418">
        <f>'Summary-RU'!F71</f>
        <v>0</v>
      </c>
      <c r="G117" s="418">
        <f>'Summary-RU'!G71</f>
        <v>0</v>
      </c>
      <c r="H117" s="418">
        <f>'Summary-RU'!H71</f>
        <v>0</v>
      </c>
      <c r="I117" s="418">
        <f>'Summary-RU'!I71</f>
        <v>0</v>
      </c>
      <c r="J117" s="417">
        <f t="shared" si="15"/>
        <v>0</v>
      </c>
      <c r="K117" s="116"/>
      <c r="L117" s="507"/>
      <c r="M117" s="507"/>
      <c r="N117" s="507"/>
      <c r="O117" s="507"/>
      <c r="P117" s="507"/>
      <c r="Q117" s="507"/>
      <c r="R117" s="507"/>
      <c r="S117" s="507"/>
    </row>
    <row r="118" spans="1:19">
      <c r="A118" s="475">
        <v>84500</v>
      </c>
      <c r="B118" s="416"/>
      <c r="C118" s="416"/>
      <c r="D118" s="416" t="s">
        <v>282</v>
      </c>
      <c r="E118" s="418">
        <f>'Summary-RU'!E72</f>
        <v>0</v>
      </c>
      <c r="F118" s="418">
        <f>'Summary-RU'!F72</f>
        <v>0</v>
      </c>
      <c r="G118" s="418">
        <f>'Summary-RU'!G72</f>
        <v>0</v>
      </c>
      <c r="H118" s="418">
        <f>'Summary-RU'!H72</f>
        <v>0</v>
      </c>
      <c r="I118" s="418">
        <f>'Summary-RU'!I72</f>
        <v>0</v>
      </c>
      <c r="J118" s="417">
        <f t="shared" si="15"/>
        <v>0</v>
      </c>
      <c r="K118" s="116"/>
      <c r="L118" s="507"/>
      <c r="M118" s="507"/>
      <c r="N118" s="507"/>
      <c r="O118" s="507"/>
      <c r="P118" s="507"/>
      <c r="Q118" s="507"/>
      <c r="R118" s="507"/>
      <c r="S118" s="507"/>
    </row>
    <row r="119" spans="1:19">
      <c r="A119" s="475">
        <v>37100</v>
      </c>
      <c r="B119" s="416"/>
      <c r="C119" s="416" t="s">
        <v>75</v>
      </c>
      <c r="D119" s="416" t="s">
        <v>296</v>
      </c>
      <c r="E119" s="418">
        <f>'Summary-RU'!E73</f>
        <v>0</v>
      </c>
      <c r="F119" s="418">
        <f>'Summary-RU'!F73</f>
        <v>0</v>
      </c>
      <c r="G119" s="418">
        <f>'Summary-RU'!G73</f>
        <v>0</v>
      </c>
      <c r="H119" s="418">
        <f>'Summary-RU'!H73</f>
        <v>0</v>
      </c>
      <c r="I119" s="418">
        <f>'Summary-RU'!I73</f>
        <v>0</v>
      </c>
      <c r="J119" s="417">
        <f t="shared" si="15"/>
        <v>0</v>
      </c>
      <c r="K119" s="116"/>
      <c r="L119" s="507"/>
      <c r="M119" s="507"/>
      <c r="N119" s="507"/>
      <c r="O119" s="507"/>
      <c r="P119" s="507"/>
      <c r="Q119" s="507"/>
      <c r="R119" s="507"/>
      <c r="S119" s="507"/>
    </row>
    <row r="120" spans="1:19">
      <c r="A120" s="475">
        <v>83800</v>
      </c>
      <c r="B120" s="420"/>
      <c r="C120" s="420"/>
      <c r="D120" s="421" t="s">
        <v>283</v>
      </c>
      <c r="E120" s="418">
        <f>'Summary-RU'!E74</f>
        <v>0</v>
      </c>
      <c r="F120" s="418">
        <f>'Summary-RU'!F74</f>
        <v>0</v>
      </c>
      <c r="G120" s="418">
        <f>'Summary-RU'!G74</f>
        <v>0</v>
      </c>
      <c r="H120" s="418">
        <f>'Summary-RU'!H74</f>
        <v>0</v>
      </c>
      <c r="I120" s="418">
        <f>'Summary-RU'!I74</f>
        <v>0</v>
      </c>
      <c r="J120" s="417">
        <f t="shared" si="15"/>
        <v>0</v>
      </c>
      <c r="K120" s="116"/>
      <c r="L120" s="507"/>
      <c r="M120" s="507"/>
      <c r="N120" s="507"/>
      <c r="O120" s="507"/>
      <c r="P120" s="507"/>
      <c r="Q120" s="507"/>
      <c r="R120" s="507"/>
      <c r="S120" s="507"/>
    </row>
    <row r="121" spans="1:19">
      <c r="A121" s="475">
        <v>83700</v>
      </c>
      <c r="B121" s="420"/>
      <c r="C121" s="420"/>
      <c r="D121" s="420" t="s">
        <v>423</v>
      </c>
      <c r="E121" s="418">
        <f>'Summary-RU'!E75</f>
        <v>0</v>
      </c>
      <c r="F121" s="418">
        <f>'Summary-RU'!F75</f>
        <v>0</v>
      </c>
      <c r="G121" s="418">
        <f>'Summary-RU'!G75</f>
        <v>0</v>
      </c>
      <c r="H121" s="418">
        <f>'Summary-RU'!H75</f>
        <v>0</v>
      </c>
      <c r="I121" s="418">
        <f>'Summary-RU'!I75</f>
        <v>0</v>
      </c>
      <c r="J121" s="417">
        <f t="shared" si="15"/>
        <v>0</v>
      </c>
      <c r="K121" s="116"/>
      <c r="L121" s="507"/>
      <c r="M121" s="507"/>
      <c r="N121" s="507"/>
      <c r="O121" s="507"/>
      <c r="P121" s="507"/>
      <c r="Q121" s="507"/>
      <c r="R121" s="507"/>
      <c r="S121" s="507"/>
    </row>
    <row r="122" spans="1:19">
      <c r="A122" s="475">
        <f>'Summary-RU'!A76</f>
        <v>0</v>
      </c>
      <c r="B122" s="416"/>
      <c r="C122" s="416"/>
      <c r="D122" s="419" t="str">
        <f>'Summary-RU'!D76</f>
        <v>RU-Other (please identify)</v>
      </c>
      <c r="E122" s="418">
        <f>'Summary-RU'!E76</f>
        <v>0</v>
      </c>
      <c r="F122" s="418">
        <f>'Summary-RU'!F76</f>
        <v>0</v>
      </c>
      <c r="G122" s="418">
        <f>'Summary-RU'!G76</f>
        <v>0</v>
      </c>
      <c r="H122" s="418">
        <f>'Summary-RU'!H76</f>
        <v>0</v>
      </c>
      <c r="I122" s="418">
        <f>'Summary-RU'!I76</f>
        <v>0</v>
      </c>
      <c r="J122" s="417">
        <f t="shared" si="15"/>
        <v>0</v>
      </c>
      <c r="K122" s="116"/>
      <c r="L122" s="507"/>
      <c r="M122" s="507"/>
      <c r="N122" s="507"/>
      <c r="O122" s="507"/>
      <c r="P122" s="507"/>
      <c r="Q122" s="507"/>
      <c r="R122" s="507"/>
      <c r="S122" s="507"/>
    </row>
    <row r="123" spans="1:19">
      <c r="A123" s="478"/>
      <c r="B123" s="365" t="s">
        <v>68</v>
      </c>
      <c r="C123" s="365" t="s">
        <v>76</v>
      </c>
      <c r="D123" s="365" t="s">
        <v>76</v>
      </c>
      <c r="E123" s="379">
        <f>SUM(E100:E122)</f>
        <v>5100.29</v>
      </c>
      <c r="F123" s="379">
        <f t="shared" ref="F123:J123" si="16">SUM(F100:F122)</f>
        <v>0</v>
      </c>
      <c r="G123" s="379">
        <f t="shared" si="16"/>
        <v>0</v>
      </c>
      <c r="H123" s="379">
        <f t="shared" si="16"/>
        <v>0</v>
      </c>
      <c r="I123" s="379">
        <f t="shared" si="16"/>
        <v>0</v>
      </c>
      <c r="J123" s="379">
        <f t="shared" si="16"/>
        <v>5100.29</v>
      </c>
      <c r="K123" s="116"/>
      <c r="L123" s="507"/>
      <c r="M123" s="507"/>
      <c r="N123" s="507"/>
      <c r="O123" s="507"/>
      <c r="P123" s="507"/>
      <c r="Q123" s="507"/>
      <c r="R123" s="507"/>
      <c r="S123" s="507"/>
    </row>
    <row r="124" spans="1:19">
      <c r="A124" s="476"/>
      <c r="B124" s="9"/>
      <c r="C124" s="10"/>
      <c r="D124" s="10"/>
      <c r="E124" s="245"/>
      <c r="F124" s="246"/>
      <c r="G124" s="246"/>
      <c r="H124" s="246"/>
      <c r="I124" s="246"/>
      <c r="J124" s="246"/>
      <c r="K124" s="116"/>
      <c r="L124" s="507"/>
      <c r="M124" s="507"/>
      <c r="N124" s="507"/>
      <c r="O124" s="507"/>
      <c r="P124" s="507"/>
      <c r="Q124" s="507"/>
      <c r="R124" s="507"/>
      <c r="S124" s="507"/>
    </row>
    <row r="125" spans="1:19">
      <c r="A125" s="479"/>
      <c r="B125" s="398" t="s">
        <v>70</v>
      </c>
      <c r="C125" s="399" t="s">
        <v>77</v>
      </c>
      <c r="D125" s="399" t="s">
        <v>77</v>
      </c>
      <c r="E125" s="400">
        <f t="shared" ref="E125:J125" si="17">E98+E123</f>
        <v>55231.826314527774</v>
      </c>
      <c r="F125" s="400">
        <f t="shared" si="17"/>
        <v>51282.965528963614</v>
      </c>
      <c r="G125" s="400">
        <f t="shared" si="17"/>
        <v>52462.194151238771</v>
      </c>
      <c r="H125" s="400">
        <f t="shared" si="17"/>
        <v>53670.97904393707</v>
      </c>
      <c r="I125" s="400">
        <f t="shared" si="17"/>
        <v>54909.544513614732</v>
      </c>
      <c r="J125" s="400">
        <f t="shared" si="17"/>
        <v>267557.50955228193</v>
      </c>
      <c r="K125" s="116"/>
      <c r="L125" s="507"/>
      <c r="M125" s="507"/>
      <c r="N125" s="507"/>
      <c r="O125" s="507"/>
      <c r="P125" s="507"/>
      <c r="Q125" s="507"/>
      <c r="R125" s="507"/>
      <c r="S125" s="507"/>
    </row>
    <row r="126" spans="1:19">
      <c r="A126" s="476"/>
      <c r="B126" s="9"/>
      <c r="C126" s="9"/>
      <c r="D126" s="9"/>
      <c r="E126" s="245"/>
      <c r="F126" s="246"/>
      <c r="G126" s="246"/>
      <c r="H126" s="246"/>
      <c r="I126" s="246"/>
      <c r="J126" s="246"/>
      <c r="K126" s="116"/>
      <c r="L126" s="507"/>
      <c r="M126" s="507"/>
      <c r="N126" s="507"/>
      <c r="O126" s="507"/>
      <c r="P126" s="507"/>
      <c r="Q126" s="507"/>
      <c r="R126" s="507"/>
      <c r="S126" s="507"/>
    </row>
    <row r="127" spans="1:19" s="238" customFormat="1">
      <c r="A127" s="480"/>
      <c r="B127" s="409" t="s">
        <v>72</v>
      </c>
      <c r="C127" s="409" t="s">
        <v>78</v>
      </c>
      <c r="D127" s="409" t="s">
        <v>78</v>
      </c>
      <c r="E127" s="410">
        <f>IF(E7=10, E11,ROUND(E10*E14,0))</f>
        <v>29578</v>
      </c>
      <c r="F127" s="410">
        <f>IF(E7=10, F11,ROUND(F10*F14,0))</f>
        <v>30257</v>
      </c>
      <c r="G127" s="410">
        <f>IF(E7=10, G11,ROUND(G10*G14,0))</f>
        <v>30953</v>
      </c>
      <c r="H127" s="410">
        <f>IF(E7=10, H11,ROUND(H10*H14,0))</f>
        <v>31666</v>
      </c>
      <c r="I127" s="410">
        <f>IF(E7=10, I11,ROUND(I10*I14,0))</f>
        <v>32397</v>
      </c>
      <c r="J127" s="410">
        <f>SUM(E127:I127)</f>
        <v>154851</v>
      </c>
      <c r="K127" s="241"/>
      <c r="L127" s="507"/>
      <c r="M127" s="507"/>
      <c r="N127" s="507"/>
      <c r="O127" s="507"/>
      <c r="P127" s="507"/>
      <c r="Q127" s="507"/>
      <c r="R127" s="507"/>
      <c r="S127" s="507"/>
    </row>
    <row r="128" spans="1:19" s="238" customFormat="1">
      <c r="A128" s="482"/>
      <c r="B128" s="266"/>
      <c r="C128" s="266"/>
      <c r="D128" s="266"/>
      <c r="E128" s="266"/>
      <c r="F128" s="266"/>
      <c r="G128" s="266"/>
      <c r="H128" s="266"/>
      <c r="I128" s="266"/>
      <c r="J128" s="266"/>
      <c r="K128" s="241"/>
      <c r="L128" s="507"/>
      <c r="M128" s="507"/>
      <c r="N128" s="507"/>
      <c r="O128" s="507"/>
      <c r="P128" s="507"/>
      <c r="Q128" s="507"/>
      <c r="R128" s="507"/>
      <c r="S128" s="507"/>
    </row>
    <row r="129" spans="1:19" ht="13.5" thickBot="1">
      <c r="A129" s="483"/>
      <c r="B129" s="411"/>
      <c r="C129" s="412" t="s">
        <v>79</v>
      </c>
      <c r="D129" s="412" t="s">
        <v>79</v>
      </c>
      <c r="E129" s="413">
        <f t="shared" ref="E129:J129" si="18">E125+E127</f>
        <v>84809.826314527774</v>
      </c>
      <c r="F129" s="413">
        <f t="shared" si="18"/>
        <v>81539.965528963614</v>
      </c>
      <c r="G129" s="413">
        <f t="shared" si="18"/>
        <v>83415.194151238771</v>
      </c>
      <c r="H129" s="413">
        <f t="shared" si="18"/>
        <v>85336.97904393707</v>
      </c>
      <c r="I129" s="413">
        <f t="shared" si="18"/>
        <v>87306.544513614732</v>
      </c>
      <c r="J129" s="413">
        <f t="shared" si="18"/>
        <v>422408.50955228193</v>
      </c>
      <c r="K129" s="116"/>
      <c r="L129" s="507"/>
      <c r="M129" s="507"/>
      <c r="N129" s="507"/>
      <c r="O129" s="507"/>
      <c r="P129" s="507"/>
      <c r="Q129" s="507"/>
      <c r="R129" s="507"/>
      <c r="S129" s="507"/>
    </row>
    <row r="130" spans="1:19" ht="13.5" thickTop="1">
      <c r="A130" s="474"/>
      <c r="B130" s="9"/>
      <c r="C130" s="13" t="s">
        <v>80</v>
      </c>
      <c r="D130" s="19" t="s">
        <v>111</v>
      </c>
      <c r="E130" s="245"/>
      <c r="F130" s="246"/>
      <c r="G130" s="246"/>
      <c r="H130" s="246"/>
      <c r="I130" s="246"/>
      <c r="J130" s="246"/>
      <c r="K130" s="47"/>
      <c r="L130" s="507"/>
      <c r="M130" s="507"/>
      <c r="N130" s="507"/>
      <c r="O130" s="507"/>
      <c r="P130" s="507"/>
      <c r="Q130" s="507"/>
      <c r="R130" s="507"/>
      <c r="S130" s="507"/>
    </row>
    <row r="131" spans="1:19">
      <c r="A131" s="9"/>
      <c r="B131" s="9"/>
      <c r="C131" s="13"/>
      <c r="D131" s="19"/>
      <c r="E131" s="245"/>
      <c r="F131" s="246"/>
      <c r="G131" s="246"/>
      <c r="H131" s="246"/>
      <c r="I131" s="246"/>
      <c r="J131" s="246"/>
      <c r="K131" s="47"/>
      <c r="L131" s="507"/>
      <c r="M131" s="507"/>
      <c r="N131" s="507"/>
      <c r="O131" s="507"/>
      <c r="P131" s="507"/>
      <c r="Q131" s="507"/>
      <c r="R131" s="507"/>
      <c r="S131" s="507"/>
    </row>
    <row r="132" spans="1:19">
      <c r="A132" s="249" t="s">
        <v>248</v>
      </c>
      <c r="B132" s="245"/>
      <c r="C132" s="245"/>
      <c r="D132" s="245"/>
      <c r="E132" s="245"/>
      <c r="F132" s="246"/>
      <c r="G132" s="246"/>
      <c r="H132" s="246"/>
      <c r="I132" s="246"/>
      <c r="J132" s="246"/>
      <c r="K132" s="47"/>
      <c r="L132" s="507"/>
      <c r="M132" s="507"/>
      <c r="N132" s="507"/>
      <c r="O132" s="507"/>
      <c r="P132" s="507"/>
      <c r="Q132" s="507"/>
      <c r="R132" s="507"/>
      <c r="S132" s="507"/>
    </row>
    <row r="133" spans="1:19">
      <c r="L133" s="507"/>
      <c r="M133" s="507"/>
      <c r="N133" s="507"/>
      <c r="O133" s="507"/>
      <c r="P133" s="507"/>
      <c r="Q133" s="507"/>
      <c r="R133" s="507"/>
      <c r="S133" s="507"/>
    </row>
    <row r="134" spans="1:19">
      <c r="A134" s="507"/>
      <c r="B134" s="507"/>
      <c r="C134" s="507"/>
      <c r="D134" s="507"/>
      <c r="E134" s="507"/>
      <c r="F134" s="507"/>
      <c r="G134" s="507"/>
      <c r="H134" s="507"/>
      <c r="I134" s="507"/>
      <c r="J134" s="507"/>
      <c r="K134" s="507"/>
      <c r="L134" s="507"/>
      <c r="M134" s="507"/>
      <c r="N134" s="507"/>
      <c r="O134" s="507"/>
      <c r="P134" s="507"/>
      <c r="Q134" s="507"/>
      <c r="R134" s="507"/>
      <c r="S134" s="507"/>
    </row>
    <row r="135" spans="1:19">
      <c r="A135" s="507"/>
      <c r="B135" s="507"/>
      <c r="C135" s="507"/>
      <c r="D135" s="507"/>
      <c r="E135" s="507"/>
      <c r="F135" s="507"/>
      <c r="G135" s="507"/>
      <c r="H135" s="507"/>
      <c r="I135" s="507"/>
      <c r="J135" s="507"/>
      <c r="K135" s="507"/>
      <c r="L135" s="507"/>
      <c r="M135" s="507"/>
      <c r="N135" s="507"/>
      <c r="O135" s="507"/>
      <c r="P135" s="507"/>
      <c r="Q135" s="507"/>
      <c r="R135" s="507"/>
      <c r="S135" s="507"/>
    </row>
    <row r="136" spans="1:19">
      <c r="A136" s="507"/>
      <c r="B136" s="507"/>
      <c r="C136" s="507"/>
      <c r="D136" s="507"/>
      <c r="E136" s="507"/>
      <c r="F136" s="507"/>
      <c r="G136" s="507"/>
      <c r="H136" s="507"/>
      <c r="I136" s="507"/>
      <c r="J136" s="507"/>
      <c r="K136" s="507"/>
      <c r="L136" s="507"/>
      <c r="M136" s="507"/>
      <c r="N136" s="507"/>
      <c r="O136" s="507"/>
      <c r="P136" s="507"/>
      <c r="Q136" s="507"/>
      <c r="R136" s="507"/>
      <c r="S136" s="507"/>
    </row>
    <row r="137" spans="1:19">
      <c r="A137" s="507"/>
      <c r="B137" s="507"/>
      <c r="C137" s="507"/>
      <c r="D137" s="507"/>
      <c r="E137" s="507"/>
      <c r="F137" s="507"/>
      <c r="G137" s="507"/>
      <c r="H137" s="507"/>
      <c r="I137" s="507"/>
      <c r="J137" s="507"/>
      <c r="K137" s="507"/>
      <c r="L137" s="507"/>
      <c r="M137" s="507"/>
      <c r="N137" s="507"/>
      <c r="O137" s="507"/>
      <c r="P137" s="507"/>
      <c r="Q137" s="507"/>
      <c r="R137" s="507"/>
      <c r="S137" s="507"/>
    </row>
    <row r="138" spans="1:19">
      <c r="A138" s="507"/>
      <c r="B138" s="507"/>
      <c r="C138" s="507"/>
      <c r="D138" s="507"/>
      <c r="E138" s="507"/>
      <c r="F138" s="507"/>
      <c r="G138" s="507"/>
      <c r="H138" s="507"/>
      <c r="I138" s="507"/>
      <c r="J138" s="507"/>
      <c r="K138" s="507"/>
      <c r="L138" s="507"/>
      <c r="M138" s="507"/>
      <c r="N138" s="507"/>
      <c r="O138" s="507"/>
      <c r="P138" s="507"/>
      <c r="Q138" s="507"/>
      <c r="R138" s="507"/>
      <c r="S138" s="507"/>
    </row>
    <row r="139" spans="1:19">
      <c r="A139" s="507"/>
      <c r="B139" s="507"/>
      <c r="C139" s="507"/>
      <c r="D139" s="507"/>
      <c r="E139" s="507"/>
      <c r="F139" s="507"/>
      <c r="G139" s="507"/>
      <c r="H139" s="507"/>
      <c r="I139" s="507"/>
      <c r="J139" s="507"/>
      <c r="K139" s="507"/>
      <c r="L139" s="507"/>
      <c r="M139" s="507"/>
      <c r="N139" s="507"/>
      <c r="O139" s="507"/>
      <c r="P139" s="507"/>
      <c r="Q139" s="507"/>
      <c r="R139" s="507"/>
      <c r="S139" s="507"/>
    </row>
    <row r="140" spans="1:19">
      <c r="A140" s="507"/>
      <c r="B140" s="507"/>
      <c r="C140" s="507"/>
      <c r="D140" s="507"/>
      <c r="E140" s="507"/>
      <c r="F140" s="507"/>
      <c r="G140" s="507"/>
      <c r="H140" s="507"/>
      <c r="I140" s="507"/>
      <c r="J140" s="507"/>
      <c r="K140" s="507"/>
      <c r="L140" s="507"/>
      <c r="M140" s="507"/>
      <c r="N140" s="507"/>
      <c r="O140" s="507"/>
      <c r="P140" s="507"/>
      <c r="Q140" s="507"/>
      <c r="R140" s="507"/>
      <c r="S140" s="507"/>
    </row>
    <row r="141" spans="1:19">
      <c r="A141" s="507"/>
      <c r="B141" s="507"/>
      <c r="C141" s="507"/>
      <c r="D141" s="507"/>
      <c r="E141" s="507"/>
      <c r="F141" s="507"/>
      <c r="G141" s="507"/>
      <c r="H141" s="507"/>
      <c r="I141" s="507"/>
      <c r="J141" s="507"/>
      <c r="K141" s="507"/>
      <c r="L141" s="507"/>
      <c r="M141" s="507"/>
      <c r="N141" s="507"/>
      <c r="O141" s="507"/>
      <c r="P141" s="507"/>
      <c r="Q141" s="507"/>
      <c r="R141" s="507"/>
      <c r="S141" s="507"/>
    </row>
    <row r="142" spans="1:19">
      <c r="A142" s="507"/>
      <c r="B142" s="507"/>
      <c r="C142" s="507"/>
      <c r="D142" s="507"/>
      <c r="E142" s="507"/>
      <c r="F142" s="507"/>
      <c r="G142" s="507"/>
      <c r="H142" s="507"/>
      <c r="I142" s="507"/>
      <c r="J142" s="507"/>
      <c r="K142" s="507"/>
      <c r="L142" s="507"/>
      <c r="M142" s="507"/>
      <c r="N142" s="507"/>
      <c r="O142" s="507"/>
      <c r="P142" s="507"/>
      <c r="Q142" s="507"/>
      <c r="R142" s="507"/>
      <c r="S142" s="507"/>
    </row>
    <row r="143" spans="1:19">
      <c r="A143" s="507"/>
      <c r="B143" s="507"/>
      <c r="C143" s="507"/>
      <c r="D143" s="507"/>
      <c r="E143" s="507"/>
      <c r="F143" s="507"/>
      <c r="G143" s="507"/>
      <c r="H143" s="507"/>
      <c r="I143" s="507"/>
      <c r="J143" s="507"/>
      <c r="K143" s="507"/>
      <c r="L143" s="507"/>
      <c r="M143" s="507"/>
      <c r="N143" s="507"/>
      <c r="O143" s="507"/>
      <c r="P143" s="507"/>
      <c r="Q143" s="507"/>
      <c r="R143" s="507"/>
      <c r="S143" s="507"/>
    </row>
    <row r="144" spans="1:19">
      <c r="A144" s="507"/>
      <c r="B144" s="507"/>
      <c r="C144" s="507"/>
      <c r="D144" s="507"/>
      <c r="E144" s="507"/>
      <c r="F144" s="507"/>
      <c r="G144" s="507"/>
      <c r="H144" s="507"/>
      <c r="I144" s="507"/>
      <c r="J144" s="507"/>
      <c r="K144" s="507"/>
      <c r="L144" s="507"/>
      <c r="M144" s="507"/>
      <c r="N144" s="507"/>
      <c r="O144" s="507"/>
      <c r="P144" s="507"/>
      <c r="Q144" s="507"/>
      <c r="R144" s="507"/>
      <c r="S144" s="507"/>
    </row>
    <row r="145" spans="1:19">
      <c r="A145" s="507"/>
      <c r="B145" s="507"/>
      <c r="C145" s="507"/>
      <c r="D145" s="507"/>
      <c r="E145" s="507"/>
      <c r="F145" s="507"/>
      <c r="G145" s="507"/>
      <c r="H145" s="507"/>
      <c r="I145" s="507"/>
      <c r="J145" s="507"/>
      <c r="K145" s="507"/>
      <c r="L145" s="507"/>
      <c r="M145" s="507"/>
      <c r="N145" s="507"/>
      <c r="O145" s="507"/>
      <c r="P145" s="507"/>
      <c r="Q145" s="507"/>
      <c r="R145" s="507"/>
      <c r="S145" s="507"/>
    </row>
    <row r="146" spans="1:19">
      <c r="A146" s="507"/>
      <c r="B146" s="507"/>
      <c r="C146" s="507"/>
      <c r="D146" s="507"/>
      <c r="E146" s="507"/>
      <c r="F146" s="507"/>
      <c r="G146" s="507"/>
      <c r="H146" s="507"/>
      <c r="I146" s="507"/>
      <c r="J146" s="507"/>
      <c r="K146" s="507"/>
      <c r="L146" s="507"/>
      <c r="M146" s="507"/>
      <c r="N146" s="507"/>
      <c r="O146" s="507"/>
      <c r="P146" s="507"/>
      <c r="Q146" s="507"/>
      <c r="R146" s="507"/>
      <c r="S146" s="507"/>
    </row>
    <row r="147" spans="1:19">
      <c r="A147" s="507"/>
      <c r="B147" s="507"/>
      <c r="C147" s="507"/>
      <c r="D147" s="507"/>
      <c r="E147" s="507"/>
      <c r="F147" s="507"/>
      <c r="G147" s="507"/>
      <c r="H147" s="507"/>
      <c r="I147" s="507"/>
      <c r="J147" s="507"/>
      <c r="K147" s="507"/>
      <c r="L147" s="507"/>
      <c r="M147" s="507"/>
      <c r="N147" s="507"/>
      <c r="O147" s="507"/>
      <c r="P147" s="507"/>
      <c r="Q147" s="507"/>
      <c r="R147" s="507"/>
      <c r="S147" s="507"/>
    </row>
    <row r="148" spans="1:19">
      <c r="A148" s="507"/>
      <c r="B148" s="507"/>
      <c r="C148" s="507"/>
      <c r="D148" s="507"/>
      <c r="E148" s="507"/>
      <c r="F148" s="507"/>
      <c r="G148" s="507"/>
      <c r="H148" s="507"/>
      <c r="I148" s="507"/>
      <c r="J148" s="507"/>
      <c r="K148" s="507"/>
      <c r="L148" s="507"/>
      <c r="M148" s="507"/>
      <c r="N148" s="507"/>
      <c r="O148" s="507"/>
      <c r="P148" s="507"/>
      <c r="Q148" s="507"/>
      <c r="R148" s="507"/>
      <c r="S148" s="507"/>
    </row>
    <row r="149" spans="1:19">
      <c r="A149" s="507"/>
      <c r="B149" s="507"/>
      <c r="C149" s="507"/>
      <c r="D149" s="507"/>
      <c r="E149" s="507"/>
      <c r="F149" s="507"/>
      <c r="G149" s="507"/>
      <c r="H149" s="507"/>
      <c r="I149" s="507"/>
      <c r="J149" s="507"/>
      <c r="K149" s="507"/>
      <c r="L149" s="507"/>
      <c r="M149" s="507"/>
      <c r="N149" s="507"/>
      <c r="O149" s="507"/>
      <c r="P149" s="507"/>
      <c r="Q149" s="507"/>
      <c r="R149" s="507"/>
      <c r="S149" s="507"/>
    </row>
    <row r="150" spans="1:19">
      <c r="A150" s="507"/>
      <c r="B150" s="507"/>
      <c r="C150" s="507"/>
      <c r="D150" s="507"/>
      <c r="E150" s="507"/>
      <c r="F150" s="507"/>
      <c r="G150" s="507"/>
      <c r="H150" s="507"/>
      <c r="I150" s="507"/>
      <c r="J150" s="507"/>
      <c r="K150" s="507"/>
      <c r="L150" s="507"/>
      <c r="M150" s="507"/>
      <c r="N150" s="507"/>
      <c r="O150" s="507"/>
      <c r="P150" s="507"/>
      <c r="Q150" s="507"/>
      <c r="R150" s="507"/>
      <c r="S150" s="507"/>
    </row>
    <row r="151" spans="1:19">
      <c r="A151" s="507"/>
      <c r="B151" s="507"/>
      <c r="C151" s="507"/>
      <c r="D151" s="507"/>
      <c r="E151" s="507"/>
      <c r="F151" s="507"/>
      <c r="G151" s="507"/>
      <c r="H151" s="507"/>
      <c r="I151" s="507"/>
      <c r="J151" s="507"/>
      <c r="K151" s="507"/>
      <c r="L151" s="507"/>
      <c r="M151" s="507"/>
      <c r="N151" s="507"/>
      <c r="O151" s="507"/>
      <c r="P151" s="507"/>
      <c r="Q151" s="507"/>
      <c r="R151" s="507"/>
      <c r="S151" s="507"/>
    </row>
    <row r="152" spans="1:19">
      <c r="A152" s="507"/>
      <c r="B152" s="507"/>
      <c r="C152" s="507"/>
      <c r="D152" s="507"/>
      <c r="E152" s="507"/>
      <c r="F152" s="507"/>
      <c r="G152" s="507"/>
      <c r="H152" s="507"/>
      <c r="I152" s="507"/>
      <c r="J152" s="507"/>
      <c r="K152" s="507"/>
      <c r="L152" s="507"/>
      <c r="M152" s="507"/>
      <c r="N152" s="507"/>
      <c r="O152" s="507"/>
      <c r="P152" s="507"/>
      <c r="Q152" s="507"/>
      <c r="R152" s="507"/>
      <c r="S152" s="507"/>
    </row>
    <row r="153" spans="1:19">
      <c r="A153" s="507"/>
      <c r="B153" s="507"/>
      <c r="C153" s="507"/>
      <c r="D153" s="507"/>
      <c r="E153" s="507"/>
      <c r="F153" s="507"/>
      <c r="G153" s="507"/>
      <c r="H153" s="507"/>
      <c r="I153" s="507"/>
      <c r="J153" s="507"/>
      <c r="K153" s="507"/>
      <c r="L153" s="507"/>
      <c r="M153" s="507"/>
      <c r="N153" s="507"/>
      <c r="O153" s="507"/>
      <c r="P153" s="507"/>
      <c r="Q153" s="507"/>
      <c r="R153" s="507"/>
      <c r="S153" s="507"/>
    </row>
    <row r="154" spans="1:19">
      <c r="A154" s="507"/>
      <c r="B154" s="507"/>
      <c r="C154" s="507"/>
      <c r="D154" s="507"/>
      <c r="E154" s="507"/>
      <c r="F154" s="507"/>
      <c r="G154" s="507"/>
      <c r="H154" s="507"/>
      <c r="I154" s="507"/>
      <c r="J154" s="507"/>
      <c r="K154" s="507"/>
      <c r="L154" s="507"/>
      <c r="M154" s="507"/>
      <c r="N154" s="507"/>
      <c r="O154" s="507"/>
      <c r="P154" s="507"/>
      <c r="Q154" s="507"/>
      <c r="R154" s="507"/>
      <c r="S154" s="507"/>
    </row>
    <row r="155" spans="1:19">
      <c r="A155" s="507"/>
      <c r="B155" s="507"/>
      <c r="C155" s="507"/>
      <c r="D155" s="507"/>
      <c r="E155" s="507"/>
      <c r="F155" s="507"/>
      <c r="G155" s="507"/>
      <c r="H155" s="507"/>
      <c r="I155" s="507"/>
      <c r="J155" s="507"/>
      <c r="K155" s="507"/>
      <c r="L155" s="507"/>
      <c r="M155" s="507"/>
      <c r="N155" s="507"/>
      <c r="O155" s="507"/>
      <c r="P155" s="507"/>
      <c r="Q155" s="507"/>
      <c r="R155" s="507"/>
      <c r="S155" s="507"/>
    </row>
    <row r="156" spans="1:19">
      <c r="A156" s="507"/>
      <c r="B156" s="507"/>
      <c r="C156" s="507"/>
      <c r="D156" s="507"/>
      <c r="E156" s="507"/>
      <c r="F156" s="507"/>
      <c r="G156" s="507"/>
      <c r="H156" s="507"/>
      <c r="I156" s="507"/>
      <c r="J156" s="507"/>
      <c r="K156" s="507"/>
      <c r="L156" s="507"/>
      <c r="M156" s="507"/>
      <c r="N156" s="507"/>
      <c r="O156" s="507"/>
      <c r="P156" s="507"/>
      <c r="Q156" s="507"/>
      <c r="R156" s="507"/>
      <c r="S156" s="507"/>
    </row>
    <row r="157" spans="1:19">
      <c r="A157" s="507"/>
      <c r="B157" s="507"/>
      <c r="C157" s="507"/>
      <c r="D157" s="507"/>
      <c r="E157" s="507"/>
      <c r="F157" s="507"/>
      <c r="G157" s="507"/>
      <c r="H157" s="507"/>
      <c r="I157" s="507"/>
      <c r="J157" s="507"/>
      <c r="K157" s="507"/>
      <c r="L157" s="507"/>
      <c r="M157" s="507"/>
      <c r="N157" s="507"/>
      <c r="O157" s="507"/>
      <c r="P157" s="507"/>
      <c r="Q157" s="507"/>
      <c r="R157" s="507"/>
      <c r="S157" s="507"/>
    </row>
    <row r="158" spans="1:19">
      <c r="A158" s="507"/>
      <c r="B158" s="507"/>
      <c r="C158" s="507"/>
      <c r="D158" s="507"/>
      <c r="E158" s="507"/>
      <c r="F158" s="507"/>
      <c r="G158" s="507"/>
      <c r="H158" s="507"/>
      <c r="I158" s="507"/>
      <c r="J158" s="507"/>
      <c r="K158" s="507"/>
      <c r="L158" s="507"/>
      <c r="M158" s="507"/>
      <c r="N158" s="507"/>
      <c r="O158" s="507"/>
      <c r="P158" s="507"/>
      <c r="Q158" s="507"/>
      <c r="R158" s="507"/>
      <c r="S158" s="507"/>
    </row>
    <row r="159" spans="1:19">
      <c r="A159" s="507"/>
      <c r="B159" s="507"/>
      <c r="C159" s="507"/>
      <c r="D159" s="507"/>
      <c r="E159" s="507"/>
      <c r="F159" s="507"/>
      <c r="G159" s="507"/>
      <c r="H159" s="507"/>
      <c r="I159" s="507"/>
      <c r="J159" s="507"/>
      <c r="K159" s="507"/>
      <c r="L159" s="507"/>
      <c r="M159" s="507"/>
      <c r="N159" s="507"/>
      <c r="O159" s="507"/>
      <c r="P159" s="507"/>
      <c r="Q159" s="507"/>
      <c r="R159" s="507"/>
      <c r="S159" s="507"/>
    </row>
    <row r="160" spans="1:19">
      <c r="A160" s="507"/>
      <c r="B160" s="507"/>
      <c r="C160" s="507"/>
      <c r="D160" s="507"/>
      <c r="E160" s="507"/>
      <c r="F160" s="507"/>
      <c r="G160" s="507"/>
      <c r="H160" s="507"/>
      <c r="I160" s="507"/>
      <c r="J160" s="507"/>
      <c r="K160" s="507"/>
      <c r="L160" s="507"/>
      <c r="M160" s="507"/>
      <c r="N160" s="507"/>
      <c r="O160" s="507"/>
      <c r="P160" s="507"/>
      <c r="Q160" s="507"/>
      <c r="R160" s="507"/>
      <c r="S160" s="507"/>
    </row>
    <row r="161" spans="1:19">
      <c r="A161" s="507"/>
      <c r="B161" s="507"/>
      <c r="C161" s="507"/>
      <c r="D161" s="507"/>
      <c r="E161" s="507"/>
      <c r="F161" s="507"/>
      <c r="G161" s="507"/>
      <c r="H161" s="507"/>
      <c r="I161" s="507"/>
      <c r="J161" s="507"/>
      <c r="K161" s="507"/>
      <c r="L161" s="507"/>
      <c r="M161" s="507"/>
      <c r="N161" s="507"/>
      <c r="O161" s="507"/>
      <c r="P161" s="507"/>
      <c r="Q161" s="507"/>
      <c r="R161" s="507"/>
      <c r="S161" s="507"/>
    </row>
    <row r="162" spans="1:19">
      <c r="A162" s="507"/>
      <c r="B162" s="507"/>
      <c r="C162" s="507"/>
      <c r="D162" s="507"/>
      <c r="E162" s="507"/>
      <c r="F162" s="507"/>
      <c r="G162" s="507"/>
      <c r="H162" s="507"/>
      <c r="I162" s="507"/>
      <c r="J162" s="507"/>
      <c r="K162" s="507"/>
      <c r="L162" s="507"/>
      <c r="M162" s="507"/>
      <c r="N162" s="507"/>
      <c r="O162" s="507"/>
      <c r="P162" s="507"/>
      <c r="Q162" s="507"/>
      <c r="R162" s="507"/>
      <c r="S162" s="507"/>
    </row>
    <row r="163" spans="1:19">
      <c r="A163" s="507"/>
      <c r="B163" s="507"/>
      <c r="C163" s="507"/>
      <c r="D163" s="507"/>
      <c r="E163" s="507"/>
      <c r="F163" s="507"/>
      <c r="G163" s="507"/>
      <c r="H163" s="507"/>
      <c r="I163" s="507"/>
      <c r="J163" s="507"/>
      <c r="K163" s="507"/>
      <c r="L163" s="507"/>
      <c r="M163" s="507"/>
      <c r="N163" s="507"/>
      <c r="O163" s="507"/>
      <c r="P163" s="507"/>
      <c r="Q163" s="507"/>
      <c r="R163" s="507"/>
      <c r="S163" s="507"/>
    </row>
    <row r="164" spans="1:19">
      <c r="A164" s="507"/>
      <c r="B164" s="507"/>
      <c r="C164" s="507"/>
      <c r="D164" s="507"/>
      <c r="E164" s="507"/>
      <c r="F164" s="507"/>
      <c r="G164" s="507"/>
      <c r="H164" s="507"/>
      <c r="I164" s="507"/>
      <c r="J164" s="507"/>
      <c r="K164" s="507"/>
      <c r="L164" s="507"/>
      <c r="M164" s="507"/>
      <c r="N164" s="507"/>
      <c r="O164" s="507"/>
      <c r="P164" s="507"/>
      <c r="Q164" s="507"/>
      <c r="R164" s="507"/>
      <c r="S164" s="507"/>
    </row>
    <row r="165" spans="1:19">
      <c r="A165" s="507"/>
      <c r="B165" s="507"/>
      <c r="C165" s="507"/>
      <c r="D165" s="507"/>
      <c r="E165" s="507"/>
      <c r="F165" s="507"/>
      <c r="G165" s="507"/>
      <c r="H165" s="507"/>
      <c r="I165" s="507"/>
      <c r="J165" s="507"/>
      <c r="K165" s="507"/>
      <c r="L165" s="507"/>
      <c r="M165" s="507"/>
      <c r="N165" s="507"/>
      <c r="O165" s="507"/>
      <c r="P165" s="507"/>
      <c r="Q165" s="507"/>
      <c r="R165" s="507"/>
      <c r="S165" s="507"/>
    </row>
    <row r="166" spans="1:19">
      <c r="A166" s="507"/>
      <c r="B166" s="507"/>
      <c r="C166" s="507"/>
      <c r="D166" s="507"/>
      <c r="E166" s="507"/>
      <c r="F166" s="507"/>
      <c r="G166" s="507"/>
      <c r="H166" s="507"/>
      <c r="I166" s="507"/>
      <c r="J166" s="507"/>
      <c r="K166" s="507"/>
      <c r="L166" s="507"/>
      <c r="M166" s="507"/>
      <c r="N166" s="507"/>
      <c r="O166" s="507"/>
      <c r="P166" s="507"/>
      <c r="Q166" s="507"/>
      <c r="R166" s="507"/>
      <c r="S166" s="507"/>
    </row>
    <row r="167" spans="1:19">
      <c r="A167" s="507"/>
      <c r="B167" s="507"/>
      <c r="C167" s="507"/>
      <c r="D167" s="507"/>
      <c r="E167" s="507"/>
      <c r="F167" s="507"/>
      <c r="G167" s="507"/>
      <c r="H167" s="507"/>
      <c r="I167" s="507"/>
      <c r="J167" s="507"/>
      <c r="K167" s="507"/>
      <c r="L167" s="507"/>
      <c r="M167" s="507"/>
      <c r="N167" s="507"/>
      <c r="O167" s="507"/>
      <c r="P167" s="507"/>
      <c r="Q167" s="507"/>
      <c r="R167" s="507"/>
      <c r="S167" s="507"/>
    </row>
    <row r="168" spans="1:19">
      <c r="A168" s="507"/>
      <c r="B168" s="507"/>
      <c r="C168" s="507"/>
      <c r="D168" s="507"/>
      <c r="E168" s="507"/>
      <c r="F168" s="507"/>
      <c r="G168" s="507"/>
      <c r="H168" s="507"/>
      <c r="I168" s="507"/>
      <c r="J168" s="507"/>
      <c r="K168" s="507"/>
      <c r="L168" s="507"/>
      <c r="M168" s="507"/>
      <c r="N168" s="507"/>
      <c r="O168" s="507"/>
      <c r="P168" s="507"/>
      <c r="Q168" s="507"/>
      <c r="R168" s="507"/>
      <c r="S168" s="507"/>
    </row>
    <row r="169" spans="1:19">
      <c r="A169" s="507"/>
      <c r="B169" s="507"/>
      <c r="C169" s="507"/>
      <c r="D169" s="507"/>
      <c r="E169" s="507"/>
      <c r="F169" s="507"/>
      <c r="G169" s="507"/>
      <c r="H169" s="507"/>
      <c r="I169" s="507"/>
      <c r="J169" s="507"/>
      <c r="K169" s="507"/>
      <c r="L169" s="507"/>
      <c r="M169" s="507"/>
      <c r="N169" s="507"/>
      <c r="O169" s="507"/>
      <c r="P169" s="507"/>
      <c r="Q169" s="507"/>
      <c r="R169" s="507"/>
      <c r="S169" s="507"/>
    </row>
    <row r="170" spans="1:19">
      <c r="A170" s="507"/>
      <c r="B170" s="507"/>
      <c r="C170" s="507"/>
      <c r="D170" s="507"/>
      <c r="E170" s="507"/>
      <c r="F170" s="507"/>
      <c r="G170" s="507"/>
      <c r="H170" s="507"/>
      <c r="I170" s="507"/>
      <c r="J170" s="507"/>
      <c r="K170" s="507"/>
      <c r="L170" s="507"/>
      <c r="M170" s="507"/>
      <c r="N170" s="507"/>
      <c r="O170" s="507"/>
      <c r="P170" s="507"/>
      <c r="Q170" s="507"/>
      <c r="R170" s="507"/>
      <c r="S170" s="507"/>
    </row>
    <row r="171" spans="1:19">
      <c r="A171" s="507"/>
      <c r="B171" s="507"/>
      <c r="C171" s="507"/>
      <c r="D171" s="507"/>
      <c r="E171" s="507"/>
      <c r="F171" s="507"/>
      <c r="G171" s="507"/>
      <c r="H171" s="507"/>
      <c r="I171" s="507"/>
      <c r="J171" s="507"/>
      <c r="K171" s="507"/>
      <c r="L171" s="507"/>
      <c r="M171" s="507"/>
      <c r="N171" s="507"/>
      <c r="O171" s="507"/>
      <c r="P171" s="507"/>
      <c r="Q171" s="507"/>
      <c r="R171" s="507"/>
      <c r="S171" s="507"/>
    </row>
    <row r="172" spans="1:19">
      <c r="A172" s="507"/>
      <c r="B172" s="507"/>
      <c r="C172" s="507"/>
      <c r="D172" s="507"/>
      <c r="E172" s="507"/>
      <c r="F172" s="507"/>
      <c r="G172" s="507"/>
      <c r="H172" s="507"/>
      <c r="I172" s="507"/>
      <c r="J172" s="507"/>
      <c r="K172" s="507"/>
      <c r="L172" s="507"/>
      <c r="M172" s="507"/>
      <c r="N172" s="507"/>
      <c r="O172" s="507"/>
      <c r="P172" s="507"/>
      <c r="Q172" s="507"/>
      <c r="R172" s="507"/>
      <c r="S172" s="507"/>
    </row>
    <row r="173" spans="1:19">
      <c r="A173" s="507"/>
      <c r="B173" s="507"/>
      <c r="C173" s="507"/>
      <c r="D173" s="507"/>
      <c r="E173" s="507"/>
      <c r="F173" s="507"/>
      <c r="G173" s="507"/>
      <c r="H173" s="507"/>
      <c r="I173" s="507"/>
      <c r="J173" s="507"/>
      <c r="K173" s="507"/>
      <c r="L173" s="507"/>
      <c r="M173" s="507"/>
      <c r="N173" s="507"/>
      <c r="O173" s="507"/>
      <c r="P173" s="507"/>
      <c r="Q173" s="507"/>
      <c r="R173" s="507"/>
      <c r="S173" s="507"/>
    </row>
    <row r="174" spans="1:19">
      <c r="A174" s="507"/>
      <c r="B174" s="507"/>
      <c r="C174" s="507"/>
      <c r="D174" s="507"/>
      <c r="E174" s="507"/>
      <c r="F174" s="507"/>
      <c r="G174" s="507"/>
      <c r="H174" s="507"/>
      <c r="I174" s="507"/>
      <c r="J174" s="507"/>
      <c r="K174" s="507"/>
      <c r="L174" s="507"/>
      <c r="M174" s="507"/>
      <c r="N174" s="507"/>
      <c r="O174" s="507"/>
      <c r="P174" s="507"/>
      <c r="Q174" s="507"/>
      <c r="R174" s="507"/>
      <c r="S174" s="507"/>
    </row>
    <row r="175" spans="1:19">
      <c r="A175" s="507"/>
      <c r="B175" s="507"/>
      <c r="C175" s="507"/>
      <c r="D175" s="507"/>
      <c r="E175" s="507"/>
      <c r="F175" s="507"/>
      <c r="G175" s="507"/>
      <c r="H175" s="507"/>
      <c r="I175" s="507"/>
      <c r="J175" s="507"/>
      <c r="K175" s="507"/>
      <c r="L175" s="507"/>
      <c r="M175" s="507"/>
      <c r="N175" s="507"/>
      <c r="O175" s="507"/>
      <c r="P175" s="507"/>
      <c r="Q175" s="507"/>
      <c r="R175" s="507"/>
      <c r="S175" s="507"/>
    </row>
    <row r="176" spans="1:19">
      <c r="A176" s="507"/>
      <c r="B176" s="507"/>
      <c r="C176" s="507"/>
      <c r="D176" s="507"/>
      <c r="E176" s="507"/>
      <c r="F176" s="507"/>
      <c r="G176" s="507"/>
      <c r="H176" s="507"/>
      <c r="I176" s="507"/>
      <c r="J176" s="507"/>
      <c r="K176" s="507"/>
      <c r="L176" s="507"/>
      <c r="M176" s="507"/>
      <c r="N176" s="507"/>
      <c r="O176" s="507"/>
      <c r="P176" s="507"/>
      <c r="Q176" s="507"/>
      <c r="R176" s="507"/>
      <c r="S176" s="507"/>
    </row>
    <row r="177" spans="1:19">
      <c r="A177" s="507"/>
      <c r="B177" s="507"/>
      <c r="C177" s="507"/>
      <c r="D177" s="507"/>
      <c r="E177" s="507"/>
      <c r="F177" s="507"/>
      <c r="G177" s="507"/>
      <c r="H177" s="507"/>
      <c r="I177" s="507"/>
      <c r="J177" s="507"/>
      <c r="K177" s="507"/>
      <c r="L177" s="507"/>
      <c r="M177" s="507"/>
      <c r="N177" s="507"/>
      <c r="O177" s="507"/>
      <c r="P177" s="507"/>
      <c r="Q177" s="507"/>
      <c r="R177" s="507"/>
      <c r="S177" s="507"/>
    </row>
    <row r="178" spans="1:19">
      <c r="A178" s="507"/>
      <c r="B178" s="507"/>
      <c r="C178" s="507"/>
      <c r="D178" s="507"/>
      <c r="E178" s="507"/>
      <c r="F178" s="507"/>
      <c r="G178" s="507"/>
      <c r="H178" s="507"/>
      <c r="I178" s="507"/>
      <c r="J178" s="507"/>
      <c r="K178" s="507"/>
      <c r="L178" s="507"/>
      <c r="M178" s="507"/>
      <c r="N178" s="507"/>
      <c r="O178" s="507"/>
      <c r="P178" s="507"/>
      <c r="Q178" s="507"/>
      <c r="R178" s="507"/>
      <c r="S178" s="507"/>
    </row>
    <row r="179" spans="1:19">
      <c r="A179" s="507"/>
      <c r="B179" s="507"/>
      <c r="C179" s="507"/>
      <c r="D179" s="507"/>
      <c r="E179" s="507"/>
      <c r="F179" s="507"/>
      <c r="G179" s="507"/>
      <c r="H179" s="507"/>
      <c r="I179" s="507"/>
      <c r="J179" s="507"/>
      <c r="K179" s="507"/>
      <c r="L179" s="507"/>
      <c r="M179" s="507"/>
      <c r="N179" s="507"/>
      <c r="O179" s="507"/>
      <c r="P179" s="507"/>
      <c r="Q179" s="507"/>
      <c r="R179" s="507"/>
      <c r="S179" s="507"/>
    </row>
    <row r="180" spans="1:19">
      <c r="A180" s="507"/>
      <c r="B180" s="507"/>
      <c r="C180" s="507"/>
      <c r="D180" s="507"/>
      <c r="E180" s="507"/>
      <c r="F180" s="507"/>
      <c r="G180" s="507"/>
      <c r="H180" s="507"/>
      <c r="I180" s="507"/>
      <c r="J180" s="507"/>
      <c r="K180" s="507"/>
      <c r="L180" s="507"/>
      <c r="M180" s="507"/>
      <c r="N180" s="507"/>
      <c r="O180" s="507"/>
      <c r="P180" s="507"/>
      <c r="Q180" s="507"/>
      <c r="R180" s="507"/>
      <c r="S180" s="507"/>
    </row>
    <row r="181" spans="1:19">
      <c r="A181" s="507"/>
      <c r="B181" s="507"/>
      <c r="C181" s="507"/>
      <c r="D181" s="507"/>
      <c r="E181" s="507"/>
      <c r="F181" s="507"/>
      <c r="G181" s="507"/>
      <c r="H181" s="507"/>
      <c r="I181" s="507"/>
      <c r="J181" s="507"/>
      <c r="K181" s="507"/>
      <c r="L181" s="507"/>
      <c r="M181" s="507"/>
      <c r="N181" s="507"/>
      <c r="O181" s="507"/>
      <c r="P181" s="507"/>
      <c r="Q181" s="507"/>
      <c r="R181" s="507"/>
      <c r="S181" s="507"/>
    </row>
    <row r="182" spans="1:19">
      <c r="A182" s="507"/>
      <c r="B182" s="507"/>
      <c r="C182" s="507"/>
      <c r="D182" s="507"/>
      <c r="E182" s="507"/>
      <c r="F182" s="507"/>
      <c r="G182" s="507"/>
      <c r="H182" s="507"/>
      <c r="I182" s="507"/>
      <c r="J182" s="507"/>
      <c r="K182" s="507"/>
      <c r="L182" s="507"/>
      <c r="M182" s="507"/>
      <c r="N182" s="507"/>
      <c r="O182" s="507"/>
      <c r="P182" s="507"/>
      <c r="Q182" s="507"/>
      <c r="R182" s="507"/>
      <c r="S182" s="507"/>
    </row>
    <row r="183" spans="1:19">
      <c r="A183" s="507"/>
      <c r="B183" s="507"/>
      <c r="C183" s="507"/>
      <c r="D183" s="507"/>
      <c r="E183" s="507"/>
      <c r="F183" s="507"/>
      <c r="G183" s="507"/>
      <c r="H183" s="507"/>
      <c r="I183" s="507"/>
      <c r="J183" s="507"/>
      <c r="K183" s="507"/>
      <c r="L183" s="507"/>
      <c r="M183" s="507"/>
      <c r="N183" s="507"/>
      <c r="O183" s="507"/>
      <c r="P183" s="507"/>
      <c r="Q183" s="507"/>
      <c r="R183" s="507"/>
      <c r="S183" s="507"/>
    </row>
    <row r="184" spans="1:19">
      <c r="A184" s="507"/>
      <c r="B184" s="507"/>
      <c r="C184" s="507"/>
      <c r="D184" s="507"/>
      <c r="E184" s="507"/>
      <c r="F184" s="507"/>
      <c r="G184" s="507"/>
      <c r="H184" s="507"/>
      <c r="I184" s="507"/>
      <c r="J184" s="507"/>
      <c r="K184" s="507"/>
      <c r="L184" s="507"/>
      <c r="M184" s="507"/>
      <c r="N184" s="507"/>
      <c r="O184" s="507"/>
      <c r="P184" s="507"/>
      <c r="Q184" s="507"/>
      <c r="R184" s="507"/>
      <c r="S184" s="507"/>
    </row>
    <row r="185" spans="1:19">
      <c r="A185" s="507"/>
      <c r="B185" s="507"/>
      <c r="C185" s="507"/>
      <c r="D185" s="507"/>
      <c r="E185" s="507"/>
      <c r="F185" s="507"/>
      <c r="G185" s="507"/>
      <c r="H185" s="507"/>
      <c r="I185" s="507"/>
      <c r="J185" s="507"/>
      <c r="K185" s="507"/>
      <c r="L185" s="507"/>
      <c r="M185" s="507"/>
      <c r="N185" s="507"/>
      <c r="O185" s="507"/>
      <c r="P185" s="507"/>
      <c r="Q185" s="507"/>
      <c r="R185" s="507"/>
      <c r="S185" s="507"/>
    </row>
    <row r="186" spans="1:19">
      <c r="A186" s="507"/>
      <c r="B186" s="507"/>
      <c r="C186" s="507"/>
      <c r="D186" s="507"/>
      <c r="E186" s="507"/>
      <c r="F186" s="507"/>
      <c r="G186" s="507"/>
      <c r="H186" s="507"/>
      <c r="I186" s="507"/>
      <c r="J186" s="507"/>
      <c r="K186" s="507"/>
      <c r="L186" s="507"/>
      <c r="M186" s="507"/>
      <c r="N186" s="507"/>
      <c r="O186" s="507"/>
      <c r="P186" s="507"/>
      <c r="Q186" s="507"/>
      <c r="R186" s="507"/>
      <c r="S186" s="507"/>
    </row>
    <row r="187" spans="1:19">
      <c r="A187" s="507"/>
      <c r="B187" s="507"/>
      <c r="C187" s="507"/>
      <c r="D187" s="507"/>
      <c r="E187" s="507"/>
      <c r="F187" s="507"/>
      <c r="G187" s="507"/>
      <c r="H187" s="507"/>
      <c r="I187" s="507"/>
      <c r="J187" s="507"/>
      <c r="K187" s="507"/>
      <c r="L187" s="507"/>
      <c r="M187" s="507"/>
      <c r="N187" s="507"/>
      <c r="O187" s="507"/>
      <c r="P187" s="507"/>
      <c r="Q187" s="507"/>
      <c r="R187" s="507"/>
      <c r="S187" s="507"/>
    </row>
    <row r="188" spans="1:19">
      <c r="A188" s="507"/>
      <c r="B188" s="507"/>
      <c r="C188" s="507"/>
      <c r="D188" s="507"/>
      <c r="E188" s="507"/>
      <c r="F188" s="507"/>
      <c r="G188" s="507"/>
      <c r="H188" s="507"/>
      <c r="I188" s="507"/>
      <c r="J188" s="507"/>
      <c r="K188" s="507"/>
      <c r="L188" s="507"/>
      <c r="M188" s="507"/>
      <c r="N188" s="507"/>
      <c r="O188" s="507"/>
      <c r="P188" s="507"/>
      <c r="Q188" s="507"/>
      <c r="R188" s="507"/>
      <c r="S188" s="507"/>
    </row>
    <row r="189" spans="1:19">
      <c r="A189" s="507"/>
      <c r="B189" s="507"/>
      <c r="C189" s="507"/>
      <c r="D189" s="507"/>
      <c r="E189" s="507"/>
      <c r="F189" s="507"/>
      <c r="G189" s="507"/>
      <c r="H189" s="507"/>
      <c r="I189" s="507"/>
      <c r="J189" s="507"/>
      <c r="K189" s="507"/>
      <c r="L189" s="507"/>
      <c r="M189" s="507"/>
      <c r="N189" s="507"/>
      <c r="O189" s="507"/>
      <c r="P189" s="507"/>
      <c r="Q189" s="507"/>
      <c r="R189" s="507"/>
      <c r="S189" s="507"/>
    </row>
    <row r="190" spans="1:19">
      <c r="A190" s="507"/>
      <c r="B190" s="507"/>
      <c r="C190" s="507"/>
      <c r="D190" s="507"/>
      <c r="E190" s="507"/>
      <c r="F190" s="507"/>
      <c r="G190" s="507"/>
      <c r="H190" s="507"/>
      <c r="I190" s="507"/>
      <c r="J190" s="507"/>
      <c r="K190" s="507"/>
      <c r="L190" s="507"/>
      <c r="M190" s="507"/>
      <c r="N190" s="507"/>
      <c r="O190" s="507"/>
      <c r="P190" s="507"/>
      <c r="Q190" s="507"/>
      <c r="R190" s="507"/>
      <c r="S190" s="507"/>
    </row>
    <row r="191" spans="1:19">
      <c r="A191" s="507"/>
      <c r="B191" s="507"/>
      <c r="C191" s="507"/>
      <c r="D191" s="507"/>
      <c r="E191" s="507"/>
      <c r="F191" s="507"/>
      <c r="G191" s="507"/>
      <c r="H191" s="507"/>
      <c r="I191" s="507"/>
      <c r="J191" s="507"/>
      <c r="K191" s="507"/>
      <c r="L191" s="507"/>
      <c r="M191" s="507"/>
      <c r="N191" s="507"/>
      <c r="O191" s="507"/>
      <c r="P191" s="507"/>
      <c r="Q191" s="507"/>
      <c r="R191" s="507"/>
      <c r="S191" s="507"/>
    </row>
    <row r="192" spans="1:19">
      <c r="A192" s="507"/>
      <c r="B192" s="507"/>
      <c r="C192" s="507"/>
      <c r="D192" s="507"/>
      <c r="E192" s="507"/>
      <c r="F192" s="507"/>
      <c r="G192" s="507"/>
      <c r="H192" s="507"/>
      <c r="I192" s="507"/>
      <c r="J192" s="507"/>
      <c r="K192" s="507"/>
      <c r="L192" s="507"/>
      <c r="M192" s="507"/>
      <c r="N192" s="507"/>
      <c r="O192" s="507"/>
      <c r="P192" s="507"/>
      <c r="Q192" s="507"/>
      <c r="R192" s="507"/>
      <c r="S192" s="507"/>
    </row>
    <row r="193" spans="1:19">
      <c r="A193" s="507"/>
      <c r="B193" s="507"/>
      <c r="C193" s="507"/>
      <c r="D193" s="507"/>
      <c r="E193" s="507"/>
      <c r="F193" s="507"/>
      <c r="G193" s="507"/>
      <c r="H193" s="507"/>
      <c r="I193" s="507"/>
      <c r="J193" s="507"/>
      <c r="K193" s="507"/>
      <c r="L193" s="507"/>
      <c r="M193" s="507"/>
      <c r="N193" s="507"/>
      <c r="O193" s="507"/>
      <c r="P193" s="507"/>
      <c r="Q193" s="507"/>
      <c r="R193" s="507"/>
      <c r="S193" s="507"/>
    </row>
    <row r="194" spans="1:19">
      <c r="A194" s="507"/>
      <c r="B194" s="507"/>
      <c r="C194" s="507"/>
      <c r="D194" s="507"/>
      <c r="E194" s="507"/>
      <c r="F194" s="507"/>
      <c r="G194" s="507"/>
      <c r="H194" s="507"/>
      <c r="I194" s="507"/>
      <c r="J194" s="507"/>
      <c r="K194" s="507"/>
      <c r="L194" s="507"/>
      <c r="M194" s="507"/>
      <c r="N194" s="507"/>
      <c r="O194" s="507"/>
      <c r="P194" s="507"/>
      <c r="Q194" s="507"/>
      <c r="R194" s="507"/>
      <c r="S194" s="507"/>
    </row>
    <row r="195" spans="1:19">
      <c r="A195" s="507"/>
      <c r="B195" s="507"/>
      <c r="C195" s="507"/>
      <c r="D195" s="507"/>
      <c r="E195" s="507"/>
      <c r="F195" s="507"/>
      <c r="G195" s="507"/>
      <c r="H195" s="507"/>
      <c r="I195" s="507"/>
      <c r="J195" s="507"/>
      <c r="K195" s="507"/>
      <c r="L195" s="507"/>
      <c r="M195" s="507"/>
      <c r="N195" s="507"/>
      <c r="O195" s="507"/>
      <c r="P195" s="507"/>
      <c r="Q195" s="507"/>
      <c r="R195" s="507"/>
      <c r="S195" s="507"/>
    </row>
    <row r="196" spans="1:19">
      <c r="A196" s="507"/>
      <c r="B196" s="507"/>
      <c r="C196" s="507"/>
      <c r="D196" s="507"/>
      <c r="E196" s="507"/>
      <c r="F196" s="507"/>
      <c r="G196" s="507"/>
      <c r="H196" s="507"/>
      <c r="I196" s="507"/>
      <c r="J196" s="507"/>
      <c r="K196" s="507"/>
      <c r="L196" s="507"/>
      <c r="M196" s="507"/>
      <c r="N196" s="507"/>
      <c r="O196" s="507"/>
      <c r="P196" s="507"/>
      <c r="Q196" s="507"/>
      <c r="R196" s="507"/>
      <c r="S196" s="507"/>
    </row>
    <row r="197" spans="1:19">
      <c r="A197" s="507"/>
      <c r="B197" s="507"/>
      <c r="C197" s="507"/>
      <c r="D197" s="507"/>
      <c r="E197" s="507"/>
      <c r="F197" s="507"/>
      <c r="G197" s="507"/>
      <c r="H197" s="507"/>
      <c r="I197" s="507"/>
      <c r="J197" s="507"/>
      <c r="K197" s="507"/>
      <c r="L197" s="507"/>
      <c r="M197" s="507"/>
      <c r="N197" s="507"/>
      <c r="O197" s="507"/>
      <c r="P197" s="507"/>
      <c r="Q197" s="507"/>
      <c r="R197" s="507"/>
      <c r="S197" s="507"/>
    </row>
    <row r="198" spans="1:19">
      <c r="A198" s="507"/>
      <c r="B198" s="507"/>
      <c r="C198" s="507"/>
      <c r="D198" s="507"/>
      <c r="E198" s="507"/>
      <c r="F198" s="507"/>
      <c r="G198" s="507"/>
      <c r="H198" s="507"/>
      <c r="I198" s="507"/>
      <c r="J198" s="507"/>
      <c r="K198" s="507"/>
      <c r="L198" s="507"/>
      <c r="M198" s="507"/>
      <c r="N198" s="507"/>
      <c r="O198" s="507"/>
      <c r="P198" s="507"/>
      <c r="Q198" s="507"/>
      <c r="R198" s="507"/>
      <c r="S198" s="507"/>
    </row>
    <row r="199" spans="1:19">
      <c r="A199" s="507"/>
      <c r="B199" s="507"/>
      <c r="C199" s="507"/>
      <c r="D199" s="507"/>
      <c r="E199" s="507"/>
      <c r="F199" s="507"/>
      <c r="G199" s="507"/>
      <c r="H199" s="507"/>
      <c r="I199" s="507"/>
      <c r="J199" s="507"/>
      <c r="K199" s="507"/>
      <c r="L199" s="507"/>
      <c r="M199" s="507"/>
      <c r="N199" s="507"/>
      <c r="O199" s="507"/>
      <c r="P199" s="507"/>
      <c r="Q199" s="507"/>
      <c r="R199" s="507"/>
      <c r="S199" s="507"/>
    </row>
    <row r="200" spans="1:19">
      <c r="A200" s="507"/>
      <c r="B200" s="507"/>
      <c r="C200" s="507"/>
      <c r="D200" s="507"/>
      <c r="E200" s="507"/>
      <c r="F200" s="507"/>
      <c r="G200" s="507"/>
      <c r="H200" s="507"/>
      <c r="I200" s="507"/>
      <c r="J200" s="507"/>
      <c r="K200" s="507"/>
      <c r="L200" s="507"/>
      <c r="M200" s="507"/>
      <c r="N200" s="507"/>
      <c r="O200" s="507"/>
      <c r="P200" s="507"/>
      <c r="Q200" s="507"/>
      <c r="R200" s="507"/>
      <c r="S200" s="507"/>
    </row>
  </sheetData>
  <sheetProtection password="D939" sheet="1" objects="1" scenarios="1"/>
  <mergeCells count="2">
    <mergeCell ref="G3:H3"/>
    <mergeCell ref="G4:H4"/>
  </mergeCells>
  <phoneticPr fontId="28" type="noConversion"/>
  <dataValidations disablePrompts="1" count="1">
    <dataValidation type="decimal" allowBlank="1" showInputMessage="1" showErrorMessage="1" sqref="E8:I8" xr:uid="{00000000-0002-0000-0200-000000000000}">
      <formula1>0</formula1>
      <formula2>1</formula2>
    </dataValidation>
  </dataValidations>
  <pageMargins left="0.5" right="0.25" top="0.4" bottom="0.15" header="0" footer="0"/>
  <pageSetup scale="70" fitToWidth="0" fitToHeight="0" orientation="portrait" r:id="rId1"/>
  <headerFooter alignWithMargins="0">
    <oddHeader>&amp;RPage &amp;P</oddHeader>
  </headerFooter>
  <ignoredErrors>
    <ignoredError sqref="E44:I47 F75:I75 H88:I88 E33:I39 E42:I42" unlockedFormula="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codeName="Sheet5">
    <tabColor rgb="FFFFFF00"/>
  </sheetPr>
  <dimension ref="A1:T200"/>
  <sheetViews>
    <sheetView tabSelected="1" workbookViewId="0">
      <pane xSplit="3" ySplit="15" topLeftCell="D58" activePane="bottomRight" state="frozenSplit"/>
      <selection activeCell="A18" sqref="A18:I18"/>
      <selection pane="topRight" activeCell="A18" sqref="A18:I18"/>
      <selection pane="bottomLeft" activeCell="A18" sqref="A18:I18"/>
      <selection pane="bottomRight" activeCell="F72" sqref="F72"/>
    </sheetView>
  </sheetViews>
  <sheetFormatPr defaultColWidth="11.42578125" defaultRowHeight="12.75"/>
  <cols>
    <col min="1" max="1" width="5.85546875" customWidth="1"/>
    <col min="2" max="2" width="1.7109375" customWidth="1"/>
    <col min="3" max="3" width="7.7109375" hidden="1" customWidth="1"/>
    <col min="4" max="4" width="44.28515625" customWidth="1"/>
    <col min="5" max="5" width="11.42578125" customWidth="1"/>
    <col min="6" max="6" width="11.5703125" customWidth="1"/>
    <col min="7" max="9" width="11.42578125" customWidth="1"/>
    <col min="10" max="10" width="12.85546875" customWidth="1"/>
    <col min="11" max="11" width="16.42578125" customWidth="1"/>
  </cols>
  <sheetData>
    <row r="1" spans="1:20" s="2" customFormat="1" ht="15.75">
      <c r="A1" s="3" t="s">
        <v>2</v>
      </c>
      <c r="F1" s="41" t="s">
        <v>3</v>
      </c>
      <c r="G1"/>
      <c r="H1"/>
      <c r="I1"/>
      <c r="K1" s="122"/>
      <c r="L1" s="506"/>
      <c r="M1" s="506"/>
      <c r="N1" s="506"/>
      <c r="O1" s="506"/>
      <c r="P1" s="506"/>
      <c r="Q1" s="506"/>
      <c r="R1" s="506"/>
      <c r="S1" s="506"/>
      <c r="T1" s="506"/>
    </row>
    <row r="2" spans="1:20" s="2" customFormat="1">
      <c r="A2" s="106" t="s">
        <v>173</v>
      </c>
      <c r="B2" s="52"/>
      <c r="C2" s="52"/>
      <c r="D2" s="108" t="s">
        <v>176</v>
      </c>
      <c r="E2" s="52"/>
      <c r="F2" s="53"/>
      <c r="H2" s="104" t="s">
        <v>171</v>
      </c>
      <c r="I2" s="105" t="s">
        <v>172</v>
      </c>
      <c r="J2" s="103" t="s">
        <v>99</v>
      </c>
      <c r="K2" s="500" t="s">
        <v>179</v>
      </c>
      <c r="L2" s="506"/>
      <c r="M2" s="506"/>
      <c r="N2" s="506"/>
      <c r="O2" s="506"/>
      <c r="P2" s="506"/>
      <c r="Q2" s="506"/>
      <c r="R2" s="506"/>
      <c r="S2" s="506"/>
      <c r="T2" s="506"/>
    </row>
    <row r="3" spans="1:20" s="2" customFormat="1">
      <c r="A3" s="106" t="s">
        <v>174</v>
      </c>
      <c r="B3" s="52"/>
      <c r="C3" s="52"/>
      <c r="D3" s="108" t="s">
        <v>177</v>
      </c>
      <c r="E3" s="6"/>
      <c r="F3" s="6"/>
      <c r="G3" s="550" t="s">
        <v>175</v>
      </c>
      <c r="H3" s="550"/>
      <c r="I3" s="105">
        <v>43709</v>
      </c>
      <c r="J3" s="118" t="s">
        <v>178</v>
      </c>
      <c r="K3" s="105">
        <v>45535</v>
      </c>
      <c r="L3" s="506"/>
      <c r="M3" s="506"/>
      <c r="N3" s="506"/>
      <c r="O3" s="506"/>
      <c r="P3" s="506"/>
      <c r="Q3" s="506"/>
      <c r="R3" s="506"/>
      <c r="S3" s="506"/>
      <c r="T3" s="506"/>
    </row>
    <row r="4" spans="1:20" s="2" customFormat="1" ht="13.5" thickBot="1">
      <c r="A4" s="107" t="s">
        <v>188</v>
      </c>
      <c r="B4" s="54"/>
      <c r="C4" s="54"/>
      <c r="D4" s="109" t="s">
        <v>189</v>
      </c>
      <c r="E4" s="117"/>
      <c r="F4" s="117"/>
      <c r="G4" s="548"/>
      <c r="H4" s="548"/>
      <c r="I4" s="110"/>
      <c r="J4" s="102"/>
      <c r="K4" s="110"/>
      <c r="L4" s="506"/>
      <c r="M4" s="506"/>
      <c r="N4" s="506"/>
      <c r="O4" s="506"/>
      <c r="P4" s="506"/>
      <c r="Q4" s="506"/>
      <c r="R4" s="506"/>
      <c r="S4" s="506"/>
      <c r="T4" s="506"/>
    </row>
    <row r="5" spans="1:20" s="2" customFormat="1">
      <c r="A5" s="32" t="s">
        <v>109</v>
      </c>
      <c r="B5" s="6"/>
      <c r="C5" s="6"/>
      <c r="D5" s="6"/>
      <c r="E5" s="29" t="s">
        <v>106</v>
      </c>
      <c r="F5" s="7"/>
      <c r="G5" s="7"/>
      <c r="H5" s="29" t="s">
        <v>106</v>
      </c>
      <c r="I5" s="29"/>
      <c r="L5" s="506"/>
      <c r="M5" s="506"/>
      <c r="N5" s="506"/>
      <c r="O5" s="506"/>
      <c r="P5" s="506"/>
      <c r="Q5" s="506"/>
      <c r="R5" s="506"/>
      <c r="S5" s="506"/>
      <c r="T5" s="506"/>
    </row>
    <row r="6" spans="1:20" s="2" customFormat="1">
      <c r="A6" s="36" t="s">
        <v>97</v>
      </c>
      <c r="B6" s="26"/>
      <c r="C6" s="27"/>
      <c r="E6" s="29" t="s">
        <v>107</v>
      </c>
      <c r="F6" s="28"/>
      <c r="G6" s="28"/>
      <c r="H6" s="29" t="s">
        <v>108</v>
      </c>
      <c r="I6" s="29"/>
      <c r="L6" s="506"/>
      <c r="M6" s="506"/>
      <c r="N6" s="506"/>
      <c r="O6" s="506"/>
      <c r="P6" s="506"/>
      <c r="Q6" s="506"/>
      <c r="R6" s="506"/>
      <c r="S6" s="506"/>
      <c r="T6" s="506"/>
    </row>
    <row r="7" spans="1:20" s="2" customFormat="1">
      <c r="A7" s="23" t="s">
        <v>98</v>
      </c>
      <c r="B7"/>
      <c r="C7" s="24"/>
      <c r="D7" s="11"/>
      <c r="E7" s="442">
        <v>1</v>
      </c>
      <c r="F7" s="443" t="s">
        <v>166</v>
      </c>
      <c r="G7" s="126"/>
      <c r="H7" s="426">
        <v>1</v>
      </c>
      <c r="I7" s="427" t="s">
        <v>167</v>
      </c>
      <c r="J7" s="25"/>
      <c r="L7" s="506"/>
      <c r="M7" s="506"/>
      <c r="N7" s="506"/>
      <c r="O7" s="506"/>
      <c r="P7" s="506"/>
      <c r="Q7" s="506"/>
      <c r="R7" s="506"/>
      <c r="S7" s="506"/>
      <c r="T7" s="506"/>
    </row>
    <row r="8" spans="1:20" s="2" customFormat="1">
      <c r="A8" s="23"/>
      <c r="B8"/>
      <c r="C8" s="24"/>
      <c r="D8" s="439" t="s">
        <v>198</v>
      </c>
      <c r="E8" s="440">
        <v>0</v>
      </c>
      <c r="F8" s="441">
        <v>0</v>
      </c>
      <c r="G8" s="441">
        <v>0</v>
      </c>
      <c r="H8" s="440">
        <v>0</v>
      </c>
      <c r="I8" s="440">
        <v>0</v>
      </c>
      <c r="J8" s="25"/>
      <c r="L8" s="506"/>
      <c r="M8" s="506"/>
      <c r="N8" s="506"/>
      <c r="O8" s="506"/>
      <c r="P8" s="506"/>
      <c r="Q8" s="506"/>
      <c r="R8" s="506"/>
      <c r="S8" s="506"/>
      <c r="T8" s="506"/>
    </row>
    <row r="9" spans="1:20" ht="12" customHeight="1">
      <c r="D9" s="437" t="s">
        <v>165</v>
      </c>
      <c r="E9" s="438">
        <v>0</v>
      </c>
      <c r="F9" s="438">
        <v>0</v>
      </c>
      <c r="G9" s="438">
        <v>0</v>
      </c>
      <c r="H9" s="438">
        <v>0</v>
      </c>
      <c r="I9" s="438">
        <v>0</v>
      </c>
      <c r="L9" s="507"/>
      <c r="M9" s="507"/>
      <c r="N9" s="507"/>
      <c r="O9" s="507"/>
      <c r="P9" s="507"/>
      <c r="Q9" s="507"/>
      <c r="R9" s="507"/>
      <c r="S9" s="507"/>
      <c r="T9" s="507"/>
    </row>
    <row r="10" spans="1:20">
      <c r="D10" t="s">
        <v>164</v>
      </c>
      <c r="E10" s="436">
        <f>IF($H$7&lt;3,VLOOKUP($H$7,'Vars-RU'!$A$28:'Vars-RU'!$H$29,3),E9)</f>
        <v>50131.536314527773</v>
      </c>
      <c r="F10" s="436">
        <f>IF($H$7&lt;3,VLOOKUP($H$7,'Vars-RU'!$A$28:'Vars-RU'!$H$29,4),F9)</f>
        <v>51282.965528963614</v>
      </c>
      <c r="G10" s="436">
        <f>IF($H$7&lt;3,VLOOKUP($H$7,'Vars-RU'!$A$28:'Vars-RU'!$H$29,5),G9)</f>
        <v>52462.194151238771</v>
      </c>
      <c r="H10" s="436">
        <f>IF($H$7&lt;3,VLOOKUP($H$7,'Vars-RU'!$A$28:'Vars-RU'!$H$29,6),H9)</f>
        <v>53670.97904393707</v>
      </c>
      <c r="I10" s="436">
        <f>IF($H$7&lt;3,VLOOKUP($H$7,'Vars-RU'!$A$28:'Vars-RU'!$H$29,7),I9)</f>
        <v>54909.544513614732</v>
      </c>
      <c r="L10" s="507"/>
      <c r="M10" s="507"/>
      <c r="N10" s="507"/>
      <c r="O10" s="507"/>
      <c r="P10" s="507"/>
      <c r="Q10" s="507"/>
      <c r="R10" s="507"/>
      <c r="S10" s="507"/>
      <c r="T10" s="507"/>
    </row>
    <row r="11" spans="1:20">
      <c r="D11" s="444" t="s">
        <v>211</v>
      </c>
      <c r="E11" s="445">
        <v>0</v>
      </c>
      <c r="F11" s="445">
        <v>0</v>
      </c>
      <c r="G11" s="445">
        <v>0</v>
      </c>
      <c r="H11" s="445">
        <v>0</v>
      </c>
      <c r="I11" s="445">
        <v>0</v>
      </c>
      <c r="L11" s="507"/>
      <c r="M11" s="507"/>
      <c r="N11" s="507"/>
      <c r="O11" s="507"/>
      <c r="P11" s="507"/>
      <c r="Q11" s="507"/>
      <c r="R11" s="507"/>
      <c r="S11" s="507"/>
      <c r="T11" s="507"/>
    </row>
    <row r="12" spans="1:20">
      <c r="E12" s="85"/>
      <c r="F12" s="85"/>
      <c r="G12" s="85"/>
      <c r="H12" s="85"/>
      <c r="I12" s="85"/>
      <c r="L12" s="507"/>
      <c r="M12" s="507"/>
      <c r="N12" s="507"/>
      <c r="O12" s="507"/>
      <c r="P12" s="507"/>
      <c r="Q12" s="507"/>
      <c r="R12" s="507"/>
      <c r="S12" s="507"/>
      <c r="T12" s="507"/>
    </row>
    <row r="13" spans="1:20">
      <c r="B13" s="9"/>
      <c r="C13" s="10" t="s">
        <v>5</v>
      </c>
      <c r="D13" s="10" t="s">
        <v>100</v>
      </c>
      <c r="E13" s="22" t="str">
        <f>"FY " &amp; TEXT('Vars-RU'!C2,"0000")</f>
        <v>FY 2018</v>
      </c>
      <c r="F13" s="22" t="str">
        <f>"FY " &amp; TEXT('Vars-RU'!D2,"0000")</f>
        <v>FY 2019</v>
      </c>
      <c r="G13" s="22" t="str">
        <f>"FY " &amp; TEXT('Vars-RU'!E2,"0000")</f>
        <v>FY 2020</v>
      </c>
      <c r="H13" s="22" t="str">
        <f>"FY " &amp; TEXT('Vars-RU'!F2,"0000")</f>
        <v>FY 2021</v>
      </c>
      <c r="I13" s="22" t="str">
        <f>"FY " &amp; TEXT('Vars-RU'!G2,"0000")</f>
        <v>FY 2022</v>
      </c>
      <c r="L13" s="507"/>
      <c r="M13" s="507"/>
      <c r="N13" s="507"/>
      <c r="O13" s="507"/>
      <c r="P13" s="507"/>
      <c r="Q13" s="507"/>
      <c r="R13" s="507"/>
      <c r="S13" s="507"/>
      <c r="T13" s="507"/>
    </row>
    <row r="14" spans="1:20">
      <c r="A14" s="30" t="s">
        <v>4</v>
      </c>
      <c r="D14" s="98" t="s">
        <v>170</v>
      </c>
      <c r="E14" s="85">
        <f>IF($E$7&lt;9,VLOOKUP($E$7,'Vars-RU'!$A$18:'Vars-RU'!$H$25,3),E8)</f>
        <v>0.55000000000000004</v>
      </c>
      <c r="F14" s="85">
        <f>IF($E$7&lt;9,VLOOKUP($E$7,'Vars-RU'!$A$18:'Vars-RU'!$H$25,4),F8)</f>
        <v>0.55000000000000004</v>
      </c>
      <c r="G14" s="85">
        <f>IF($E$7&lt;9,VLOOKUP($E$7,'Vars-RU'!$A$18:'Vars-RU'!$H$25,5),G8)</f>
        <v>0.55000000000000004</v>
      </c>
      <c r="H14" s="85">
        <f>IF($E$7&lt;9,VLOOKUP($E$7,'Vars-RU'!$A$18:'Vars-RU'!$H$25,6),H8)</f>
        <v>0.55000000000000004</v>
      </c>
      <c r="I14" s="85">
        <f>IF($E$7&lt;9,VLOOKUP($E$7,'Vars-RU'!$A$18:'Vars-RU'!$H$25,7),I8)</f>
        <v>0.55000000000000004</v>
      </c>
      <c r="L14" s="507"/>
      <c r="M14" s="507"/>
      <c r="N14" s="507"/>
      <c r="O14" s="507"/>
      <c r="P14" s="507"/>
      <c r="Q14" s="507"/>
      <c r="R14" s="507"/>
      <c r="S14" s="507"/>
      <c r="T14" s="507"/>
    </row>
    <row r="15" spans="1:20" ht="13.5" thickBot="1">
      <c r="A15" s="31" t="s">
        <v>6</v>
      </c>
      <c r="B15" s="15"/>
      <c r="C15" s="15" t="s">
        <v>7</v>
      </c>
      <c r="D15" s="15" t="s">
        <v>7</v>
      </c>
      <c r="E15" s="16" t="s">
        <v>81</v>
      </c>
      <c r="F15" s="16" t="s">
        <v>82</v>
      </c>
      <c r="G15" s="16" t="s">
        <v>83</v>
      </c>
      <c r="H15" s="16" t="s">
        <v>84</v>
      </c>
      <c r="I15" s="16" t="s">
        <v>85</v>
      </c>
      <c r="J15" s="17" t="s">
        <v>86</v>
      </c>
      <c r="K15" s="17" t="s">
        <v>96</v>
      </c>
      <c r="L15" s="508" t="s">
        <v>433</v>
      </c>
      <c r="M15" s="507"/>
      <c r="N15" s="507"/>
      <c r="O15" s="507"/>
      <c r="P15" s="507"/>
      <c r="Q15" s="507"/>
      <c r="R15" s="507"/>
      <c r="S15" s="507"/>
      <c r="T15" s="507"/>
    </row>
    <row r="16" spans="1:20">
      <c r="A16" s="476" t="s">
        <v>126</v>
      </c>
      <c r="B16" s="9"/>
      <c r="C16" s="9" t="s">
        <v>8</v>
      </c>
      <c r="D16" s="9" t="s">
        <v>113</v>
      </c>
      <c r="E16" s="9">
        <f>+'Personnel-RU'!B26</f>
        <v>0</v>
      </c>
      <c r="F16" s="9">
        <f>+'Personnel-RU'!C26</f>
        <v>0</v>
      </c>
      <c r="G16" s="9">
        <f>+'Personnel-RU'!D26</f>
        <v>0</v>
      </c>
      <c r="H16" s="9">
        <f>+'Personnel-RU'!E26</f>
        <v>0</v>
      </c>
      <c r="I16" s="9">
        <f>+'Personnel-RU'!F26</f>
        <v>0</v>
      </c>
      <c r="J16" s="246">
        <f t="shared" ref="J16:J25" si="0">SUM(E16:I16)</f>
        <v>0</v>
      </c>
      <c r="K16" s="248"/>
      <c r="L16" s="507"/>
      <c r="M16" s="507"/>
      <c r="N16" s="507"/>
      <c r="O16" s="507"/>
      <c r="P16" s="507"/>
      <c r="Q16" s="507"/>
      <c r="R16" s="507"/>
      <c r="S16" s="507"/>
      <c r="T16" s="507"/>
    </row>
    <row r="17" spans="1:20">
      <c r="A17" s="476" t="s">
        <v>127</v>
      </c>
      <c r="B17" s="9"/>
      <c r="C17" s="9" t="s">
        <v>9</v>
      </c>
      <c r="D17" s="9" t="s">
        <v>9</v>
      </c>
      <c r="E17" s="9">
        <f>+'Personnel-RU'!B30</f>
        <v>0</v>
      </c>
      <c r="F17" s="9">
        <f>+'Personnel-RU'!C30</f>
        <v>0</v>
      </c>
      <c r="G17" s="9">
        <f>+'Personnel-RU'!D30</f>
        <v>0</v>
      </c>
      <c r="H17" s="9">
        <f>+'Personnel-RU'!E30</f>
        <v>0</v>
      </c>
      <c r="I17" s="9">
        <f>+'Personnel-RU'!F30</f>
        <v>0</v>
      </c>
      <c r="J17" s="246">
        <f t="shared" si="0"/>
        <v>0</v>
      </c>
      <c r="K17" s="248"/>
      <c r="L17" s="507"/>
      <c r="M17" s="507"/>
      <c r="N17" s="507"/>
      <c r="O17" s="507"/>
      <c r="P17" s="507"/>
      <c r="Q17" s="507"/>
      <c r="R17" s="507"/>
      <c r="S17" s="507"/>
      <c r="T17" s="507"/>
    </row>
    <row r="18" spans="1:20">
      <c r="A18" s="476" t="s">
        <v>128</v>
      </c>
      <c r="B18" s="9"/>
      <c r="C18" s="9" t="s">
        <v>10</v>
      </c>
      <c r="D18" s="9" t="s">
        <v>10</v>
      </c>
      <c r="E18" s="9">
        <f>+'Personnel-RU'!B34</f>
        <v>0</v>
      </c>
      <c r="F18" s="9">
        <f>+'Personnel-RU'!C34</f>
        <v>0</v>
      </c>
      <c r="G18" s="9">
        <f>+'Personnel-RU'!D34</f>
        <v>0</v>
      </c>
      <c r="H18" s="9">
        <f>+'Personnel-RU'!E34</f>
        <v>0</v>
      </c>
      <c r="I18" s="9">
        <f>+'Personnel-RU'!F34</f>
        <v>0</v>
      </c>
      <c r="J18" s="246">
        <f t="shared" si="0"/>
        <v>0</v>
      </c>
      <c r="K18" s="248"/>
      <c r="L18" s="507"/>
      <c r="M18" s="507"/>
      <c r="N18" s="507"/>
      <c r="O18" s="507"/>
      <c r="P18" s="507"/>
      <c r="Q18" s="507"/>
      <c r="R18" s="507"/>
      <c r="S18" s="507"/>
      <c r="T18" s="507"/>
    </row>
    <row r="19" spans="1:20">
      <c r="A19" s="476" t="s">
        <v>129</v>
      </c>
      <c r="B19" s="9"/>
      <c r="C19" s="9" t="s">
        <v>11</v>
      </c>
      <c r="D19" s="9" t="s">
        <v>11</v>
      </c>
      <c r="E19" s="9">
        <f>+'Personnel-RU'!B42</f>
        <v>0</v>
      </c>
      <c r="F19" s="9">
        <f>+'Personnel-RU'!C42</f>
        <v>0</v>
      </c>
      <c r="G19" s="9">
        <f>+'Personnel-RU'!D42</f>
        <v>0</v>
      </c>
      <c r="H19" s="9">
        <f>+'Personnel-RU'!E42</f>
        <v>0</v>
      </c>
      <c r="I19" s="9">
        <f>+'Personnel-RU'!F42</f>
        <v>0</v>
      </c>
      <c r="J19" s="246">
        <f t="shared" si="0"/>
        <v>0</v>
      </c>
      <c r="K19" s="248"/>
      <c r="L19" s="507"/>
      <c r="M19" s="507"/>
      <c r="N19" s="507"/>
      <c r="O19" s="507"/>
      <c r="P19" s="507"/>
      <c r="Q19" s="507"/>
      <c r="R19" s="507"/>
      <c r="S19" s="507"/>
      <c r="T19" s="507"/>
    </row>
    <row r="20" spans="1:20">
      <c r="A20" s="476" t="s">
        <v>219</v>
      </c>
      <c r="B20" s="9"/>
      <c r="C20" s="9"/>
      <c r="D20" s="9" t="s">
        <v>220</v>
      </c>
      <c r="E20" s="9">
        <f>'Personnel-RU'!B38</f>
        <v>0</v>
      </c>
      <c r="F20" s="9">
        <f>'Personnel-RU'!C38</f>
        <v>0</v>
      </c>
      <c r="G20" s="9">
        <f>'Personnel-RU'!D38</f>
        <v>0</v>
      </c>
      <c r="H20" s="9">
        <f>'Personnel-RU'!E38</f>
        <v>0</v>
      </c>
      <c r="I20" s="9">
        <f>'Personnel-RU'!F38</f>
        <v>0</v>
      </c>
      <c r="J20" s="246">
        <f t="shared" si="0"/>
        <v>0</v>
      </c>
      <c r="K20" s="248"/>
      <c r="L20" s="507"/>
      <c r="M20" s="507"/>
      <c r="N20" s="507"/>
      <c r="O20" s="507"/>
      <c r="P20" s="507"/>
      <c r="Q20" s="507"/>
      <c r="R20" s="507"/>
      <c r="S20" s="507"/>
      <c r="T20" s="507"/>
    </row>
    <row r="21" spans="1:20">
      <c r="A21" s="476" t="s">
        <v>130</v>
      </c>
      <c r="B21" s="9"/>
      <c r="C21" s="9" t="s">
        <v>12</v>
      </c>
      <c r="D21" s="9" t="s">
        <v>12</v>
      </c>
      <c r="E21" s="9">
        <f>+'Personnel-RU'!B46</f>
        <v>0</v>
      </c>
      <c r="F21" s="9">
        <f>+'Personnel-RU'!C46</f>
        <v>0</v>
      </c>
      <c r="G21" s="9">
        <f>+'Personnel-RU'!D46</f>
        <v>0</v>
      </c>
      <c r="H21" s="9">
        <f>+'Personnel-RU'!E46</f>
        <v>0</v>
      </c>
      <c r="I21" s="9">
        <f>+'Personnel-RU'!F46</f>
        <v>0</v>
      </c>
      <c r="J21" s="246">
        <f t="shared" si="0"/>
        <v>0</v>
      </c>
      <c r="K21" s="248"/>
      <c r="L21" s="507"/>
      <c r="M21" s="507"/>
      <c r="N21" s="507"/>
      <c r="O21" s="507"/>
      <c r="P21" s="507"/>
      <c r="Q21" s="507"/>
      <c r="R21" s="507"/>
      <c r="S21" s="507"/>
      <c r="T21" s="507"/>
    </row>
    <row r="22" spans="1:20">
      <c r="A22" s="476" t="s">
        <v>132</v>
      </c>
      <c r="B22" s="9"/>
      <c r="C22" s="9" t="s">
        <v>13</v>
      </c>
      <c r="D22" s="9" t="s">
        <v>123</v>
      </c>
      <c r="E22" s="9">
        <f>+'Personnel-RU'!B57</f>
        <v>13656.327277777778</v>
      </c>
      <c r="F22" s="9">
        <f>+'Personnel-RU'!C57</f>
        <v>14066.017096111113</v>
      </c>
      <c r="G22" s="9">
        <f>+'Personnel-RU'!D57</f>
        <v>14487.507608994447</v>
      </c>
      <c r="H22" s="9">
        <f>+'Personnel-RU'!E57</f>
        <v>14922.13283726428</v>
      </c>
      <c r="I22" s="9">
        <f>+'Personnel-RU'!F57</f>
        <v>15369.796822382208</v>
      </c>
      <c r="J22" s="246">
        <f t="shared" si="0"/>
        <v>72501.781642529822</v>
      </c>
      <c r="K22" s="248"/>
      <c r="L22" s="507"/>
      <c r="M22" s="507"/>
      <c r="N22" s="507"/>
      <c r="O22" s="507"/>
      <c r="P22" s="507"/>
      <c r="Q22" s="507"/>
      <c r="R22" s="507"/>
      <c r="S22" s="507"/>
      <c r="T22" s="507"/>
    </row>
    <row r="23" spans="1:20">
      <c r="A23" s="476" t="s">
        <v>133</v>
      </c>
      <c r="B23" s="9"/>
      <c r="C23" s="9" t="s">
        <v>14</v>
      </c>
      <c r="D23" s="9" t="s">
        <v>14</v>
      </c>
      <c r="E23" s="9">
        <f>+'Personnel-RU'!B62</f>
        <v>22500</v>
      </c>
      <c r="F23" s="9">
        <f>+'Personnel-RU'!C62</f>
        <v>22978.125</v>
      </c>
      <c r="G23" s="9">
        <f>+'Personnel-RU'!D62</f>
        <v>23466.41015625</v>
      </c>
      <c r="H23" s="9">
        <f>+'Personnel-RU'!E62</f>
        <v>23965.071372070313</v>
      </c>
      <c r="I23" s="9">
        <f>+'Personnel-RU'!F62</f>
        <v>24474.329138726807</v>
      </c>
      <c r="J23" s="246">
        <f t="shared" si="0"/>
        <v>117383.93566704713</v>
      </c>
      <c r="K23" s="248"/>
      <c r="L23" s="507"/>
      <c r="M23" s="507"/>
      <c r="N23" s="507"/>
      <c r="O23" s="507"/>
      <c r="P23" s="507"/>
      <c r="Q23" s="507"/>
      <c r="R23" s="507"/>
      <c r="S23" s="507"/>
      <c r="T23" s="507"/>
    </row>
    <row r="24" spans="1:20">
      <c r="A24" s="476" t="s">
        <v>134</v>
      </c>
      <c r="B24" s="9"/>
      <c r="C24" s="9" t="s">
        <v>15</v>
      </c>
      <c r="D24" s="9" t="s">
        <v>15</v>
      </c>
      <c r="E24" s="9">
        <f>+'Personnel-RU'!B66</f>
        <v>0</v>
      </c>
      <c r="F24" s="9">
        <f>+'Personnel-RU'!C66</f>
        <v>0</v>
      </c>
      <c r="G24" s="9">
        <f>+'Personnel-RU'!D66</f>
        <v>0</v>
      </c>
      <c r="H24" s="9">
        <f>+'Personnel-RU'!E66</f>
        <v>0</v>
      </c>
      <c r="I24" s="9">
        <f>+'Personnel-RU'!F66</f>
        <v>0</v>
      </c>
      <c r="J24" s="246">
        <f t="shared" si="0"/>
        <v>0</v>
      </c>
      <c r="K24" s="248"/>
      <c r="L24" s="507"/>
      <c r="M24" s="507"/>
      <c r="N24" s="507"/>
      <c r="O24" s="507"/>
      <c r="P24" s="507"/>
      <c r="Q24" s="507"/>
      <c r="R24" s="507"/>
      <c r="S24" s="507"/>
      <c r="T24" s="507"/>
    </row>
    <row r="25" spans="1:20">
      <c r="A25" s="478"/>
      <c r="B25" s="365" t="s">
        <v>16</v>
      </c>
      <c r="C25" s="365" t="s">
        <v>17</v>
      </c>
      <c r="D25" s="365" t="s">
        <v>180</v>
      </c>
      <c r="E25" s="378">
        <f>SUM(E16:E24)</f>
        <v>36156.327277777775</v>
      </c>
      <c r="F25" s="378">
        <f>SUM(F16:F24)</f>
        <v>37044.142096111114</v>
      </c>
      <c r="G25" s="378">
        <f>SUM(G16:G24)</f>
        <v>37953.917765244449</v>
      </c>
      <c r="H25" s="378">
        <f>SUM(H16:H24)</f>
        <v>38887.204209334595</v>
      </c>
      <c r="I25" s="378">
        <f>SUM(I16:I24)</f>
        <v>39844.125961109014</v>
      </c>
      <c r="J25" s="379">
        <f t="shared" si="0"/>
        <v>189885.71730957692</v>
      </c>
      <c r="K25" s="248"/>
      <c r="L25" s="507"/>
      <c r="M25" s="507"/>
      <c r="N25" s="507"/>
      <c r="O25" s="507"/>
      <c r="P25" s="507"/>
      <c r="Q25" s="507"/>
      <c r="R25" s="507"/>
      <c r="S25" s="507"/>
      <c r="T25" s="507"/>
    </row>
    <row r="26" spans="1:20" ht="9.9499999999999993" customHeight="1">
      <c r="A26" s="476"/>
      <c r="B26" s="9"/>
      <c r="C26" s="9"/>
      <c r="D26" s="9"/>
      <c r="E26" s="245"/>
      <c r="F26" s="246"/>
      <c r="G26" s="246"/>
      <c r="H26" s="246"/>
      <c r="I26" s="246"/>
      <c r="J26" s="246"/>
      <c r="K26" s="248"/>
      <c r="L26" s="507"/>
      <c r="M26" s="507"/>
      <c r="N26" s="507"/>
      <c r="O26" s="507"/>
      <c r="P26" s="507"/>
      <c r="Q26" s="507"/>
      <c r="R26" s="507"/>
      <c r="S26" s="507"/>
      <c r="T26" s="507"/>
    </row>
    <row r="27" spans="1:20">
      <c r="A27" s="478" t="s">
        <v>144</v>
      </c>
      <c r="B27" s="365" t="s">
        <v>18</v>
      </c>
      <c r="C27" s="365" t="s">
        <v>19</v>
      </c>
      <c r="D27" s="365" t="s">
        <v>94</v>
      </c>
      <c r="E27" s="380">
        <f>+'Personnel-RU'!B81</f>
        <v>11975.20903675</v>
      </c>
      <c r="F27" s="380">
        <f>+'Personnel-RU'!C81</f>
        <v>12238.8234328525</v>
      </c>
      <c r="G27" s="380">
        <f>+'Personnel-RU'!D81</f>
        <v>12508.276385994324</v>
      </c>
      <c r="H27" s="380">
        <f>+'Personnel-RU'!E81</f>
        <v>12783.774834602475</v>
      </c>
      <c r="I27" s="380">
        <f>+'Personnel-RU'!F81</f>
        <v>13065.418552505722</v>
      </c>
      <c r="J27" s="381">
        <f>SUM(E27:I27)</f>
        <v>62571.502242705013</v>
      </c>
      <c r="K27" s="248"/>
      <c r="L27" s="507"/>
      <c r="M27" s="507"/>
      <c r="N27" s="507"/>
      <c r="O27" s="507"/>
      <c r="P27" s="507"/>
      <c r="Q27" s="507"/>
      <c r="R27" s="507"/>
      <c r="S27" s="507"/>
      <c r="T27" s="507"/>
    </row>
    <row r="28" spans="1:20" ht="9.9499999999999993" customHeight="1">
      <c r="A28" s="476"/>
      <c r="B28" s="9"/>
      <c r="C28" s="9"/>
      <c r="D28" s="9"/>
      <c r="E28" s="245"/>
      <c r="F28" s="246"/>
      <c r="G28" s="246"/>
      <c r="H28" s="246"/>
      <c r="I28" s="246"/>
      <c r="J28" s="246"/>
      <c r="K28" s="248"/>
      <c r="L28" s="507"/>
      <c r="M28" s="507"/>
      <c r="N28" s="507"/>
      <c r="O28" s="507"/>
      <c r="P28" s="507"/>
      <c r="Q28" s="507"/>
      <c r="R28" s="507"/>
      <c r="S28" s="507"/>
      <c r="T28" s="507"/>
    </row>
    <row r="29" spans="1:20">
      <c r="A29" s="476" t="s">
        <v>135</v>
      </c>
      <c r="B29" s="9"/>
      <c r="C29" s="9" t="s">
        <v>20</v>
      </c>
      <c r="D29" s="9" t="s">
        <v>20</v>
      </c>
      <c r="E29" s="42">
        <v>0</v>
      </c>
      <c r="F29" s="42">
        <v>0</v>
      </c>
      <c r="G29" s="42">
        <v>0</v>
      </c>
      <c r="H29" s="42">
        <v>0</v>
      </c>
      <c r="I29" s="42">
        <v>0</v>
      </c>
      <c r="J29" s="21">
        <f t="shared" ref="J29:J36" si="1">SUM(E29:I29)</f>
        <v>0</v>
      </c>
      <c r="K29" s="116"/>
      <c r="L29" s="507"/>
      <c r="M29" s="507"/>
      <c r="N29" s="507"/>
      <c r="O29" s="507"/>
      <c r="P29" s="507"/>
      <c r="Q29" s="507"/>
      <c r="R29" s="507"/>
      <c r="S29" s="507"/>
      <c r="T29" s="507"/>
    </row>
    <row r="30" spans="1:20">
      <c r="A30" s="476">
        <v>21500</v>
      </c>
      <c r="B30" s="9"/>
      <c r="C30" s="9"/>
      <c r="D30" s="9" t="s">
        <v>373</v>
      </c>
      <c r="E30" s="42">
        <v>0</v>
      </c>
      <c r="F30" s="42">
        <v>0</v>
      </c>
      <c r="G30" s="42">
        <v>0</v>
      </c>
      <c r="H30" s="42">
        <v>0</v>
      </c>
      <c r="I30" s="42">
        <v>0</v>
      </c>
      <c r="J30" s="21">
        <f t="shared" si="1"/>
        <v>0</v>
      </c>
      <c r="K30" s="116"/>
      <c r="L30" s="507"/>
      <c r="M30" s="507"/>
      <c r="N30" s="507"/>
      <c r="O30" s="507"/>
      <c r="P30" s="507"/>
      <c r="Q30" s="507"/>
      <c r="R30" s="507"/>
      <c r="S30" s="507"/>
      <c r="T30" s="507"/>
    </row>
    <row r="31" spans="1:20">
      <c r="A31" s="476" t="s">
        <v>136</v>
      </c>
      <c r="B31" s="9"/>
      <c r="C31" s="9" t="s">
        <v>21</v>
      </c>
      <c r="D31" s="9" t="s">
        <v>21</v>
      </c>
      <c r="E31" s="42">
        <v>0</v>
      </c>
      <c r="F31" s="42">
        <v>0</v>
      </c>
      <c r="G31" s="42">
        <v>0</v>
      </c>
      <c r="H31" s="42">
        <v>0</v>
      </c>
      <c r="I31" s="42">
        <v>0</v>
      </c>
      <c r="J31" s="21">
        <f t="shared" si="1"/>
        <v>0</v>
      </c>
      <c r="K31" s="116"/>
      <c r="L31" s="507"/>
      <c r="M31" s="507"/>
      <c r="N31" s="507"/>
      <c r="O31" s="507"/>
      <c r="P31" s="507"/>
      <c r="Q31" s="507"/>
      <c r="R31" s="507"/>
      <c r="S31" s="507"/>
      <c r="T31" s="507"/>
    </row>
    <row r="32" spans="1:20">
      <c r="A32" s="476" t="s">
        <v>22</v>
      </c>
      <c r="B32" s="9"/>
      <c r="C32" s="9" t="s">
        <v>23</v>
      </c>
      <c r="D32" s="9" t="s">
        <v>23</v>
      </c>
      <c r="E32" s="42">
        <v>0</v>
      </c>
      <c r="F32" s="42">
        <v>0</v>
      </c>
      <c r="G32" s="42">
        <v>0</v>
      </c>
      <c r="H32" s="42">
        <v>0</v>
      </c>
      <c r="I32" s="42">
        <v>0</v>
      </c>
      <c r="J32" s="21">
        <f t="shared" si="1"/>
        <v>0</v>
      </c>
      <c r="K32" s="116"/>
      <c r="L32" s="507"/>
      <c r="M32" s="507"/>
      <c r="N32" s="507"/>
      <c r="O32" s="507"/>
      <c r="P32" s="507"/>
      <c r="Q32" s="507"/>
      <c r="R32" s="507"/>
      <c r="S32" s="507"/>
      <c r="T32" s="507"/>
    </row>
    <row r="33" spans="1:20">
      <c r="A33" s="476" t="s">
        <v>24</v>
      </c>
      <c r="B33" s="9"/>
      <c r="C33" s="9" t="s">
        <v>25</v>
      </c>
      <c r="D33" s="9" t="s">
        <v>25</v>
      </c>
      <c r="E33" s="42">
        <v>0</v>
      </c>
      <c r="F33" s="42">
        <v>0</v>
      </c>
      <c r="G33" s="42">
        <v>0</v>
      </c>
      <c r="H33" s="42">
        <v>0</v>
      </c>
      <c r="I33" s="42">
        <v>0</v>
      </c>
      <c r="J33" s="21">
        <f>SUM(E33:I33)</f>
        <v>0</v>
      </c>
      <c r="K33" s="116"/>
      <c r="L33" s="507"/>
      <c r="M33" s="507"/>
      <c r="N33" s="507"/>
      <c r="O33" s="507"/>
      <c r="P33" s="507"/>
      <c r="Q33" s="507"/>
      <c r="R33" s="507"/>
      <c r="S33" s="507"/>
      <c r="T33" s="507"/>
    </row>
    <row r="34" spans="1:20">
      <c r="A34" s="476" t="s">
        <v>254</v>
      </c>
      <c r="B34" s="9"/>
      <c r="C34" s="9"/>
      <c r="D34" s="9" t="s">
        <v>203</v>
      </c>
      <c r="E34" s="42">
        <v>0</v>
      </c>
      <c r="F34" s="42">
        <v>0</v>
      </c>
      <c r="G34" s="42">
        <v>0</v>
      </c>
      <c r="H34" s="42">
        <v>0</v>
      </c>
      <c r="I34" s="42">
        <v>0</v>
      </c>
      <c r="J34" s="21">
        <f>SUM(E34:I34)</f>
        <v>0</v>
      </c>
      <c r="K34" s="116"/>
      <c r="L34" s="507"/>
      <c r="M34" s="507"/>
      <c r="N34" s="507"/>
      <c r="O34" s="507"/>
      <c r="P34" s="507"/>
      <c r="Q34" s="507"/>
      <c r="R34" s="507"/>
      <c r="S34" s="507"/>
      <c r="T34" s="507"/>
    </row>
    <row r="35" spans="1:20">
      <c r="A35" s="493"/>
      <c r="B35" s="217"/>
      <c r="C35" s="217"/>
      <c r="D35" s="234" t="s">
        <v>266</v>
      </c>
      <c r="E35" s="42">
        <v>0</v>
      </c>
      <c r="F35" s="42">
        <v>0</v>
      </c>
      <c r="G35" s="42">
        <v>0</v>
      </c>
      <c r="H35" s="42">
        <v>0</v>
      </c>
      <c r="I35" s="42">
        <v>0</v>
      </c>
      <c r="J35" s="496">
        <f t="shared" si="1"/>
        <v>0</v>
      </c>
      <c r="K35" s="116"/>
      <c r="L35" s="507"/>
      <c r="M35" s="507"/>
      <c r="N35" s="507"/>
      <c r="O35" s="507"/>
      <c r="P35" s="507"/>
      <c r="Q35" s="507"/>
      <c r="R35" s="507"/>
      <c r="S35" s="507"/>
      <c r="T35" s="507"/>
    </row>
    <row r="36" spans="1:20">
      <c r="A36" s="493"/>
      <c r="B36" s="217"/>
      <c r="C36" s="217"/>
      <c r="D36" s="234" t="s">
        <v>266</v>
      </c>
      <c r="E36" s="42">
        <v>0</v>
      </c>
      <c r="F36" s="42">
        <v>0</v>
      </c>
      <c r="G36" s="42">
        <v>0</v>
      </c>
      <c r="H36" s="42">
        <v>0</v>
      </c>
      <c r="I36" s="42">
        <v>0</v>
      </c>
      <c r="J36" s="496">
        <f t="shared" si="1"/>
        <v>0</v>
      </c>
      <c r="K36" s="116"/>
      <c r="L36" s="507"/>
      <c r="M36" s="507"/>
      <c r="N36" s="507"/>
      <c r="O36" s="507"/>
      <c r="P36" s="507"/>
      <c r="Q36" s="507"/>
      <c r="R36" s="507"/>
      <c r="S36" s="507"/>
      <c r="T36" s="507"/>
    </row>
    <row r="37" spans="1:20">
      <c r="A37" s="478"/>
      <c r="B37" s="365" t="s">
        <v>26</v>
      </c>
      <c r="C37" s="365" t="s">
        <v>27</v>
      </c>
      <c r="D37" s="365" t="s">
        <v>27</v>
      </c>
      <c r="E37" s="367">
        <f>SUM(E29:E36)</f>
        <v>0</v>
      </c>
      <c r="F37" s="367">
        <f>SUM(F29:F36)</f>
        <v>0</v>
      </c>
      <c r="G37" s="367">
        <f>SUM(G29:G36)</f>
        <v>0</v>
      </c>
      <c r="H37" s="367">
        <f>SUM(H29:H36)</f>
        <v>0</v>
      </c>
      <c r="I37" s="367">
        <f>SUM(I29:I36)</f>
        <v>0</v>
      </c>
      <c r="J37" s="367">
        <f>SUM(E37:I37)</f>
        <v>0</v>
      </c>
      <c r="K37" s="116"/>
      <c r="L37" s="507"/>
      <c r="M37" s="507"/>
      <c r="N37" s="507"/>
      <c r="O37" s="507"/>
      <c r="P37" s="507"/>
      <c r="Q37" s="507"/>
      <c r="R37" s="507"/>
      <c r="S37" s="507"/>
      <c r="T37" s="507"/>
    </row>
    <row r="38" spans="1:20" ht="9.9499999999999993" customHeight="1">
      <c r="A38" s="476"/>
      <c r="B38" s="9"/>
      <c r="C38" s="9"/>
      <c r="D38" s="9"/>
      <c r="E38" s="245"/>
      <c r="F38" s="246"/>
      <c r="G38" s="246"/>
      <c r="H38" s="246"/>
      <c r="I38" s="246"/>
      <c r="J38" s="246"/>
      <c r="K38" s="248"/>
      <c r="L38" s="507"/>
      <c r="M38" s="507"/>
      <c r="N38" s="507"/>
      <c r="O38" s="507"/>
      <c r="P38" s="507"/>
      <c r="Q38" s="507"/>
      <c r="R38" s="507"/>
      <c r="S38" s="507"/>
      <c r="T38" s="507"/>
    </row>
    <row r="39" spans="1:20">
      <c r="A39" s="476" t="s">
        <v>28</v>
      </c>
      <c r="B39" s="9"/>
      <c r="C39" s="9" t="s">
        <v>29</v>
      </c>
      <c r="D39" s="9" t="s">
        <v>29</v>
      </c>
      <c r="E39" s="42">
        <v>0</v>
      </c>
      <c r="F39" s="42">
        <v>0</v>
      </c>
      <c r="G39" s="42">
        <v>0</v>
      </c>
      <c r="H39" s="42">
        <v>0</v>
      </c>
      <c r="I39" s="42">
        <v>0</v>
      </c>
      <c r="J39" s="21">
        <f t="shared" ref="J39:J47" si="2">SUM(E39:I39)</f>
        <v>0</v>
      </c>
      <c r="K39" s="116"/>
      <c r="L39" s="507"/>
      <c r="M39" s="507"/>
      <c r="N39" s="507"/>
      <c r="O39" s="507"/>
      <c r="P39" s="507"/>
      <c r="Q39" s="507"/>
      <c r="R39" s="507"/>
      <c r="S39" s="507"/>
      <c r="T39" s="507"/>
    </row>
    <row r="40" spans="1:20">
      <c r="A40" s="476" t="s">
        <v>30</v>
      </c>
      <c r="B40" s="9"/>
      <c r="C40" s="9" t="s">
        <v>31</v>
      </c>
      <c r="D40" s="9" t="s">
        <v>31</v>
      </c>
      <c r="E40" s="42">
        <v>0</v>
      </c>
      <c r="F40" s="42">
        <v>0</v>
      </c>
      <c r="G40" s="42">
        <v>0</v>
      </c>
      <c r="H40" s="42">
        <v>0</v>
      </c>
      <c r="I40" s="42">
        <v>0</v>
      </c>
      <c r="J40" s="21">
        <f t="shared" si="2"/>
        <v>0</v>
      </c>
      <c r="K40" s="116"/>
      <c r="L40" s="507"/>
      <c r="M40" s="507"/>
      <c r="N40" s="507"/>
      <c r="O40" s="507"/>
      <c r="P40" s="507"/>
      <c r="Q40" s="507"/>
      <c r="R40" s="507"/>
      <c r="S40" s="507"/>
      <c r="T40" s="507"/>
    </row>
    <row r="41" spans="1:20">
      <c r="A41" s="476" t="s">
        <v>32</v>
      </c>
      <c r="B41" s="9"/>
      <c r="C41" s="9" t="s">
        <v>33</v>
      </c>
      <c r="D41" s="9" t="s">
        <v>33</v>
      </c>
      <c r="E41" s="42">
        <v>0</v>
      </c>
      <c r="F41" s="42">
        <v>0</v>
      </c>
      <c r="G41" s="42">
        <v>0</v>
      </c>
      <c r="H41" s="42">
        <v>0</v>
      </c>
      <c r="I41" s="42">
        <v>0</v>
      </c>
      <c r="J41" s="21">
        <f t="shared" si="2"/>
        <v>0</v>
      </c>
      <c r="K41" s="116"/>
      <c r="L41" s="507"/>
      <c r="M41" s="507"/>
      <c r="N41" s="507"/>
      <c r="O41" s="507"/>
      <c r="P41" s="507"/>
      <c r="Q41" s="507"/>
      <c r="R41" s="507"/>
      <c r="S41" s="507"/>
      <c r="T41" s="507"/>
    </row>
    <row r="42" spans="1:20">
      <c r="A42" s="476" t="s">
        <v>34</v>
      </c>
      <c r="B42" s="9"/>
      <c r="C42" s="9" t="s">
        <v>35</v>
      </c>
      <c r="D42" s="9" t="s">
        <v>194</v>
      </c>
      <c r="E42" s="42">
        <v>0</v>
      </c>
      <c r="F42" s="42">
        <v>0</v>
      </c>
      <c r="G42" s="42">
        <v>0</v>
      </c>
      <c r="H42" s="42">
        <v>0</v>
      </c>
      <c r="I42" s="42">
        <v>0</v>
      </c>
      <c r="J42" s="21">
        <f t="shared" si="2"/>
        <v>0</v>
      </c>
      <c r="K42" s="116"/>
      <c r="L42" s="507"/>
      <c r="M42" s="507"/>
      <c r="N42" s="507"/>
      <c r="O42" s="507"/>
      <c r="P42" s="507"/>
      <c r="Q42" s="507"/>
      <c r="R42" s="507"/>
      <c r="S42" s="507"/>
      <c r="T42" s="507"/>
    </row>
    <row r="43" spans="1:20">
      <c r="A43" s="476" t="s">
        <v>36</v>
      </c>
      <c r="B43" s="9"/>
      <c r="C43" s="9" t="s">
        <v>37</v>
      </c>
      <c r="D43" s="9" t="s">
        <v>37</v>
      </c>
      <c r="E43" s="42">
        <v>0</v>
      </c>
      <c r="F43" s="42">
        <v>0</v>
      </c>
      <c r="G43" s="42">
        <v>0</v>
      </c>
      <c r="H43" s="42">
        <v>0</v>
      </c>
      <c r="I43" s="42">
        <v>0</v>
      </c>
      <c r="J43" s="21">
        <f t="shared" si="2"/>
        <v>0</v>
      </c>
      <c r="K43" s="116"/>
      <c r="L43" s="507"/>
      <c r="M43" s="507"/>
      <c r="N43" s="507"/>
      <c r="O43" s="507"/>
      <c r="P43" s="507"/>
      <c r="Q43" s="507"/>
      <c r="R43" s="507"/>
      <c r="S43" s="507"/>
      <c r="T43" s="507"/>
    </row>
    <row r="44" spans="1:20">
      <c r="A44" s="476" t="s">
        <v>38</v>
      </c>
      <c r="B44" s="9"/>
      <c r="C44" s="9" t="s">
        <v>39</v>
      </c>
      <c r="D44" s="9" t="s">
        <v>39</v>
      </c>
      <c r="E44" s="42">
        <v>0</v>
      </c>
      <c r="F44" s="42">
        <v>0</v>
      </c>
      <c r="G44" s="42">
        <v>0</v>
      </c>
      <c r="H44" s="42">
        <v>0</v>
      </c>
      <c r="I44" s="42">
        <v>0</v>
      </c>
      <c r="J44" s="21">
        <f t="shared" si="2"/>
        <v>0</v>
      </c>
      <c r="K44" s="116"/>
      <c r="L44" s="507"/>
      <c r="M44" s="507"/>
      <c r="N44" s="507"/>
      <c r="O44" s="507"/>
      <c r="P44" s="507"/>
      <c r="Q44" s="507"/>
      <c r="R44" s="507"/>
      <c r="S44" s="507"/>
      <c r="T44" s="507"/>
    </row>
    <row r="45" spans="1:20">
      <c r="A45" s="493"/>
      <c r="B45" s="217"/>
      <c r="C45" s="217"/>
      <c r="D45" s="234" t="s">
        <v>266</v>
      </c>
      <c r="E45" s="42">
        <v>0</v>
      </c>
      <c r="F45" s="42">
        <v>0</v>
      </c>
      <c r="G45" s="42">
        <v>0</v>
      </c>
      <c r="H45" s="42">
        <v>0</v>
      </c>
      <c r="I45" s="42">
        <v>0</v>
      </c>
      <c r="J45" s="496">
        <f t="shared" si="2"/>
        <v>0</v>
      </c>
      <c r="K45" s="116"/>
      <c r="L45" s="507"/>
      <c r="M45" s="507"/>
      <c r="N45" s="507"/>
      <c r="O45" s="507"/>
      <c r="P45" s="507"/>
      <c r="Q45" s="507"/>
      <c r="R45" s="507"/>
      <c r="S45" s="507"/>
      <c r="T45" s="507"/>
    </row>
    <row r="46" spans="1:20">
      <c r="A46" s="493"/>
      <c r="B46" s="217"/>
      <c r="C46" s="217"/>
      <c r="D46" s="234" t="s">
        <v>266</v>
      </c>
      <c r="E46" s="42">
        <v>0</v>
      </c>
      <c r="F46" s="42">
        <v>0</v>
      </c>
      <c r="G46" s="42">
        <v>0</v>
      </c>
      <c r="H46" s="42">
        <v>0</v>
      </c>
      <c r="I46" s="42">
        <v>0</v>
      </c>
      <c r="J46" s="496">
        <f t="shared" si="2"/>
        <v>0</v>
      </c>
      <c r="K46" s="116"/>
      <c r="L46" s="507"/>
      <c r="M46" s="507"/>
      <c r="N46" s="507"/>
      <c r="O46" s="507"/>
      <c r="P46" s="507"/>
      <c r="Q46" s="507"/>
      <c r="R46" s="507"/>
      <c r="S46" s="507"/>
      <c r="T46" s="507"/>
    </row>
    <row r="47" spans="1:20">
      <c r="A47" s="478"/>
      <c r="B47" s="365" t="s">
        <v>40</v>
      </c>
      <c r="C47" s="365" t="s">
        <v>41</v>
      </c>
      <c r="D47" s="365" t="s">
        <v>41</v>
      </c>
      <c r="E47" s="367">
        <f>SUM(E39:E46)</f>
        <v>0</v>
      </c>
      <c r="F47" s="367">
        <f>SUM(F39:F46)</f>
        <v>0</v>
      </c>
      <c r="G47" s="367">
        <f>SUM(G39:G46)</f>
        <v>0</v>
      </c>
      <c r="H47" s="367">
        <f>SUM(H39:H46)</f>
        <v>0</v>
      </c>
      <c r="I47" s="367">
        <f>SUM(I39:I46)</f>
        <v>0</v>
      </c>
      <c r="J47" s="367">
        <f t="shared" si="2"/>
        <v>0</v>
      </c>
      <c r="K47" s="116"/>
      <c r="L47" s="507"/>
      <c r="M47" s="507"/>
      <c r="N47" s="507"/>
      <c r="O47" s="507"/>
      <c r="P47" s="507"/>
      <c r="Q47" s="507"/>
      <c r="R47" s="507"/>
      <c r="S47" s="507"/>
      <c r="T47" s="507"/>
    </row>
    <row r="48" spans="1:20" ht="9.9499999999999993" customHeight="1">
      <c r="A48" s="476"/>
      <c r="B48" s="9"/>
      <c r="C48" s="9"/>
      <c r="D48" s="9"/>
      <c r="E48" s="245"/>
      <c r="F48" s="246"/>
      <c r="G48" s="246"/>
      <c r="H48" s="246"/>
      <c r="I48" s="246"/>
      <c r="J48" s="246"/>
      <c r="K48" s="248"/>
      <c r="L48" s="507"/>
      <c r="M48" s="507"/>
      <c r="N48" s="507"/>
      <c r="O48" s="507"/>
      <c r="P48" s="507"/>
      <c r="Q48" s="507"/>
      <c r="R48" s="507"/>
      <c r="S48" s="507"/>
      <c r="T48" s="507"/>
    </row>
    <row r="49" spans="1:20">
      <c r="A49" s="476" t="s">
        <v>42</v>
      </c>
      <c r="B49" s="9"/>
      <c r="C49" s="9" t="s">
        <v>43</v>
      </c>
      <c r="D49" s="9" t="s">
        <v>192</v>
      </c>
      <c r="E49" s="42">
        <v>2000</v>
      </c>
      <c r="F49" s="42">
        <v>2000</v>
      </c>
      <c r="G49" s="42">
        <v>2000</v>
      </c>
      <c r="H49" s="42">
        <f>2000</f>
        <v>2000</v>
      </c>
      <c r="I49" s="42">
        <v>2000</v>
      </c>
      <c r="J49" s="21">
        <f>SUM(E49:I49)</f>
        <v>10000</v>
      </c>
      <c r="K49" s="116"/>
      <c r="L49" s="507"/>
      <c r="M49" s="507"/>
      <c r="N49" s="507"/>
      <c r="O49" s="507"/>
      <c r="P49" s="507"/>
      <c r="Q49" s="507"/>
      <c r="R49" s="507"/>
      <c r="S49" s="507"/>
      <c r="T49" s="507"/>
    </row>
    <row r="50" spans="1:20">
      <c r="A50" s="476" t="s">
        <v>44</v>
      </c>
      <c r="B50" s="9"/>
      <c r="C50" s="9" t="s">
        <v>45</v>
      </c>
      <c r="D50" s="9" t="s">
        <v>193</v>
      </c>
      <c r="E50" s="42">
        <v>0</v>
      </c>
      <c r="F50" s="42">
        <v>0</v>
      </c>
      <c r="G50" s="42">
        <v>0</v>
      </c>
      <c r="H50" s="42">
        <v>0</v>
      </c>
      <c r="I50" s="42">
        <v>0</v>
      </c>
      <c r="J50" s="21">
        <f>SUM(E50:I50)</f>
        <v>0</v>
      </c>
      <c r="K50" s="116"/>
      <c r="L50" s="507"/>
      <c r="M50" s="507"/>
      <c r="N50" s="507"/>
      <c r="O50" s="507"/>
      <c r="P50" s="507"/>
      <c r="Q50" s="507"/>
      <c r="R50" s="507"/>
      <c r="S50" s="507"/>
      <c r="T50" s="507"/>
    </row>
    <row r="51" spans="1:20">
      <c r="A51" s="476" t="s">
        <v>46</v>
      </c>
      <c r="B51" s="9"/>
      <c r="C51" s="9" t="s">
        <v>47</v>
      </c>
      <c r="D51" s="9" t="s">
        <v>47</v>
      </c>
      <c r="E51" s="42">
        <v>0</v>
      </c>
      <c r="F51" s="42">
        <v>0</v>
      </c>
      <c r="G51" s="42">
        <v>0</v>
      </c>
      <c r="H51" s="42">
        <v>0</v>
      </c>
      <c r="I51" s="42">
        <v>0</v>
      </c>
      <c r="J51" s="21">
        <f>SUM(E51:I51)</f>
        <v>0</v>
      </c>
      <c r="K51" s="116"/>
      <c r="L51" s="507"/>
      <c r="M51" s="507"/>
      <c r="N51" s="507"/>
      <c r="O51" s="507"/>
      <c r="P51" s="507"/>
      <c r="Q51" s="507"/>
      <c r="R51" s="507"/>
      <c r="S51" s="507"/>
      <c r="T51" s="507"/>
    </row>
    <row r="52" spans="1:20">
      <c r="A52" s="478"/>
      <c r="B52" s="365" t="s">
        <v>48</v>
      </c>
      <c r="C52" s="365" t="s">
        <v>49</v>
      </c>
      <c r="D52" s="365" t="s">
        <v>49</v>
      </c>
      <c r="E52" s="367">
        <f>SUM(E49:E51)</f>
        <v>2000</v>
      </c>
      <c r="F52" s="367">
        <f>SUM(F49:F51)</f>
        <v>2000</v>
      </c>
      <c r="G52" s="367">
        <f>SUM(G49:G51)</f>
        <v>2000</v>
      </c>
      <c r="H52" s="367">
        <f>SUM(H49:H51)</f>
        <v>2000</v>
      </c>
      <c r="I52" s="367">
        <f>SUM(I49:I51)</f>
        <v>2000</v>
      </c>
      <c r="J52" s="367">
        <f>SUM(E52:I52)</f>
        <v>10000</v>
      </c>
      <c r="K52" s="116"/>
      <c r="L52" s="507"/>
      <c r="M52" s="507"/>
      <c r="N52" s="507"/>
      <c r="O52" s="507"/>
      <c r="P52" s="507"/>
      <c r="Q52" s="507"/>
      <c r="R52" s="507"/>
      <c r="S52" s="507"/>
      <c r="T52" s="507"/>
    </row>
    <row r="53" spans="1:20">
      <c r="A53" s="476"/>
      <c r="B53" s="9"/>
      <c r="C53" s="9"/>
      <c r="D53" s="9"/>
      <c r="E53" s="11"/>
      <c r="F53" s="21"/>
      <c r="G53" s="21"/>
      <c r="H53" s="21"/>
      <c r="I53" s="21"/>
      <c r="J53" s="21"/>
      <c r="K53" s="116"/>
      <c r="L53" s="507"/>
      <c r="M53" s="507"/>
      <c r="N53" s="507"/>
      <c r="O53" s="507"/>
      <c r="P53" s="507"/>
      <c r="Q53" s="507"/>
      <c r="R53" s="507"/>
      <c r="S53" s="507"/>
      <c r="T53" s="507"/>
    </row>
    <row r="54" spans="1:20">
      <c r="A54" s="476" t="s">
        <v>50</v>
      </c>
      <c r="B54" s="9"/>
      <c r="C54" s="9" t="s">
        <v>51</v>
      </c>
      <c r="D54" s="18" t="s">
        <v>51</v>
      </c>
      <c r="E54" s="42">
        <v>0</v>
      </c>
      <c r="F54" s="42">
        <v>0</v>
      </c>
      <c r="G54" s="42">
        <v>0</v>
      </c>
      <c r="H54" s="42">
        <v>0</v>
      </c>
      <c r="I54" s="42">
        <v>0</v>
      </c>
      <c r="J54" s="21">
        <f t="shared" ref="J54:J64" si="3">SUM(E54:I54)</f>
        <v>0</v>
      </c>
      <c r="K54" s="116"/>
      <c r="L54" s="507"/>
      <c r="M54" s="507"/>
      <c r="N54" s="507"/>
      <c r="O54" s="507"/>
      <c r="P54" s="507"/>
      <c r="Q54" s="507"/>
      <c r="R54" s="507"/>
      <c r="S54" s="507"/>
      <c r="T54" s="507"/>
    </row>
    <row r="55" spans="1:20">
      <c r="A55" s="476" t="s">
        <v>52</v>
      </c>
      <c r="B55" s="9"/>
      <c r="C55" s="9" t="s">
        <v>53</v>
      </c>
      <c r="D55" s="18" t="s">
        <v>53</v>
      </c>
      <c r="E55" s="42">
        <v>0</v>
      </c>
      <c r="F55" s="42">
        <v>0</v>
      </c>
      <c r="G55" s="42">
        <v>0</v>
      </c>
      <c r="H55" s="42">
        <v>0</v>
      </c>
      <c r="I55" s="42">
        <v>0</v>
      </c>
      <c r="J55" s="21">
        <f t="shared" si="3"/>
        <v>0</v>
      </c>
      <c r="K55" s="116"/>
      <c r="L55" s="507"/>
      <c r="M55" s="507"/>
      <c r="N55" s="507"/>
      <c r="O55" s="507"/>
      <c r="P55" s="507"/>
      <c r="Q55" s="507"/>
      <c r="R55" s="507"/>
      <c r="S55" s="507"/>
      <c r="T55" s="507"/>
    </row>
    <row r="56" spans="1:20">
      <c r="A56" s="476" t="s">
        <v>54</v>
      </c>
      <c r="B56" s="9"/>
      <c r="C56" s="9" t="s">
        <v>55</v>
      </c>
      <c r="D56" s="9" t="s">
        <v>55</v>
      </c>
      <c r="E56" s="42">
        <v>0</v>
      </c>
      <c r="F56" s="42">
        <v>0</v>
      </c>
      <c r="G56" s="42">
        <v>0</v>
      </c>
      <c r="H56" s="42">
        <v>0</v>
      </c>
      <c r="I56" s="42">
        <v>0</v>
      </c>
      <c r="J56" s="21">
        <f t="shared" si="3"/>
        <v>0</v>
      </c>
      <c r="K56" s="116"/>
      <c r="L56" s="507"/>
      <c r="M56" s="507"/>
      <c r="N56" s="507"/>
      <c r="O56" s="507"/>
      <c r="P56" s="507"/>
      <c r="Q56" s="507"/>
      <c r="R56" s="507"/>
      <c r="S56" s="507"/>
      <c r="T56" s="507"/>
    </row>
    <row r="57" spans="1:20">
      <c r="A57" s="476" t="s">
        <v>56</v>
      </c>
      <c r="B57" s="9"/>
      <c r="C57" s="9" t="s">
        <v>57</v>
      </c>
      <c r="D57" s="9" t="s">
        <v>57</v>
      </c>
      <c r="E57" s="42">
        <v>0</v>
      </c>
      <c r="F57" s="42">
        <v>0</v>
      </c>
      <c r="G57" s="42">
        <v>0</v>
      </c>
      <c r="H57" s="42">
        <v>0</v>
      </c>
      <c r="I57" s="42">
        <v>0</v>
      </c>
      <c r="J57" s="21">
        <f t="shared" si="3"/>
        <v>0</v>
      </c>
      <c r="K57" s="116"/>
      <c r="L57" s="507"/>
      <c r="M57" s="507"/>
      <c r="N57" s="507"/>
      <c r="O57" s="507"/>
      <c r="P57" s="507"/>
      <c r="Q57" s="507"/>
      <c r="R57" s="507"/>
      <c r="S57" s="507"/>
      <c r="T57" s="507"/>
    </row>
    <row r="58" spans="1:20">
      <c r="A58" s="476" t="s">
        <v>58</v>
      </c>
      <c r="B58" s="9"/>
      <c r="C58" s="9" t="s">
        <v>59</v>
      </c>
      <c r="D58" s="9" t="s">
        <v>59</v>
      </c>
      <c r="E58" s="42">
        <v>0</v>
      </c>
      <c r="F58" s="42">
        <v>0</v>
      </c>
      <c r="G58" s="42">
        <v>0</v>
      </c>
      <c r="H58" s="42">
        <v>0</v>
      </c>
      <c r="I58" s="42">
        <v>0</v>
      </c>
      <c r="J58" s="21">
        <f t="shared" si="3"/>
        <v>0</v>
      </c>
      <c r="K58" s="116"/>
      <c r="L58" s="507"/>
      <c r="M58" s="507"/>
      <c r="N58" s="507"/>
      <c r="O58" s="507"/>
      <c r="P58" s="507"/>
      <c r="Q58" s="507"/>
      <c r="R58" s="507"/>
      <c r="S58" s="507"/>
      <c r="T58" s="507"/>
    </row>
    <row r="59" spans="1:20">
      <c r="A59" s="476" t="s">
        <v>60</v>
      </c>
      <c r="B59" s="9"/>
      <c r="C59" s="9" t="s">
        <v>61</v>
      </c>
      <c r="D59" s="9" t="s">
        <v>110</v>
      </c>
      <c r="E59" s="245">
        <f>Subcontractor!D60</f>
        <v>0</v>
      </c>
      <c r="F59" s="245">
        <f>Subcontractor!E60</f>
        <v>0</v>
      </c>
      <c r="G59" s="245">
        <f>Subcontractor!F60</f>
        <v>0</v>
      </c>
      <c r="H59" s="245">
        <f>Subcontractor!G60</f>
        <v>0</v>
      </c>
      <c r="I59" s="245">
        <f>Subcontractor!H60</f>
        <v>0</v>
      </c>
      <c r="J59" s="239">
        <f t="shared" si="3"/>
        <v>0</v>
      </c>
      <c r="K59" s="116"/>
      <c r="L59" s="507"/>
      <c r="M59" s="507"/>
      <c r="N59" s="507"/>
      <c r="O59" s="507"/>
      <c r="P59" s="507"/>
      <c r="Q59" s="507"/>
      <c r="R59" s="507"/>
      <c r="S59" s="507"/>
      <c r="T59" s="507"/>
    </row>
    <row r="60" spans="1:20">
      <c r="A60" s="493"/>
      <c r="B60" s="217"/>
      <c r="C60" s="217"/>
      <c r="D60" s="234" t="s">
        <v>266</v>
      </c>
      <c r="E60" s="42">
        <v>0</v>
      </c>
      <c r="F60" s="42">
        <v>0</v>
      </c>
      <c r="G60" s="42">
        <v>0</v>
      </c>
      <c r="H60" s="42">
        <v>0</v>
      </c>
      <c r="I60" s="42">
        <v>0</v>
      </c>
      <c r="J60" s="498">
        <f t="shared" si="3"/>
        <v>0</v>
      </c>
      <c r="K60" s="116"/>
      <c r="L60" s="507"/>
      <c r="M60" s="507"/>
      <c r="N60" s="507"/>
      <c r="O60" s="507"/>
      <c r="P60" s="507"/>
      <c r="Q60" s="507"/>
      <c r="R60" s="507"/>
      <c r="S60" s="507"/>
      <c r="T60" s="507"/>
    </row>
    <row r="61" spans="1:20">
      <c r="A61" s="493"/>
      <c r="B61" s="217"/>
      <c r="C61" s="217"/>
      <c r="D61" s="234" t="s">
        <v>266</v>
      </c>
      <c r="E61" s="42">
        <v>0</v>
      </c>
      <c r="F61" s="42">
        <v>0</v>
      </c>
      <c r="G61" s="42">
        <v>0</v>
      </c>
      <c r="H61" s="42">
        <v>0</v>
      </c>
      <c r="I61" s="42">
        <v>0</v>
      </c>
      <c r="J61" s="498">
        <f t="shared" si="3"/>
        <v>0</v>
      </c>
      <c r="K61" s="116"/>
      <c r="L61" s="507"/>
      <c r="M61" s="507"/>
      <c r="N61" s="507"/>
      <c r="O61" s="507"/>
      <c r="P61" s="507"/>
      <c r="Q61" s="507"/>
      <c r="R61" s="507"/>
      <c r="S61" s="507"/>
      <c r="T61" s="507"/>
    </row>
    <row r="62" spans="1:20">
      <c r="A62" s="478"/>
      <c r="B62" s="365" t="s">
        <v>62</v>
      </c>
      <c r="C62" s="365" t="s">
        <v>63</v>
      </c>
      <c r="D62" s="365" t="s">
        <v>63</v>
      </c>
      <c r="E62" s="367">
        <f>SUM(E54:E61)</f>
        <v>0</v>
      </c>
      <c r="F62" s="367">
        <f>SUM(F54:F61)</f>
        <v>0</v>
      </c>
      <c r="G62" s="367">
        <f>SUM(G54:G61)</f>
        <v>0</v>
      </c>
      <c r="H62" s="367">
        <f>SUM(H54:H61)</f>
        <v>0</v>
      </c>
      <c r="I62" s="367">
        <f>SUM(I54:I61)</f>
        <v>0</v>
      </c>
      <c r="J62" s="367">
        <f t="shared" si="3"/>
        <v>0</v>
      </c>
      <c r="K62" s="116"/>
      <c r="L62" s="507"/>
      <c r="M62" s="507"/>
      <c r="N62" s="507"/>
      <c r="O62" s="507"/>
      <c r="P62" s="507"/>
      <c r="Q62" s="507"/>
      <c r="R62" s="507"/>
      <c r="S62" s="507"/>
      <c r="T62" s="507"/>
    </row>
    <row r="63" spans="1:20" s="238" customFormat="1" ht="6.75" customHeight="1">
      <c r="A63" s="477"/>
      <c r="B63" s="237"/>
      <c r="C63" s="237"/>
      <c r="D63" s="237"/>
      <c r="E63" s="435"/>
      <c r="F63" s="435"/>
      <c r="G63" s="435"/>
      <c r="H63" s="435"/>
      <c r="I63" s="435"/>
      <c r="J63" s="435"/>
      <c r="K63" s="241"/>
      <c r="L63" s="507"/>
      <c r="M63" s="507"/>
      <c r="N63" s="507"/>
      <c r="O63" s="507"/>
      <c r="P63" s="507"/>
      <c r="Q63" s="507"/>
      <c r="R63" s="507"/>
      <c r="S63" s="507"/>
      <c r="T63" s="507"/>
    </row>
    <row r="64" spans="1:20">
      <c r="A64" s="481"/>
      <c r="B64" s="401" t="s">
        <v>64</v>
      </c>
      <c r="C64" s="401" t="s">
        <v>65</v>
      </c>
      <c r="D64" s="401" t="s">
        <v>65</v>
      </c>
      <c r="E64" s="404">
        <f>+E25+E27+E37+E47+E52+E62</f>
        <v>50131.536314527773</v>
      </c>
      <c r="F64" s="404">
        <f>+F25+F27+F37+F47+F52+F62</f>
        <v>51282.965528963614</v>
      </c>
      <c r="G64" s="404">
        <f>+G25+G27+G37+G47+G52+G62</f>
        <v>52462.194151238771</v>
      </c>
      <c r="H64" s="404">
        <f>+H25+H27+H37+H47+H52+H62</f>
        <v>53670.97904393707</v>
      </c>
      <c r="I64" s="404">
        <f>+I25+I27+I37+I47+I52+I62</f>
        <v>54909.544513614732</v>
      </c>
      <c r="J64" s="404">
        <f t="shared" si="3"/>
        <v>262457.21955228195</v>
      </c>
      <c r="K64" s="116"/>
      <c r="L64" s="507"/>
      <c r="M64" s="507"/>
      <c r="N64" s="507"/>
      <c r="O64" s="507"/>
      <c r="P64" s="507"/>
      <c r="Q64" s="507"/>
      <c r="R64" s="507"/>
      <c r="S64" s="507"/>
      <c r="T64" s="507"/>
    </row>
    <row r="65" spans="1:20" ht="9.9499999999999993" customHeight="1">
      <c r="A65" s="476"/>
      <c r="B65" s="9"/>
      <c r="C65" s="9"/>
      <c r="D65" s="9"/>
      <c r="E65" s="245"/>
      <c r="F65" s="246"/>
      <c r="G65" s="246"/>
      <c r="H65" s="246"/>
      <c r="I65" s="246"/>
      <c r="J65" s="246"/>
      <c r="K65" s="248"/>
      <c r="L65" s="507"/>
      <c r="M65" s="507"/>
      <c r="N65" s="507"/>
      <c r="O65" s="507"/>
      <c r="P65" s="507"/>
      <c r="Q65" s="507"/>
      <c r="R65" s="507"/>
      <c r="S65" s="507"/>
      <c r="T65" s="507"/>
    </row>
    <row r="66" spans="1:20">
      <c r="A66" s="476">
        <v>34000</v>
      </c>
      <c r="B66" s="9"/>
      <c r="C66" s="9" t="s">
        <v>66</v>
      </c>
      <c r="D66" s="9" t="s">
        <v>66</v>
      </c>
      <c r="E66" s="42">
        <v>0</v>
      </c>
      <c r="F66" s="42">
        <v>0</v>
      </c>
      <c r="G66" s="42">
        <v>0</v>
      </c>
      <c r="H66" s="42">
        <v>0</v>
      </c>
      <c r="I66" s="42">
        <v>0</v>
      </c>
      <c r="J66" s="21">
        <f t="shared" ref="J66:J71" si="4">SUM(E66:I66)</f>
        <v>0</v>
      </c>
      <c r="K66" s="116"/>
      <c r="L66" s="507"/>
      <c r="M66" s="507"/>
      <c r="N66" s="507"/>
      <c r="O66" s="507"/>
      <c r="P66" s="507"/>
      <c r="Q66" s="507"/>
      <c r="R66" s="507"/>
      <c r="S66" s="507"/>
      <c r="T66" s="507"/>
    </row>
    <row r="67" spans="1:20">
      <c r="A67" s="476">
        <v>34100</v>
      </c>
      <c r="B67" s="9"/>
      <c r="C67" s="9" t="s">
        <v>67</v>
      </c>
      <c r="D67" s="9" t="s">
        <v>67</v>
      </c>
      <c r="E67" s="42">
        <v>0</v>
      </c>
      <c r="F67" s="42">
        <v>0</v>
      </c>
      <c r="G67" s="42">
        <v>0</v>
      </c>
      <c r="H67" s="42">
        <v>0</v>
      </c>
      <c r="I67" s="42">
        <v>0</v>
      </c>
      <c r="J67" s="21">
        <f t="shared" si="4"/>
        <v>0</v>
      </c>
      <c r="K67" s="116"/>
      <c r="L67" s="507"/>
      <c r="M67" s="507"/>
      <c r="N67" s="507"/>
      <c r="O67" s="507"/>
      <c r="P67" s="507"/>
      <c r="Q67" s="507"/>
      <c r="R67" s="507"/>
      <c r="S67" s="507"/>
      <c r="T67" s="507"/>
    </row>
    <row r="68" spans="1:20">
      <c r="A68" s="476">
        <v>36100</v>
      </c>
      <c r="B68" s="9"/>
      <c r="C68" s="9" t="s">
        <v>69</v>
      </c>
      <c r="D68" s="9" t="s">
        <v>88</v>
      </c>
      <c r="E68" s="42">
        <v>0</v>
      </c>
      <c r="F68" s="42">
        <v>0</v>
      </c>
      <c r="G68" s="42">
        <v>0</v>
      </c>
      <c r="H68" s="42">
        <v>0</v>
      </c>
      <c r="I68" s="42">
        <v>0</v>
      </c>
      <c r="J68" s="21">
        <f t="shared" si="4"/>
        <v>0</v>
      </c>
      <c r="K68" s="116"/>
      <c r="L68" s="507"/>
      <c r="M68" s="507"/>
      <c r="N68" s="507"/>
      <c r="O68" s="507"/>
      <c r="P68" s="507"/>
      <c r="Q68" s="507"/>
      <c r="R68" s="507"/>
      <c r="S68" s="507"/>
      <c r="T68" s="507"/>
    </row>
    <row r="69" spans="1:20">
      <c r="A69" s="476">
        <v>41000</v>
      </c>
      <c r="B69" s="9"/>
      <c r="C69" s="9" t="s">
        <v>71</v>
      </c>
      <c r="D69" s="9" t="s">
        <v>71</v>
      </c>
      <c r="E69" s="42">
        <v>0</v>
      </c>
      <c r="F69" s="42">
        <v>0</v>
      </c>
      <c r="G69" s="42">
        <v>0</v>
      </c>
      <c r="H69" s="42">
        <v>0</v>
      </c>
      <c r="I69" s="42">
        <v>0</v>
      </c>
      <c r="J69" s="21">
        <f t="shared" si="4"/>
        <v>0</v>
      </c>
      <c r="K69" s="116"/>
      <c r="L69" s="507"/>
      <c r="M69" s="507"/>
      <c r="N69" s="507"/>
      <c r="O69" s="507"/>
      <c r="P69" s="507"/>
      <c r="Q69" s="507"/>
      <c r="R69" s="507"/>
      <c r="S69" s="507"/>
      <c r="T69" s="507"/>
    </row>
    <row r="70" spans="1:20">
      <c r="A70" s="476">
        <v>72600</v>
      </c>
      <c r="B70" s="9"/>
      <c r="C70" s="9" t="s">
        <v>73</v>
      </c>
      <c r="D70" s="9" t="s">
        <v>195</v>
      </c>
      <c r="E70" s="42">
        <f>5100+0.29</f>
        <v>5100.29</v>
      </c>
      <c r="F70" s="42">
        <v>0</v>
      </c>
      <c r="G70" s="42">
        <v>0</v>
      </c>
      <c r="H70" s="42">
        <v>0</v>
      </c>
      <c r="I70" s="42">
        <v>0</v>
      </c>
      <c r="J70" s="21">
        <f t="shared" si="4"/>
        <v>5100.29</v>
      </c>
      <c r="K70" s="116"/>
      <c r="L70" s="507"/>
      <c r="M70" s="507"/>
      <c r="N70" s="507"/>
      <c r="O70" s="507"/>
      <c r="P70" s="507"/>
      <c r="Q70" s="507"/>
      <c r="R70" s="507"/>
      <c r="S70" s="507"/>
      <c r="T70" s="507"/>
    </row>
    <row r="71" spans="1:20">
      <c r="A71" s="476">
        <v>82400</v>
      </c>
      <c r="B71" s="9"/>
      <c r="C71" s="9" t="s">
        <v>74</v>
      </c>
      <c r="D71" s="9" t="s">
        <v>125</v>
      </c>
      <c r="E71" s="42">
        <v>0</v>
      </c>
      <c r="F71" s="42">
        <v>0</v>
      </c>
      <c r="G71" s="42">
        <v>0</v>
      </c>
      <c r="H71" s="42">
        <v>0</v>
      </c>
      <c r="I71" s="42">
        <v>0</v>
      </c>
      <c r="J71" s="21">
        <f t="shared" si="4"/>
        <v>0</v>
      </c>
      <c r="K71" s="116"/>
      <c r="L71" s="507"/>
      <c r="M71" s="507"/>
      <c r="N71" s="507"/>
      <c r="O71" s="507"/>
      <c r="P71" s="507"/>
      <c r="Q71" s="507"/>
      <c r="R71" s="507"/>
      <c r="S71" s="507"/>
      <c r="T71" s="507"/>
    </row>
    <row r="72" spans="1:20">
      <c r="A72" s="487" t="s">
        <v>190</v>
      </c>
      <c r="B72" s="9"/>
      <c r="C72" s="9"/>
      <c r="D72" s="9" t="s">
        <v>191</v>
      </c>
      <c r="E72" s="42">
        <v>0</v>
      </c>
      <c r="F72" s="42">
        <v>0</v>
      </c>
      <c r="G72" s="42">
        <v>0</v>
      </c>
      <c r="H72" s="42">
        <v>0</v>
      </c>
      <c r="I72" s="42">
        <v>0</v>
      </c>
      <c r="J72" s="21">
        <f>SUM(E72:I72)</f>
        <v>0</v>
      </c>
      <c r="K72" s="116"/>
      <c r="L72" s="507"/>
      <c r="M72" s="507"/>
      <c r="N72" s="507"/>
      <c r="O72" s="507"/>
      <c r="P72" s="507"/>
      <c r="Q72" s="507"/>
      <c r="R72" s="507"/>
      <c r="S72" s="507"/>
      <c r="T72" s="507"/>
    </row>
    <row r="73" spans="1:20">
      <c r="A73" s="476">
        <v>37100</v>
      </c>
      <c r="B73" s="9"/>
      <c r="C73" s="9" t="s">
        <v>75</v>
      </c>
      <c r="D73" s="9" t="s">
        <v>75</v>
      </c>
      <c r="E73" s="245">
        <f>Subcontractor!D84</f>
        <v>0</v>
      </c>
      <c r="F73" s="245">
        <f>Subcontractor!E84</f>
        <v>0</v>
      </c>
      <c r="G73" s="245">
        <f>Subcontractor!F84</f>
        <v>0</v>
      </c>
      <c r="H73" s="245">
        <f>Subcontractor!G84</f>
        <v>0</v>
      </c>
      <c r="I73" s="245">
        <f>Subcontractor!H84</f>
        <v>0</v>
      </c>
      <c r="J73" s="21">
        <f>SUM(E73:I73)</f>
        <v>0</v>
      </c>
      <c r="K73" s="116"/>
      <c r="L73" s="507"/>
      <c r="M73" s="507"/>
      <c r="N73" s="507"/>
      <c r="O73" s="507"/>
      <c r="P73" s="507"/>
      <c r="Q73" s="507"/>
      <c r="R73" s="507"/>
      <c r="S73" s="507"/>
      <c r="T73" s="507"/>
    </row>
    <row r="74" spans="1:20">
      <c r="A74" s="488" t="s">
        <v>202</v>
      </c>
      <c r="B74" s="10"/>
      <c r="C74" s="10"/>
      <c r="D74" s="243" t="s">
        <v>199</v>
      </c>
      <c r="E74" s="42">
        <v>0</v>
      </c>
      <c r="F74" s="42">
        <v>0</v>
      </c>
      <c r="G74" s="42">
        <v>0</v>
      </c>
      <c r="H74" s="42">
        <v>0</v>
      </c>
      <c r="I74" s="42">
        <v>0</v>
      </c>
      <c r="J74" s="21">
        <f>SUM(E74:I74)</f>
        <v>0</v>
      </c>
      <c r="K74" s="116"/>
      <c r="L74" s="507"/>
      <c r="M74" s="507"/>
      <c r="N74" s="507"/>
      <c r="O74" s="507"/>
      <c r="P74" s="507"/>
      <c r="Q74" s="507"/>
      <c r="R74" s="507"/>
      <c r="S74" s="507"/>
      <c r="T74" s="507"/>
    </row>
    <row r="75" spans="1:20">
      <c r="A75" s="487" t="s">
        <v>201</v>
      </c>
      <c r="B75" s="10"/>
      <c r="C75" s="9"/>
      <c r="D75" s="10" t="s">
        <v>200</v>
      </c>
      <c r="E75" s="42">
        <v>0</v>
      </c>
      <c r="F75" s="42">
        <v>0</v>
      </c>
      <c r="G75" s="42">
        <v>0</v>
      </c>
      <c r="H75" s="42">
        <v>0</v>
      </c>
      <c r="I75" s="42">
        <v>0</v>
      </c>
      <c r="J75" s="21">
        <f>SUM(E75:I75)</f>
        <v>0</v>
      </c>
      <c r="K75" s="116"/>
      <c r="L75" s="507"/>
      <c r="M75" s="507"/>
      <c r="N75" s="507"/>
      <c r="O75" s="507"/>
      <c r="P75" s="507"/>
      <c r="Q75" s="507"/>
      <c r="R75" s="507"/>
      <c r="S75" s="507"/>
      <c r="T75" s="507"/>
    </row>
    <row r="76" spans="1:20">
      <c r="A76" s="493"/>
      <c r="B76" s="217"/>
      <c r="C76" s="217"/>
      <c r="D76" s="234" t="s">
        <v>266</v>
      </c>
      <c r="E76" s="42">
        <v>0</v>
      </c>
      <c r="F76" s="42">
        <v>0</v>
      </c>
      <c r="G76" s="42">
        <v>0</v>
      </c>
      <c r="H76" s="42">
        <v>0</v>
      </c>
      <c r="I76" s="42">
        <v>0</v>
      </c>
      <c r="J76" s="496">
        <f>SUM(E76:I76)</f>
        <v>0</v>
      </c>
      <c r="K76" s="116"/>
      <c r="L76" s="507"/>
      <c r="M76" s="507"/>
      <c r="N76" s="507"/>
      <c r="O76" s="507"/>
      <c r="P76" s="507"/>
      <c r="Q76" s="507"/>
      <c r="R76" s="507"/>
      <c r="S76" s="507"/>
      <c r="T76" s="507"/>
    </row>
    <row r="77" spans="1:20">
      <c r="A77" s="478"/>
      <c r="B77" s="365" t="s">
        <v>68</v>
      </c>
      <c r="C77" s="365" t="s">
        <v>76</v>
      </c>
      <c r="D77" s="365" t="s">
        <v>76</v>
      </c>
      <c r="E77" s="367">
        <f t="shared" ref="E77:J77" si="5">SUM(E66:E76)</f>
        <v>5100.29</v>
      </c>
      <c r="F77" s="367">
        <f t="shared" si="5"/>
        <v>0</v>
      </c>
      <c r="G77" s="367">
        <f t="shared" si="5"/>
        <v>0</v>
      </c>
      <c r="H77" s="367">
        <f t="shared" si="5"/>
        <v>0</v>
      </c>
      <c r="I77" s="367">
        <f t="shared" si="5"/>
        <v>0</v>
      </c>
      <c r="J77" s="367">
        <f t="shared" si="5"/>
        <v>5100.29</v>
      </c>
      <c r="K77" s="116"/>
      <c r="L77" s="507"/>
      <c r="M77" s="507"/>
      <c r="N77" s="507"/>
      <c r="O77" s="507"/>
      <c r="P77" s="507"/>
      <c r="Q77" s="507"/>
      <c r="R77" s="507"/>
      <c r="S77" s="507"/>
      <c r="T77" s="507"/>
    </row>
    <row r="78" spans="1:20" ht="9.9499999999999993" customHeight="1">
      <c r="A78" s="476"/>
      <c r="B78" s="9"/>
      <c r="C78" s="9"/>
      <c r="D78" s="9"/>
      <c r="E78" s="245"/>
      <c r="F78" s="246"/>
      <c r="G78" s="246"/>
      <c r="H78" s="246"/>
      <c r="I78" s="246"/>
      <c r="J78" s="246"/>
      <c r="K78" s="248"/>
      <c r="L78" s="507"/>
      <c r="M78" s="507"/>
      <c r="N78" s="507"/>
      <c r="O78" s="507"/>
      <c r="P78" s="507"/>
      <c r="Q78" s="507"/>
      <c r="R78" s="507"/>
      <c r="S78" s="507"/>
      <c r="T78" s="507"/>
    </row>
    <row r="79" spans="1:20">
      <c r="A79" s="491"/>
      <c r="B79" s="451" t="s">
        <v>70</v>
      </c>
      <c r="C79" s="452" t="s">
        <v>77</v>
      </c>
      <c r="D79" s="452" t="s">
        <v>77</v>
      </c>
      <c r="E79" s="453">
        <f t="shared" ref="E79:J79" si="6">E64+E77</f>
        <v>55231.826314527774</v>
      </c>
      <c r="F79" s="453">
        <f t="shared" si="6"/>
        <v>51282.965528963614</v>
      </c>
      <c r="G79" s="453">
        <f t="shared" si="6"/>
        <v>52462.194151238771</v>
      </c>
      <c r="H79" s="453">
        <f t="shared" si="6"/>
        <v>53670.97904393707</v>
      </c>
      <c r="I79" s="453">
        <f t="shared" si="6"/>
        <v>54909.544513614732</v>
      </c>
      <c r="J79" s="453">
        <f t="shared" si="6"/>
        <v>267557.50955228193</v>
      </c>
      <c r="K79" s="116"/>
      <c r="L79" s="507"/>
      <c r="M79" s="507"/>
      <c r="N79" s="507"/>
      <c r="O79" s="507"/>
      <c r="P79" s="507"/>
      <c r="Q79" s="507"/>
      <c r="R79" s="507"/>
      <c r="S79" s="507"/>
      <c r="T79" s="507"/>
    </row>
    <row r="80" spans="1:20" ht="9.9499999999999993" customHeight="1">
      <c r="A80" s="476"/>
      <c r="B80" s="9"/>
      <c r="C80" s="9"/>
      <c r="D80" s="9"/>
      <c r="E80" s="245"/>
      <c r="F80" s="246"/>
      <c r="G80" s="246"/>
      <c r="H80" s="246"/>
      <c r="I80" s="246"/>
      <c r="J80" s="246"/>
      <c r="K80" s="248"/>
      <c r="L80" s="507"/>
      <c r="M80" s="507"/>
      <c r="N80" s="507"/>
      <c r="O80" s="507"/>
      <c r="P80" s="507"/>
      <c r="Q80" s="507"/>
      <c r="R80" s="507"/>
      <c r="S80" s="507"/>
      <c r="T80" s="507"/>
    </row>
    <row r="81" spans="1:20" s="238" customFormat="1">
      <c r="A81" s="492"/>
      <c r="B81" s="429" t="s">
        <v>72</v>
      </c>
      <c r="C81" s="428"/>
      <c r="D81" s="429" t="s">
        <v>78</v>
      </c>
      <c r="E81" s="430">
        <f>IF($E7=10,E11,E10*E14)</f>
        <v>27572.344972990279</v>
      </c>
      <c r="F81" s="430">
        <f>IF($E7=10,F11,F10*F14)</f>
        <v>28205.631040929991</v>
      </c>
      <c r="G81" s="430">
        <f>IF($E7=10,G11,G10*G14)</f>
        <v>28854.206783181326</v>
      </c>
      <c r="H81" s="430">
        <f>IF($E7=10,H11,H10*H14)</f>
        <v>29519.038474165391</v>
      </c>
      <c r="I81" s="430">
        <f>IF($E7=10,I11,I10*I14)</f>
        <v>30200.249482488103</v>
      </c>
      <c r="J81" s="430">
        <f>SUM(E81:I81)</f>
        <v>144351.4707537551</v>
      </c>
      <c r="K81" s="241"/>
      <c r="L81" s="507"/>
      <c r="M81" s="507"/>
      <c r="N81" s="507"/>
      <c r="O81" s="507"/>
      <c r="P81" s="507"/>
      <c r="Q81" s="507"/>
      <c r="R81" s="507"/>
      <c r="S81" s="507"/>
      <c r="T81" s="507"/>
    </row>
    <row r="82" spans="1:20" ht="9.9499999999999993" customHeight="1">
      <c r="A82" s="476"/>
      <c r="B82" s="9"/>
      <c r="C82" s="9"/>
      <c r="D82" s="9"/>
      <c r="E82" s="245"/>
      <c r="F82" s="246"/>
      <c r="G82" s="246"/>
      <c r="H82" s="246"/>
      <c r="I82" s="246"/>
      <c r="J82" s="246"/>
      <c r="K82" s="248"/>
      <c r="L82" s="507"/>
      <c r="M82" s="507"/>
      <c r="N82" s="507"/>
      <c r="O82" s="507"/>
      <c r="P82" s="507"/>
      <c r="Q82" s="507"/>
      <c r="R82" s="507"/>
      <c r="S82" s="507"/>
      <c r="T82" s="507"/>
    </row>
    <row r="83" spans="1:20" s="238" customFormat="1" ht="13.5" thickBot="1">
      <c r="A83" s="494"/>
      <c r="B83" s="418"/>
      <c r="C83" s="401" t="s">
        <v>79</v>
      </c>
      <c r="D83" s="401" t="s">
        <v>79</v>
      </c>
      <c r="E83" s="454">
        <f t="shared" ref="E83:J83" si="7">E79+E81</f>
        <v>82804.171287518053</v>
      </c>
      <c r="F83" s="454">
        <f t="shared" si="7"/>
        <v>79488.596569893605</v>
      </c>
      <c r="G83" s="454">
        <f t="shared" si="7"/>
        <v>81316.400934420089</v>
      </c>
      <c r="H83" s="454">
        <f t="shared" si="7"/>
        <v>83190.017518102453</v>
      </c>
      <c r="I83" s="454">
        <f t="shared" si="7"/>
        <v>85109.793996102831</v>
      </c>
      <c r="J83" s="454">
        <f t="shared" si="7"/>
        <v>411908.980306037</v>
      </c>
      <c r="K83" s="241"/>
      <c r="L83" s="507"/>
      <c r="M83" s="507"/>
      <c r="N83" s="507"/>
      <c r="O83" s="507"/>
      <c r="P83" s="507"/>
      <c r="Q83" s="507"/>
      <c r="R83" s="507"/>
      <c r="S83" s="507"/>
      <c r="T83" s="507"/>
    </row>
    <row r="84" spans="1:20" ht="9.9499999999999993" customHeight="1" thickTop="1">
      <c r="A84" s="8"/>
      <c r="B84" s="9"/>
      <c r="C84" s="9"/>
      <c r="D84" s="9"/>
      <c r="E84" s="245"/>
      <c r="F84" s="246"/>
      <c r="G84" s="246"/>
      <c r="H84" s="246"/>
      <c r="I84" s="246"/>
      <c r="J84" s="246"/>
      <c r="K84" s="248"/>
      <c r="L84" s="507"/>
      <c r="M84" s="507"/>
      <c r="N84" s="507"/>
      <c r="O84" s="507"/>
      <c r="P84" s="507"/>
      <c r="Q84" s="507"/>
      <c r="R84" s="507"/>
      <c r="S84" s="507"/>
      <c r="T84" s="507"/>
    </row>
    <row r="85" spans="1:20">
      <c r="A85" s="507"/>
      <c r="B85" s="507"/>
      <c r="C85" s="507"/>
      <c r="D85" s="507"/>
      <c r="E85" s="507"/>
      <c r="F85" s="507"/>
      <c r="G85" s="507"/>
      <c r="H85" s="507"/>
      <c r="I85" s="507"/>
      <c r="J85" s="507"/>
      <c r="K85" s="507"/>
      <c r="L85" s="507"/>
      <c r="M85" s="507"/>
      <c r="N85" s="507"/>
      <c r="O85" s="507"/>
      <c r="P85" s="507"/>
      <c r="Q85" s="507"/>
      <c r="R85" s="507"/>
      <c r="S85" s="507"/>
      <c r="T85" s="507"/>
    </row>
    <row r="86" spans="1:20">
      <c r="A86" s="507"/>
      <c r="B86" s="507"/>
      <c r="C86" s="507"/>
      <c r="D86" s="507"/>
      <c r="E86" s="507"/>
      <c r="F86" s="507"/>
      <c r="G86" s="507"/>
      <c r="H86" s="507"/>
      <c r="I86" s="507"/>
      <c r="J86" s="507"/>
      <c r="K86" s="507"/>
      <c r="L86" s="507"/>
      <c r="M86" s="507"/>
      <c r="N86" s="507"/>
      <c r="O86" s="507"/>
      <c r="P86" s="507"/>
      <c r="Q86" s="507"/>
      <c r="R86" s="507"/>
      <c r="S86" s="507"/>
      <c r="T86" s="507"/>
    </row>
    <row r="87" spans="1:20">
      <c r="A87" s="507"/>
      <c r="B87" s="507"/>
      <c r="C87" s="507"/>
      <c r="D87" s="507"/>
      <c r="E87" s="507"/>
      <c r="F87" s="507"/>
      <c r="G87" s="507"/>
      <c r="H87" s="507"/>
      <c r="I87" s="507"/>
      <c r="J87" s="507"/>
      <c r="K87" s="507"/>
      <c r="L87" s="507"/>
      <c r="M87" s="507"/>
      <c r="N87" s="507"/>
      <c r="O87" s="507"/>
      <c r="P87" s="507"/>
      <c r="Q87" s="507"/>
      <c r="R87" s="507"/>
      <c r="S87" s="507"/>
      <c r="T87" s="507"/>
    </row>
    <row r="88" spans="1:20">
      <c r="A88" s="507"/>
      <c r="B88" s="507"/>
      <c r="C88" s="507"/>
      <c r="D88" s="507"/>
      <c r="E88" s="507"/>
      <c r="F88" s="507"/>
      <c r="G88" s="507"/>
      <c r="H88" s="507"/>
      <c r="I88" s="507"/>
      <c r="J88" s="507"/>
      <c r="K88" s="507"/>
      <c r="L88" s="507"/>
      <c r="M88" s="507"/>
      <c r="N88" s="507"/>
      <c r="O88" s="507"/>
      <c r="P88" s="507"/>
      <c r="Q88" s="507"/>
      <c r="R88" s="507"/>
      <c r="S88" s="507"/>
      <c r="T88" s="507"/>
    </row>
    <row r="89" spans="1:20">
      <c r="A89" s="507"/>
      <c r="B89" s="507"/>
      <c r="C89" s="507"/>
      <c r="D89" s="507"/>
      <c r="E89" s="507"/>
      <c r="F89" s="507"/>
      <c r="G89" s="507"/>
      <c r="H89" s="507"/>
      <c r="I89" s="507"/>
      <c r="J89" s="507"/>
      <c r="K89" s="507"/>
      <c r="L89" s="507"/>
      <c r="M89" s="507"/>
      <c r="N89" s="507"/>
      <c r="O89" s="507"/>
      <c r="P89" s="507"/>
      <c r="Q89" s="507"/>
      <c r="R89" s="507"/>
      <c r="S89" s="507"/>
      <c r="T89" s="507"/>
    </row>
    <row r="90" spans="1:20">
      <c r="A90" s="507"/>
      <c r="B90" s="507"/>
      <c r="C90" s="507"/>
      <c r="D90" s="507"/>
      <c r="E90" s="507"/>
      <c r="F90" s="507"/>
      <c r="G90" s="507"/>
      <c r="H90" s="507"/>
      <c r="I90" s="507"/>
      <c r="J90" s="507"/>
      <c r="K90" s="507"/>
      <c r="L90" s="507"/>
      <c r="M90" s="507"/>
      <c r="N90" s="507"/>
      <c r="O90" s="507"/>
      <c r="P90" s="507"/>
      <c r="Q90" s="507"/>
      <c r="R90" s="507"/>
      <c r="S90" s="507"/>
      <c r="T90" s="507"/>
    </row>
    <row r="91" spans="1:20">
      <c r="A91" s="507"/>
      <c r="B91" s="507"/>
      <c r="C91" s="507"/>
      <c r="D91" s="507"/>
      <c r="E91" s="507"/>
      <c r="F91" s="507"/>
      <c r="G91" s="507"/>
      <c r="H91" s="507"/>
      <c r="I91" s="507"/>
      <c r="J91" s="507"/>
      <c r="K91" s="507"/>
      <c r="L91" s="507"/>
      <c r="M91" s="507"/>
      <c r="N91" s="507"/>
      <c r="O91" s="507"/>
      <c r="P91" s="507"/>
      <c r="Q91" s="507"/>
      <c r="R91" s="507"/>
      <c r="S91" s="507"/>
      <c r="T91" s="507"/>
    </row>
    <row r="92" spans="1:20">
      <c r="A92" s="507"/>
      <c r="B92" s="507"/>
      <c r="C92" s="507"/>
      <c r="D92" s="507"/>
      <c r="E92" s="507"/>
      <c r="F92" s="507"/>
      <c r="G92" s="507"/>
      <c r="H92" s="507"/>
      <c r="I92" s="507"/>
      <c r="J92" s="507"/>
      <c r="K92" s="507"/>
      <c r="L92" s="507"/>
      <c r="M92" s="507"/>
      <c r="N92" s="507"/>
      <c r="O92" s="507"/>
      <c r="P92" s="507"/>
      <c r="Q92" s="507"/>
      <c r="R92" s="507"/>
      <c r="S92" s="507"/>
      <c r="T92" s="507"/>
    </row>
    <row r="93" spans="1:20">
      <c r="A93" s="507"/>
      <c r="B93" s="507"/>
      <c r="C93" s="507"/>
      <c r="D93" s="507"/>
      <c r="E93" s="507"/>
      <c r="F93" s="507"/>
      <c r="G93" s="507"/>
      <c r="H93" s="507"/>
      <c r="I93" s="507"/>
      <c r="J93" s="507"/>
      <c r="K93" s="507"/>
      <c r="L93" s="507"/>
      <c r="M93" s="507"/>
      <c r="N93" s="507"/>
      <c r="O93" s="507"/>
      <c r="P93" s="507"/>
      <c r="Q93" s="507"/>
      <c r="R93" s="507"/>
      <c r="S93" s="507"/>
      <c r="T93" s="507"/>
    </row>
    <row r="94" spans="1:20">
      <c r="A94" s="507"/>
      <c r="B94" s="507"/>
      <c r="C94" s="507"/>
      <c r="D94" s="507"/>
      <c r="E94" s="507"/>
      <c r="F94" s="507"/>
      <c r="G94" s="507"/>
      <c r="H94" s="507"/>
      <c r="I94" s="507"/>
      <c r="J94" s="507"/>
      <c r="K94" s="507"/>
      <c r="L94" s="507"/>
      <c r="M94" s="507"/>
      <c r="N94" s="507"/>
      <c r="O94" s="507"/>
      <c r="P94" s="507"/>
      <c r="Q94" s="507"/>
      <c r="R94" s="507"/>
      <c r="S94" s="507"/>
      <c r="T94" s="507"/>
    </row>
    <row r="95" spans="1:20">
      <c r="A95" s="507"/>
      <c r="B95" s="507"/>
      <c r="C95" s="507"/>
      <c r="D95" s="507"/>
      <c r="E95" s="507"/>
      <c r="F95" s="507"/>
      <c r="G95" s="507"/>
      <c r="H95" s="507"/>
      <c r="I95" s="507"/>
      <c r="J95" s="507"/>
      <c r="K95" s="507"/>
      <c r="L95" s="507"/>
      <c r="M95" s="507"/>
      <c r="N95" s="507"/>
      <c r="O95" s="507"/>
      <c r="P95" s="507"/>
      <c r="Q95" s="507"/>
      <c r="R95" s="507"/>
      <c r="S95" s="507"/>
      <c r="T95" s="507"/>
    </row>
    <row r="96" spans="1:20">
      <c r="A96" s="507"/>
      <c r="B96" s="507"/>
      <c r="C96" s="507"/>
      <c r="D96" s="507"/>
      <c r="E96" s="507"/>
      <c r="F96" s="507"/>
      <c r="G96" s="507"/>
      <c r="H96" s="507"/>
      <c r="I96" s="507"/>
      <c r="J96" s="507"/>
      <c r="K96" s="507"/>
      <c r="L96" s="507"/>
      <c r="M96" s="507"/>
      <c r="N96" s="507"/>
      <c r="O96" s="507"/>
      <c r="P96" s="507"/>
      <c r="Q96" s="507"/>
      <c r="R96" s="507"/>
      <c r="S96" s="507"/>
      <c r="T96" s="507"/>
    </row>
    <row r="97" spans="1:20">
      <c r="A97" s="507"/>
      <c r="B97" s="507"/>
      <c r="C97" s="507"/>
      <c r="D97" s="507"/>
      <c r="E97" s="507"/>
      <c r="F97" s="507"/>
      <c r="G97" s="507"/>
      <c r="H97" s="507"/>
      <c r="I97" s="507"/>
      <c r="J97" s="507"/>
      <c r="K97" s="507"/>
      <c r="L97" s="507"/>
      <c r="M97" s="507"/>
      <c r="N97" s="507"/>
      <c r="O97" s="507"/>
      <c r="P97" s="507"/>
      <c r="Q97" s="507"/>
      <c r="R97" s="507"/>
      <c r="S97" s="507"/>
      <c r="T97" s="507"/>
    </row>
    <row r="98" spans="1:20">
      <c r="A98" s="507"/>
      <c r="B98" s="507"/>
      <c r="C98" s="507"/>
      <c r="D98" s="507"/>
      <c r="E98" s="507"/>
      <c r="F98" s="507"/>
      <c r="G98" s="507"/>
      <c r="H98" s="507"/>
      <c r="I98" s="507"/>
      <c r="J98" s="507"/>
      <c r="K98" s="507"/>
      <c r="L98" s="507"/>
      <c r="M98" s="507"/>
      <c r="N98" s="507"/>
      <c r="O98" s="507"/>
      <c r="P98" s="507"/>
      <c r="Q98" s="507"/>
      <c r="R98" s="507"/>
      <c r="S98" s="507"/>
      <c r="T98" s="507"/>
    </row>
    <row r="99" spans="1:20">
      <c r="A99" s="507"/>
      <c r="B99" s="507"/>
      <c r="C99" s="507"/>
      <c r="D99" s="507"/>
      <c r="E99" s="507"/>
      <c r="F99" s="507"/>
      <c r="G99" s="507"/>
      <c r="H99" s="507"/>
      <c r="I99" s="507"/>
      <c r="J99" s="507"/>
      <c r="K99" s="507"/>
      <c r="L99" s="507"/>
      <c r="M99" s="507"/>
      <c r="N99" s="507"/>
      <c r="O99" s="507"/>
      <c r="P99" s="507"/>
      <c r="Q99" s="507"/>
      <c r="R99" s="507"/>
      <c r="S99" s="507"/>
      <c r="T99" s="507"/>
    </row>
    <row r="100" spans="1:20">
      <c r="A100" s="507"/>
      <c r="B100" s="507"/>
      <c r="C100" s="507"/>
      <c r="D100" s="507"/>
      <c r="E100" s="507"/>
      <c r="F100" s="507"/>
      <c r="G100" s="507"/>
      <c r="H100" s="507"/>
      <c r="I100" s="507"/>
      <c r="J100" s="507"/>
      <c r="K100" s="507"/>
      <c r="L100" s="507"/>
      <c r="M100" s="507"/>
      <c r="N100" s="507"/>
      <c r="O100" s="507"/>
      <c r="P100" s="507"/>
      <c r="Q100" s="507"/>
      <c r="R100" s="507"/>
      <c r="S100" s="507"/>
      <c r="T100" s="507"/>
    </row>
    <row r="101" spans="1:20">
      <c r="A101" s="507"/>
      <c r="B101" s="507"/>
      <c r="C101" s="507"/>
      <c r="D101" s="507"/>
      <c r="E101" s="507"/>
      <c r="F101" s="507"/>
      <c r="G101" s="507"/>
      <c r="H101" s="507"/>
      <c r="I101" s="507"/>
      <c r="J101" s="507"/>
      <c r="K101" s="507"/>
      <c r="L101" s="507"/>
      <c r="M101" s="507"/>
      <c r="N101" s="507"/>
      <c r="O101" s="507"/>
      <c r="P101" s="507"/>
      <c r="Q101" s="507"/>
      <c r="R101" s="507"/>
      <c r="S101" s="507"/>
      <c r="T101" s="507"/>
    </row>
    <row r="102" spans="1:20">
      <c r="A102" s="507"/>
      <c r="B102" s="507"/>
      <c r="C102" s="507"/>
      <c r="D102" s="507"/>
      <c r="E102" s="507"/>
      <c r="F102" s="507"/>
      <c r="G102" s="507"/>
      <c r="H102" s="507"/>
      <c r="I102" s="507"/>
      <c r="J102" s="507"/>
      <c r="K102" s="507"/>
      <c r="L102" s="507"/>
      <c r="M102" s="507"/>
      <c r="N102" s="507"/>
      <c r="O102" s="507"/>
      <c r="P102" s="507"/>
      <c r="Q102" s="507"/>
      <c r="R102" s="507"/>
      <c r="S102" s="507"/>
      <c r="T102" s="507"/>
    </row>
    <row r="103" spans="1:20">
      <c r="A103" s="507"/>
      <c r="B103" s="507"/>
      <c r="C103" s="507"/>
      <c r="D103" s="507"/>
      <c r="E103" s="507"/>
      <c r="F103" s="507"/>
      <c r="G103" s="507"/>
      <c r="H103" s="507"/>
      <c r="I103" s="507"/>
      <c r="J103" s="507"/>
      <c r="K103" s="507"/>
      <c r="L103" s="507"/>
      <c r="M103" s="507"/>
      <c r="N103" s="507"/>
      <c r="O103" s="507"/>
      <c r="P103" s="507"/>
      <c r="Q103" s="507"/>
      <c r="R103" s="507"/>
      <c r="S103" s="507"/>
      <c r="T103" s="507"/>
    </row>
    <row r="104" spans="1:20">
      <c r="A104" s="507"/>
      <c r="B104" s="507"/>
      <c r="C104" s="507"/>
      <c r="D104" s="507"/>
      <c r="E104" s="507"/>
      <c r="F104" s="507"/>
      <c r="G104" s="507"/>
      <c r="H104" s="507"/>
      <c r="I104" s="507"/>
      <c r="J104" s="507"/>
      <c r="K104" s="507"/>
      <c r="L104" s="507"/>
      <c r="M104" s="507"/>
      <c r="N104" s="507"/>
      <c r="O104" s="507"/>
      <c r="P104" s="507"/>
      <c r="Q104" s="507"/>
      <c r="R104" s="507"/>
      <c r="S104" s="507"/>
      <c r="T104" s="507"/>
    </row>
    <row r="105" spans="1:20">
      <c r="A105" s="507"/>
      <c r="B105" s="507"/>
      <c r="C105" s="507"/>
      <c r="D105" s="507"/>
      <c r="E105" s="507"/>
      <c r="F105" s="507"/>
      <c r="G105" s="507"/>
      <c r="H105" s="507"/>
      <c r="I105" s="507"/>
      <c r="J105" s="507"/>
      <c r="K105" s="507"/>
      <c r="L105" s="507"/>
      <c r="M105" s="507"/>
      <c r="N105" s="507"/>
      <c r="O105" s="507"/>
      <c r="P105" s="507"/>
      <c r="Q105" s="507"/>
      <c r="R105" s="507"/>
      <c r="S105" s="507"/>
      <c r="T105" s="507"/>
    </row>
    <row r="106" spans="1:20">
      <c r="A106" s="507"/>
      <c r="B106" s="507"/>
      <c r="C106" s="507"/>
      <c r="D106" s="507"/>
      <c r="E106" s="507"/>
      <c r="F106" s="507"/>
      <c r="G106" s="507"/>
      <c r="H106" s="507"/>
      <c r="I106" s="507"/>
      <c r="J106" s="507"/>
      <c r="K106" s="507"/>
      <c r="L106" s="507"/>
      <c r="M106" s="507"/>
      <c r="N106" s="507"/>
      <c r="O106" s="507"/>
      <c r="P106" s="507"/>
      <c r="Q106" s="507"/>
      <c r="R106" s="507"/>
      <c r="S106" s="507"/>
      <c r="T106" s="507"/>
    </row>
    <row r="107" spans="1:20">
      <c r="A107" s="507"/>
      <c r="B107" s="507"/>
      <c r="C107" s="507"/>
      <c r="D107" s="507"/>
      <c r="E107" s="507"/>
      <c r="F107" s="507"/>
      <c r="G107" s="507"/>
      <c r="H107" s="507"/>
      <c r="I107" s="507"/>
      <c r="J107" s="507"/>
      <c r="K107" s="507"/>
      <c r="L107" s="507"/>
      <c r="M107" s="507"/>
      <c r="N107" s="507"/>
      <c r="O107" s="507"/>
      <c r="P107" s="507"/>
      <c r="Q107" s="507"/>
      <c r="R107" s="507"/>
      <c r="S107" s="507"/>
      <c r="T107" s="507"/>
    </row>
    <row r="108" spans="1:20">
      <c r="A108" s="507"/>
      <c r="B108" s="507"/>
      <c r="C108" s="507"/>
      <c r="D108" s="507"/>
      <c r="E108" s="507"/>
      <c r="F108" s="507"/>
      <c r="G108" s="507"/>
      <c r="H108" s="507"/>
      <c r="I108" s="507"/>
      <c r="J108" s="507"/>
      <c r="K108" s="507"/>
      <c r="L108" s="507"/>
      <c r="M108" s="507"/>
      <c r="N108" s="507"/>
      <c r="O108" s="507"/>
      <c r="P108" s="507"/>
      <c r="Q108" s="507"/>
      <c r="R108" s="507"/>
      <c r="S108" s="507"/>
      <c r="T108" s="507"/>
    </row>
    <row r="109" spans="1:20">
      <c r="A109" s="507"/>
      <c r="B109" s="507"/>
      <c r="C109" s="507"/>
      <c r="D109" s="507"/>
      <c r="E109" s="507"/>
      <c r="F109" s="507"/>
      <c r="G109" s="507"/>
      <c r="H109" s="507"/>
      <c r="I109" s="507"/>
      <c r="J109" s="507"/>
      <c r="K109" s="507"/>
      <c r="L109" s="507"/>
      <c r="M109" s="507"/>
      <c r="N109" s="507"/>
      <c r="O109" s="507"/>
      <c r="P109" s="507"/>
      <c r="Q109" s="507"/>
      <c r="R109" s="507"/>
      <c r="S109" s="507"/>
      <c r="T109" s="507"/>
    </row>
    <row r="110" spans="1:20">
      <c r="A110" s="507"/>
      <c r="B110" s="507"/>
      <c r="C110" s="507"/>
      <c r="D110" s="507"/>
      <c r="E110" s="507"/>
      <c r="F110" s="507"/>
      <c r="G110" s="507"/>
      <c r="H110" s="507"/>
      <c r="I110" s="507"/>
      <c r="J110" s="507"/>
      <c r="K110" s="507"/>
      <c r="L110" s="507"/>
      <c r="M110" s="507"/>
      <c r="N110" s="507"/>
      <c r="O110" s="507"/>
      <c r="P110" s="507"/>
      <c r="Q110" s="507"/>
      <c r="R110" s="507"/>
      <c r="S110" s="507"/>
      <c r="T110" s="507"/>
    </row>
    <row r="111" spans="1:20">
      <c r="A111" s="507"/>
      <c r="B111" s="507"/>
      <c r="C111" s="507"/>
      <c r="D111" s="507"/>
      <c r="E111" s="507"/>
      <c r="F111" s="507"/>
      <c r="G111" s="507"/>
      <c r="H111" s="507"/>
      <c r="I111" s="507"/>
      <c r="J111" s="507"/>
      <c r="K111" s="507"/>
      <c r="L111" s="507"/>
      <c r="M111" s="507"/>
      <c r="N111" s="507"/>
      <c r="O111" s="507"/>
      <c r="P111" s="507"/>
      <c r="Q111" s="507"/>
      <c r="R111" s="507"/>
      <c r="S111" s="507"/>
      <c r="T111" s="507"/>
    </row>
    <row r="112" spans="1:20">
      <c r="A112" s="507"/>
      <c r="B112" s="507"/>
      <c r="C112" s="507"/>
      <c r="D112" s="507"/>
      <c r="E112" s="507"/>
      <c r="F112" s="507"/>
      <c r="G112" s="507"/>
      <c r="H112" s="507"/>
      <c r="I112" s="507"/>
      <c r="J112" s="507"/>
      <c r="K112" s="507"/>
      <c r="L112" s="507"/>
      <c r="M112" s="507"/>
      <c r="N112" s="507"/>
      <c r="O112" s="507"/>
      <c r="P112" s="507"/>
      <c r="Q112" s="507"/>
      <c r="R112" s="507"/>
      <c r="S112" s="507"/>
      <c r="T112" s="507"/>
    </row>
    <row r="113" spans="1:20">
      <c r="A113" s="507"/>
      <c r="B113" s="507"/>
      <c r="C113" s="507"/>
      <c r="D113" s="507"/>
      <c r="E113" s="507"/>
      <c r="F113" s="507"/>
      <c r="G113" s="507"/>
      <c r="H113" s="507"/>
      <c r="I113" s="507"/>
      <c r="J113" s="507"/>
      <c r="K113" s="507"/>
      <c r="L113" s="507"/>
      <c r="M113" s="507"/>
      <c r="N113" s="507"/>
      <c r="O113" s="507"/>
      <c r="P113" s="507"/>
      <c r="Q113" s="507"/>
      <c r="R113" s="507"/>
      <c r="S113" s="507"/>
      <c r="T113" s="507"/>
    </row>
    <row r="114" spans="1:20">
      <c r="A114" s="507"/>
      <c r="B114" s="507"/>
      <c r="C114" s="507"/>
      <c r="D114" s="507"/>
      <c r="E114" s="507"/>
      <c r="F114" s="507"/>
      <c r="G114" s="507"/>
      <c r="H114" s="507"/>
      <c r="I114" s="507"/>
      <c r="J114" s="507"/>
      <c r="K114" s="507"/>
      <c r="L114" s="507"/>
      <c r="M114" s="507"/>
      <c r="N114" s="507"/>
      <c r="O114" s="507"/>
      <c r="P114" s="507"/>
      <c r="Q114" s="507"/>
      <c r="R114" s="507"/>
      <c r="S114" s="507"/>
      <c r="T114" s="507"/>
    </row>
    <row r="115" spans="1:20">
      <c r="A115" s="507"/>
      <c r="B115" s="507"/>
      <c r="C115" s="507"/>
      <c r="D115" s="507"/>
      <c r="E115" s="507"/>
      <c r="F115" s="507"/>
      <c r="G115" s="507"/>
      <c r="H115" s="507"/>
      <c r="I115" s="507"/>
      <c r="J115" s="507"/>
      <c r="K115" s="507"/>
      <c r="L115" s="507"/>
      <c r="M115" s="507"/>
      <c r="N115" s="507"/>
      <c r="O115" s="507"/>
      <c r="P115" s="507"/>
      <c r="Q115" s="507"/>
      <c r="R115" s="507"/>
      <c r="S115" s="507"/>
      <c r="T115" s="507"/>
    </row>
    <row r="116" spans="1:20">
      <c r="A116" s="507"/>
      <c r="B116" s="507"/>
      <c r="C116" s="507"/>
      <c r="D116" s="507"/>
      <c r="E116" s="507"/>
      <c r="F116" s="507"/>
      <c r="G116" s="507"/>
      <c r="H116" s="507"/>
      <c r="I116" s="507"/>
      <c r="J116" s="507"/>
      <c r="K116" s="507"/>
      <c r="L116" s="507"/>
      <c r="M116" s="507"/>
      <c r="N116" s="507"/>
      <c r="O116" s="507"/>
      <c r="P116" s="507"/>
      <c r="Q116" s="507"/>
      <c r="R116" s="507"/>
      <c r="S116" s="507"/>
      <c r="T116" s="507"/>
    </row>
    <row r="117" spans="1:20">
      <c r="A117" s="507"/>
      <c r="B117" s="507"/>
      <c r="C117" s="507"/>
      <c r="D117" s="507"/>
      <c r="E117" s="507"/>
      <c r="F117" s="507"/>
      <c r="G117" s="507"/>
      <c r="H117" s="507"/>
      <c r="I117" s="507"/>
      <c r="J117" s="507"/>
      <c r="K117" s="507"/>
      <c r="L117" s="507"/>
      <c r="M117" s="507"/>
      <c r="N117" s="507"/>
      <c r="O117" s="507"/>
      <c r="P117" s="507"/>
      <c r="Q117" s="507"/>
      <c r="R117" s="507"/>
      <c r="S117" s="507"/>
      <c r="T117" s="507"/>
    </row>
    <row r="118" spans="1:20">
      <c r="A118" s="507"/>
      <c r="B118" s="507"/>
      <c r="C118" s="507"/>
      <c r="D118" s="507"/>
      <c r="E118" s="507"/>
      <c r="F118" s="507"/>
      <c r="G118" s="507"/>
      <c r="H118" s="507"/>
      <c r="I118" s="507"/>
      <c r="J118" s="507"/>
      <c r="K118" s="507"/>
      <c r="L118" s="507"/>
      <c r="M118" s="507"/>
      <c r="N118" s="507"/>
      <c r="O118" s="507"/>
      <c r="P118" s="507"/>
      <c r="Q118" s="507"/>
      <c r="R118" s="507"/>
      <c r="S118" s="507"/>
      <c r="T118" s="507"/>
    </row>
    <row r="119" spans="1:20">
      <c r="A119" s="507"/>
      <c r="B119" s="507"/>
      <c r="C119" s="507"/>
      <c r="D119" s="507"/>
      <c r="E119" s="507"/>
      <c r="F119" s="507"/>
      <c r="G119" s="507"/>
      <c r="H119" s="507"/>
      <c r="I119" s="507"/>
      <c r="J119" s="507"/>
      <c r="K119" s="507"/>
      <c r="L119" s="507"/>
      <c r="M119" s="507"/>
      <c r="N119" s="507"/>
      <c r="O119" s="507"/>
      <c r="P119" s="507"/>
      <c r="Q119" s="507"/>
      <c r="R119" s="507"/>
      <c r="S119" s="507"/>
      <c r="T119" s="507"/>
    </row>
    <row r="120" spans="1:20">
      <c r="A120" s="507"/>
      <c r="B120" s="507"/>
      <c r="C120" s="507"/>
      <c r="D120" s="507"/>
      <c r="E120" s="507"/>
      <c r="F120" s="507"/>
      <c r="G120" s="507"/>
      <c r="H120" s="507"/>
      <c r="I120" s="507"/>
      <c r="J120" s="507"/>
      <c r="K120" s="507"/>
      <c r="L120" s="507"/>
      <c r="M120" s="507"/>
      <c r="N120" s="507"/>
      <c r="O120" s="507"/>
      <c r="P120" s="507"/>
      <c r="Q120" s="507"/>
      <c r="R120" s="507"/>
      <c r="S120" s="507"/>
      <c r="T120" s="507"/>
    </row>
    <row r="121" spans="1:20">
      <c r="A121" s="507"/>
      <c r="B121" s="507"/>
      <c r="C121" s="507"/>
      <c r="D121" s="507"/>
      <c r="E121" s="507"/>
      <c r="F121" s="507"/>
      <c r="G121" s="507"/>
      <c r="H121" s="507"/>
      <c r="I121" s="507"/>
      <c r="J121" s="507"/>
      <c r="K121" s="507"/>
      <c r="L121" s="507"/>
      <c r="M121" s="507"/>
      <c r="N121" s="507"/>
      <c r="O121" s="507"/>
      <c r="P121" s="507"/>
      <c r="Q121" s="507"/>
      <c r="R121" s="507"/>
      <c r="S121" s="507"/>
      <c r="T121" s="507"/>
    </row>
    <row r="122" spans="1:20">
      <c r="A122" s="507"/>
      <c r="B122" s="507"/>
      <c r="C122" s="507"/>
      <c r="D122" s="507"/>
      <c r="E122" s="507"/>
      <c r="F122" s="507"/>
      <c r="G122" s="507"/>
      <c r="H122" s="507"/>
      <c r="I122" s="507"/>
      <c r="J122" s="507"/>
      <c r="K122" s="507"/>
      <c r="L122" s="507"/>
      <c r="M122" s="507"/>
      <c r="N122" s="507"/>
      <c r="O122" s="507"/>
      <c r="P122" s="507"/>
      <c r="Q122" s="507"/>
      <c r="R122" s="507"/>
      <c r="S122" s="507"/>
      <c r="T122" s="507"/>
    </row>
    <row r="123" spans="1:20">
      <c r="A123" s="507"/>
      <c r="B123" s="507"/>
      <c r="C123" s="507"/>
      <c r="D123" s="507"/>
      <c r="E123" s="507"/>
      <c r="F123" s="507"/>
      <c r="G123" s="507"/>
      <c r="H123" s="507"/>
      <c r="I123" s="507"/>
      <c r="J123" s="507"/>
      <c r="K123" s="507"/>
      <c r="L123" s="507"/>
      <c r="M123" s="507"/>
      <c r="N123" s="507"/>
      <c r="O123" s="507"/>
      <c r="P123" s="507"/>
      <c r="Q123" s="507"/>
      <c r="R123" s="507"/>
      <c r="S123" s="507"/>
      <c r="T123" s="507"/>
    </row>
    <row r="124" spans="1:20">
      <c r="A124" s="507"/>
      <c r="B124" s="507"/>
      <c r="C124" s="507"/>
      <c r="D124" s="507"/>
      <c r="E124" s="507"/>
      <c r="F124" s="507"/>
      <c r="G124" s="507"/>
      <c r="H124" s="507"/>
      <c r="I124" s="507"/>
      <c r="J124" s="507"/>
      <c r="K124" s="507"/>
      <c r="L124" s="507"/>
      <c r="M124" s="507"/>
      <c r="N124" s="507"/>
      <c r="O124" s="507"/>
      <c r="P124" s="507"/>
      <c r="Q124" s="507"/>
      <c r="R124" s="507"/>
      <c r="S124" s="507"/>
      <c r="T124" s="507"/>
    </row>
    <row r="125" spans="1:20">
      <c r="A125" s="507"/>
      <c r="B125" s="507"/>
      <c r="C125" s="507"/>
      <c r="D125" s="507"/>
      <c r="E125" s="507"/>
      <c r="F125" s="507"/>
      <c r="G125" s="507"/>
      <c r="H125" s="507"/>
      <c r="I125" s="507"/>
      <c r="J125" s="507"/>
      <c r="K125" s="507"/>
      <c r="L125" s="507"/>
      <c r="M125" s="507"/>
      <c r="N125" s="507"/>
      <c r="O125" s="507"/>
      <c r="P125" s="507"/>
      <c r="Q125" s="507"/>
      <c r="R125" s="507"/>
      <c r="S125" s="507"/>
      <c r="T125" s="507"/>
    </row>
    <row r="126" spans="1:20">
      <c r="A126" s="507"/>
      <c r="B126" s="507"/>
      <c r="C126" s="507"/>
      <c r="D126" s="507"/>
      <c r="E126" s="507"/>
      <c r="F126" s="507"/>
      <c r="G126" s="507"/>
      <c r="H126" s="507"/>
      <c r="I126" s="507"/>
      <c r="J126" s="507"/>
      <c r="K126" s="507"/>
      <c r="L126" s="507"/>
      <c r="M126" s="507"/>
      <c r="N126" s="507"/>
      <c r="O126" s="507"/>
      <c r="P126" s="507"/>
      <c r="Q126" s="507"/>
      <c r="R126" s="507"/>
      <c r="S126" s="507"/>
      <c r="T126" s="507"/>
    </row>
    <row r="127" spans="1:20">
      <c r="A127" s="507"/>
      <c r="B127" s="507"/>
      <c r="C127" s="507"/>
      <c r="D127" s="507"/>
      <c r="E127" s="507"/>
      <c r="F127" s="507"/>
      <c r="G127" s="507"/>
      <c r="H127" s="507"/>
      <c r="I127" s="507"/>
      <c r="J127" s="507"/>
      <c r="K127" s="507"/>
      <c r="L127" s="507"/>
      <c r="M127" s="507"/>
      <c r="N127" s="507"/>
      <c r="O127" s="507"/>
      <c r="P127" s="507"/>
      <c r="Q127" s="507"/>
      <c r="R127" s="507"/>
      <c r="S127" s="507"/>
      <c r="T127" s="507"/>
    </row>
    <row r="128" spans="1:20">
      <c r="A128" s="507"/>
      <c r="B128" s="507"/>
      <c r="C128" s="507"/>
      <c r="D128" s="507"/>
      <c r="E128" s="507"/>
      <c r="F128" s="507"/>
      <c r="G128" s="507"/>
      <c r="H128" s="507"/>
      <c r="I128" s="507"/>
      <c r="J128" s="507"/>
      <c r="K128" s="507"/>
      <c r="L128" s="507"/>
      <c r="M128" s="507"/>
      <c r="N128" s="507"/>
      <c r="O128" s="507"/>
      <c r="P128" s="507"/>
      <c r="Q128" s="507"/>
      <c r="R128" s="507"/>
      <c r="S128" s="507"/>
      <c r="T128" s="507"/>
    </row>
    <row r="129" spans="1:20">
      <c r="A129" s="507"/>
      <c r="B129" s="507"/>
      <c r="C129" s="507"/>
      <c r="D129" s="507"/>
      <c r="E129" s="507"/>
      <c r="F129" s="507"/>
      <c r="G129" s="507"/>
      <c r="H129" s="507"/>
      <c r="I129" s="507"/>
      <c r="J129" s="507"/>
      <c r="K129" s="507"/>
      <c r="L129" s="507"/>
      <c r="M129" s="507"/>
      <c r="N129" s="507"/>
      <c r="O129" s="507"/>
      <c r="P129" s="507"/>
      <c r="Q129" s="507"/>
      <c r="R129" s="507"/>
      <c r="S129" s="507"/>
      <c r="T129" s="507"/>
    </row>
    <row r="130" spans="1:20">
      <c r="A130" s="507"/>
      <c r="B130" s="507"/>
      <c r="C130" s="507"/>
      <c r="D130" s="507"/>
      <c r="E130" s="507"/>
      <c r="F130" s="507"/>
      <c r="G130" s="507"/>
      <c r="H130" s="507"/>
      <c r="I130" s="507"/>
      <c r="J130" s="507"/>
      <c r="K130" s="507"/>
      <c r="L130" s="507"/>
      <c r="M130" s="507"/>
      <c r="N130" s="507"/>
      <c r="O130" s="507"/>
      <c r="P130" s="507"/>
      <c r="Q130" s="507"/>
      <c r="R130" s="507"/>
      <c r="S130" s="507"/>
      <c r="T130" s="507"/>
    </row>
    <row r="131" spans="1:20">
      <c r="A131" s="507"/>
      <c r="B131" s="507"/>
      <c r="C131" s="507"/>
      <c r="D131" s="507"/>
      <c r="E131" s="507"/>
      <c r="F131" s="507"/>
      <c r="G131" s="507"/>
      <c r="H131" s="507"/>
      <c r="I131" s="507"/>
      <c r="J131" s="507"/>
      <c r="K131" s="507"/>
      <c r="L131" s="507"/>
      <c r="M131" s="507"/>
      <c r="N131" s="507"/>
      <c r="O131" s="507"/>
      <c r="P131" s="507"/>
      <c r="Q131" s="507"/>
      <c r="R131" s="507"/>
      <c r="S131" s="507"/>
      <c r="T131" s="507"/>
    </row>
    <row r="132" spans="1:20">
      <c r="A132" s="507"/>
      <c r="B132" s="507"/>
      <c r="C132" s="507"/>
      <c r="D132" s="507"/>
      <c r="E132" s="507"/>
      <c r="F132" s="507"/>
      <c r="G132" s="507"/>
      <c r="H132" s="507"/>
      <c r="I132" s="507"/>
      <c r="J132" s="507"/>
      <c r="K132" s="507"/>
      <c r="L132" s="507"/>
      <c r="M132" s="507"/>
      <c r="N132" s="507"/>
      <c r="O132" s="507"/>
      <c r="P132" s="507"/>
      <c r="Q132" s="507"/>
      <c r="R132" s="507"/>
      <c r="S132" s="507"/>
      <c r="T132" s="507"/>
    </row>
    <row r="133" spans="1:20">
      <c r="A133" s="507"/>
      <c r="B133" s="507"/>
      <c r="C133" s="507"/>
      <c r="D133" s="507"/>
      <c r="E133" s="507"/>
      <c r="F133" s="507"/>
      <c r="G133" s="507"/>
      <c r="H133" s="507"/>
      <c r="I133" s="507"/>
      <c r="J133" s="507"/>
      <c r="K133" s="507"/>
      <c r="L133" s="507"/>
      <c r="M133" s="507"/>
      <c r="N133" s="507"/>
      <c r="O133" s="507"/>
      <c r="P133" s="507"/>
      <c r="Q133" s="507"/>
      <c r="R133" s="507"/>
      <c r="S133" s="507"/>
      <c r="T133" s="507"/>
    </row>
    <row r="134" spans="1:20">
      <c r="A134" s="507"/>
      <c r="B134" s="507"/>
      <c r="C134" s="507"/>
      <c r="D134" s="507"/>
      <c r="E134" s="507"/>
      <c r="F134" s="507"/>
      <c r="G134" s="507"/>
      <c r="H134" s="507"/>
      <c r="I134" s="507"/>
      <c r="J134" s="507"/>
      <c r="K134" s="507"/>
      <c r="L134" s="507"/>
      <c r="M134" s="507"/>
      <c r="N134" s="507"/>
      <c r="O134" s="507"/>
      <c r="P134" s="507"/>
      <c r="Q134" s="507"/>
      <c r="R134" s="507"/>
      <c r="S134" s="507"/>
      <c r="T134" s="507"/>
    </row>
    <row r="135" spans="1:20">
      <c r="A135" s="507"/>
      <c r="B135" s="507"/>
      <c r="C135" s="507"/>
      <c r="D135" s="507"/>
      <c r="E135" s="507"/>
      <c r="F135" s="507"/>
      <c r="G135" s="507"/>
      <c r="H135" s="507"/>
      <c r="I135" s="507"/>
      <c r="J135" s="507"/>
      <c r="K135" s="507"/>
      <c r="L135" s="507"/>
      <c r="M135" s="507"/>
      <c r="N135" s="507"/>
      <c r="O135" s="507"/>
      <c r="P135" s="507"/>
      <c r="Q135" s="507"/>
      <c r="R135" s="507"/>
      <c r="S135" s="507"/>
      <c r="T135" s="507"/>
    </row>
    <row r="136" spans="1:20">
      <c r="A136" s="507"/>
      <c r="B136" s="507"/>
      <c r="C136" s="507"/>
      <c r="D136" s="507"/>
      <c r="E136" s="507"/>
      <c r="F136" s="507"/>
      <c r="G136" s="507"/>
      <c r="H136" s="507"/>
      <c r="I136" s="507"/>
      <c r="J136" s="507"/>
      <c r="K136" s="507"/>
      <c r="L136" s="507"/>
      <c r="M136" s="507"/>
      <c r="N136" s="507"/>
      <c r="O136" s="507"/>
      <c r="P136" s="507"/>
      <c r="Q136" s="507"/>
      <c r="R136" s="507"/>
      <c r="S136" s="507"/>
      <c r="T136" s="507"/>
    </row>
    <row r="137" spans="1:20">
      <c r="A137" s="507"/>
      <c r="B137" s="507"/>
      <c r="C137" s="507"/>
      <c r="D137" s="507"/>
      <c r="E137" s="507"/>
      <c r="F137" s="507"/>
      <c r="G137" s="507"/>
      <c r="H137" s="507"/>
      <c r="I137" s="507"/>
      <c r="J137" s="507"/>
      <c r="K137" s="507"/>
      <c r="L137" s="507"/>
      <c r="M137" s="507"/>
      <c r="N137" s="507"/>
      <c r="O137" s="507"/>
      <c r="P137" s="507"/>
      <c r="Q137" s="507"/>
      <c r="R137" s="507"/>
      <c r="S137" s="507"/>
      <c r="T137" s="507"/>
    </row>
    <row r="138" spans="1:20">
      <c r="A138" s="507"/>
      <c r="B138" s="507"/>
      <c r="C138" s="507"/>
      <c r="D138" s="507"/>
      <c r="E138" s="507"/>
      <c r="F138" s="507"/>
      <c r="G138" s="507"/>
      <c r="H138" s="507"/>
      <c r="I138" s="507"/>
      <c r="J138" s="507"/>
      <c r="K138" s="507"/>
      <c r="L138" s="507"/>
      <c r="M138" s="507"/>
      <c r="N138" s="507"/>
      <c r="O138" s="507"/>
      <c r="P138" s="507"/>
      <c r="Q138" s="507"/>
      <c r="R138" s="507"/>
      <c r="S138" s="507"/>
      <c r="T138" s="507"/>
    </row>
    <row r="139" spans="1:20">
      <c r="A139" s="507"/>
      <c r="B139" s="507"/>
      <c r="C139" s="507"/>
      <c r="D139" s="507"/>
      <c r="E139" s="507"/>
      <c r="F139" s="507"/>
      <c r="G139" s="507"/>
      <c r="H139" s="507"/>
      <c r="I139" s="507"/>
      <c r="J139" s="507"/>
      <c r="K139" s="507"/>
      <c r="L139" s="507"/>
      <c r="M139" s="507"/>
      <c r="N139" s="507"/>
      <c r="O139" s="507"/>
      <c r="P139" s="507"/>
      <c r="Q139" s="507"/>
      <c r="R139" s="507"/>
      <c r="S139" s="507"/>
      <c r="T139" s="507"/>
    </row>
    <row r="140" spans="1:20">
      <c r="A140" s="507"/>
      <c r="B140" s="507"/>
      <c r="C140" s="507"/>
      <c r="D140" s="507"/>
      <c r="E140" s="507"/>
      <c r="F140" s="507"/>
      <c r="G140" s="507"/>
      <c r="H140" s="507"/>
      <c r="I140" s="507"/>
      <c r="J140" s="507"/>
      <c r="K140" s="507"/>
      <c r="L140" s="507"/>
      <c r="M140" s="507"/>
      <c r="N140" s="507"/>
      <c r="O140" s="507"/>
      <c r="P140" s="507"/>
      <c r="Q140" s="507"/>
      <c r="R140" s="507"/>
      <c r="S140" s="507"/>
      <c r="T140" s="507"/>
    </row>
    <row r="141" spans="1:20">
      <c r="A141" s="507"/>
      <c r="B141" s="507"/>
      <c r="C141" s="507"/>
      <c r="D141" s="507"/>
      <c r="E141" s="507"/>
      <c r="F141" s="507"/>
      <c r="G141" s="507"/>
      <c r="H141" s="507"/>
      <c r="I141" s="507"/>
      <c r="J141" s="507"/>
      <c r="K141" s="507"/>
      <c r="L141" s="507"/>
      <c r="M141" s="507"/>
      <c r="N141" s="507"/>
      <c r="O141" s="507"/>
      <c r="P141" s="507"/>
      <c r="Q141" s="507"/>
      <c r="R141" s="507"/>
      <c r="S141" s="507"/>
      <c r="T141" s="507"/>
    </row>
    <row r="142" spans="1:20">
      <c r="A142" s="507"/>
      <c r="B142" s="507"/>
      <c r="C142" s="507"/>
      <c r="D142" s="507"/>
      <c r="E142" s="507"/>
      <c r="F142" s="507"/>
      <c r="G142" s="507"/>
      <c r="H142" s="507"/>
      <c r="I142" s="507"/>
      <c r="J142" s="507"/>
      <c r="K142" s="507"/>
      <c r="L142" s="507"/>
      <c r="M142" s="507"/>
      <c r="N142" s="507"/>
      <c r="O142" s="507"/>
      <c r="P142" s="507"/>
      <c r="Q142" s="507"/>
      <c r="R142" s="507"/>
      <c r="S142" s="507"/>
      <c r="T142" s="507"/>
    </row>
    <row r="143" spans="1:20">
      <c r="A143" s="507"/>
      <c r="B143" s="507"/>
      <c r="C143" s="507"/>
      <c r="D143" s="507"/>
      <c r="E143" s="507"/>
      <c r="F143" s="507"/>
      <c r="G143" s="507"/>
      <c r="H143" s="507"/>
      <c r="I143" s="507"/>
      <c r="J143" s="507"/>
      <c r="K143" s="507"/>
      <c r="L143" s="507"/>
      <c r="M143" s="507"/>
      <c r="N143" s="507"/>
      <c r="O143" s="507"/>
      <c r="P143" s="507"/>
      <c r="Q143" s="507"/>
      <c r="R143" s="507"/>
      <c r="S143" s="507"/>
      <c r="T143" s="507"/>
    </row>
    <row r="144" spans="1:20">
      <c r="A144" s="507"/>
      <c r="B144" s="507"/>
      <c r="C144" s="507"/>
      <c r="D144" s="507"/>
      <c r="E144" s="507"/>
      <c r="F144" s="507"/>
      <c r="G144" s="507"/>
      <c r="H144" s="507"/>
      <c r="I144" s="507"/>
      <c r="J144" s="507"/>
      <c r="K144" s="507"/>
      <c r="L144" s="507"/>
      <c r="M144" s="507"/>
      <c r="N144" s="507"/>
      <c r="O144" s="507"/>
      <c r="P144" s="507"/>
      <c r="Q144" s="507"/>
      <c r="R144" s="507"/>
      <c r="S144" s="507"/>
      <c r="T144" s="507"/>
    </row>
    <row r="145" spans="1:20">
      <c r="A145" s="507"/>
      <c r="B145" s="507"/>
      <c r="C145" s="507"/>
      <c r="D145" s="507"/>
      <c r="E145" s="507"/>
      <c r="F145" s="507"/>
      <c r="G145" s="507"/>
      <c r="H145" s="507"/>
      <c r="I145" s="507"/>
      <c r="J145" s="507"/>
      <c r="K145" s="507"/>
      <c r="L145" s="507"/>
      <c r="M145" s="507"/>
      <c r="N145" s="507"/>
      <c r="O145" s="507"/>
      <c r="P145" s="507"/>
      <c r="Q145" s="507"/>
      <c r="R145" s="507"/>
      <c r="S145" s="507"/>
      <c r="T145" s="507"/>
    </row>
    <row r="146" spans="1:20">
      <c r="A146" s="507"/>
      <c r="B146" s="507"/>
      <c r="C146" s="507"/>
      <c r="D146" s="507"/>
      <c r="E146" s="507"/>
      <c r="F146" s="507"/>
      <c r="G146" s="507"/>
      <c r="H146" s="507"/>
      <c r="I146" s="507"/>
      <c r="J146" s="507"/>
      <c r="K146" s="507"/>
      <c r="L146" s="507"/>
      <c r="M146" s="507"/>
      <c r="N146" s="507"/>
      <c r="O146" s="507"/>
      <c r="P146" s="507"/>
      <c r="Q146" s="507"/>
      <c r="R146" s="507"/>
      <c r="S146" s="507"/>
      <c r="T146" s="507"/>
    </row>
    <row r="147" spans="1:20">
      <c r="A147" s="507"/>
      <c r="B147" s="507"/>
      <c r="C147" s="507"/>
      <c r="D147" s="507"/>
      <c r="E147" s="507"/>
      <c r="F147" s="507"/>
      <c r="G147" s="507"/>
      <c r="H147" s="507"/>
      <c r="I147" s="507"/>
      <c r="J147" s="507"/>
      <c r="K147" s="507"/>
      <c r="L147" s="507"/>
      <c r="M147" s="507"/>
      <c r="N147" s="507"/>
      <c r="O147" s="507"/>
      <c r="P147" s="507"/>
      <c r="Q147" s="507"/>
      <c r="R147" s="507"/>
      <c r="S147" s="507"/>
      <c r="T147" s="507"/>
    </row>
    <row r="148" spans="1:20">
      <c r="A148" s="507"/>
      <c r="B148" s="507"/>
      <c r="C148" s="507"/>
      <c r="D148" s="507"/>
      <c r="E148" s="507"/>
      <c r="F148" s="507"/>
      <c r="G148" s="507"/>
      <c r="H148" s="507"/>
      <c r="I148" s="507"/>
      <c r="J148" s="507"/>
      <c r="K148" s="507"/>
      <c r="L148" s="507"/>
      <c r="M148" s="507"/>
      <c r="N148" s="507"/>
      <c r="O148" s="507"/>
      <c r="P148" s="507"/>
      <c r="Q148" s="507"/>
      <c r="R148" s="507"/>
      <c r="S148" s="507"/>
      <c r="T148" s="507"/>
    </row>
    <row r="149" spans="1:20">
      <c r="A149" s="507"/>
      <c r="B149" s="507"/>
      <c r="C149" s="507"/>
      <c r="D149" s="507"/>
      <c r="E149" s="507"/>
      <c r="F149" s="507"/>
      <c r="G149" s="507"/>
      <c r="H149" s="507"/>
      <c r="I149" s="507"/>
      <c r="J149" s="507"/>
      <c r="K149" s="507"/>
      <c r="L149" s="507"/>
      <c r="M149" s="507"/>
      <c r="N149" s="507"/>
      <c r="O149" s="507"/>
      <c r="P149" s="507"/>
      <c r="Q149" s="507"/>
      <c r="R149" s="507"/>
      <c r="S149" s="507"/>
      <c r="T149" s="507"/>
    </row>
    <row r="150" spans="1:20">
      <c r="A150" s="507"/>
      <c r="B150" s="507"/>
      <c r="C150" s="507"/>
      <c r="D150" s="507"/>
      <c r="E150" s="507"/>
      <c r="F150" s="507"/>
      <c r="G150" s="507"/>
      <c r="H150" s="507"/>
      <c r="I150" s="507"/>
      <c r="J150" s="507"/>
      <c r="K150" s="507"/>
      <c r="L150" s="507"/>
      <c r="M150" s="507"/>
      <c r="N150" s="507"/>
      <c r="O150" s="507"/>
      <c r="P150" s="507"/>
      <c r="Q150" s="507"/>
      <c r="R150" s="507"/>
      <c r="S150" s="507"/>
      <c r="T150" s="507"/>
    </row>
    <row r="151" spans="1:20">
      <c r="A151" s="507"/>
      <c r="B151" s="507"/>
      <c r="C151" s="507"/>
      <c r="D151" s="507"/>
      <c r="E151" s="507"/>
      <c r="F151" s="507"/>
      <c r="G151" s="507"/>
      <c r="H151" s="507"/>
      <c r="I151" s="507"/>
      <c r="J151" s="507"/>
      <c r="K151" s="507"/>
      <c r="L151" s="507"/>
      <c r="M151" s="507"/>
      <c r="N151" s="507"/>
      <c r="O151" s="507"/>
      <c r="P151" s="507"/>
      <c r="Q151" s="507"/>
      <c r="R151" s="507"/>
      <c r="S151" s="507"/>
      <c r="T151" s="507"/>
    </row>
    <row r="152" spans="1:20">
      <c r="A152" s="507"/>
      <c r="B152" s="507"/>
      <c r="C152" s="507"/>
      <c r="D152" s="507"/>
      <c r="E152" s="507"/>
      <c r="F152" s="507"/>
      <c r="G152" s="507"/>
      <c r="H152" s="507"/>
      <c r="I152" s="507"/>
      <c r="J152" s="507"/>
      <c r="K152" s="507"/>
      <c r="L152" s="507"/>
      <c r="M152" s="507"/>
      <c r="N152" s="507"/>
      <c r="O152" s="507"/>
      <c r="P152" s="507"/>
      <c r="Q152" s="507"/>
      <c r="R152" s="507"/>
      <c r="S152" s="507"/>
      <c r="T152" s="507"/>
    </row>
    <row r="153" spans="1:20">
      <c r="A153" s="507"/>
      <c r="B153" s="507"/>
      <c r="C153" s="507"/>
      <c r="D153" s="507"/>
      <c r="E153" s="507"/>
      <c r="F153" s="507"/>
      <c r="G153" s="507"/>
      <c r="H153" s="507"/>
      <c r="I153" s="507"/>
      <c r="J153" s="507"/>
      <c r="K153" s="507"/>
      <c r="L153" s="507"/>
      <c r="M153" s="507"/>
      <c r="N153" s="507"/>
      <c r="O153" s="507"/>
      <c r="P153" s="507"/>
      <c r="Q153" s="507"/>
      <c r="R153" s="507"/>
      <c r="S153" s="507"/>
      <c r="T153" s="507"/>
    </row>
    <row r="154" spans="1:20">
      <c r="A154" s="507"/>
      <c r="B154" s="507"/>
      <c r="C154" s="507"/>
      <c r="D154" s="507"/>
      <c r="E154" s="507"/>
      <c r="F154" s="507"/>
      <c r="G154" s="507"/>
      <c r="H154" s="507"/>
      <c r="I154" s="507"/>
      <c r="J154" s="507"/>
      <c r="K154" s="507"/>
      <c r="L154" s="507"/>
      <c r="M154" s="507"/>
      <c r="N154" s="507"/>
      <c r="O154" s="507"/>
      <c r="P154" s="507"/>
      <c r="Q154" s="507"/>
      <c r="R154" s="507"/>
      <c r="S154" s="507"/>
      <c r="T154" s="507"/>
    </row>
    <row r="155" spans="1:20">
      <c r="A155" s="507"/>
      <c r="B155" s="507"/>
      <c r="C155" s="507"/>
      <c r="D155" s="507"/>
      <c r="E155" s="507"/>
      <c r="F155" s="507"/>
      <c r="G155" s="507"/>
      <c r="H155" s="507"/>
      <c r="I155" s="507"/>
      <c r="J155" s="507"/>
      <c r="K155" s="507"/>
      <c r="L155" s="507"/>
      <c r="M155" s="507"/>
      <c r="N155" s="507"/>
      <c r="O155" s="507"/>
      <c r="P155" s="507"/>
      <c r="Q155" s="507"/>
      <c r="R155" s="507"/>
      <c r="S155" s="507"/>
      <c r="T155" s="507"/>
    </row>
    <row r="156" spans="1:20">
      <c r="A156" s="507"/>
      <c r="B156" s="507"/>
      <c r="C156" s="507"/>
      <c r="D156" s="507"/>
      <c r="E156" s="507"/>
      <c r="F156" s="507"/>
      <c r="G156" s="507"/>
      <c r="H156" s="507"/>
      <c r="I156" s="507"/>
      <c r="J156" s="507"/>
      <c r="K156" s="507"/>
      <c r="L156" s="507"/>
      <c r="M156" s="507"/>
      <c r="N156" s="507"/>
      <c r="O156" s="507"/>
      <c r="P156" s="507"/>
      <c r="Q156" s="507"/>
      <c r="R156" s="507"/>
      <c r="S156" s="507"/>
      <c r="T156" s="507"/>
    </row>
    <row r="157" spans="1:20">
      <c r="A157" s="507"/>
      <c r="B157" s="507"/>
      <c r="C157" s="507"/>
      <c r="D157" s="507"/>
      <c r="E157" s="507"/>
      <c r="F157" s="507"/>
      <c r="G157" s="507"/>
      <c r="H157" s="507"/>
      <c r="I157" s="507"/>
      <c r="J157" s="507"/>
      <c r="K157" s="507"/>
      <c r="L157" s="507"/>
      <c r="M157" s="507"/>
      <c r="N157" s="507"/>
      <c r="O157" s="507"/>
      <c r="P157" s="507"/>
      <c r="Q157" s="507"/>
      <c r="R157" s="507"/>
      <c r="S157" s="507"/>
      <c r="T157" s="507"/>
    </row>
    <row r="158" spans="1:20">
      <c r="A158" s="507"/>
      <c r="B158" s="507"/>
      <c r="C158" s="507"/>
      <c r="D158" s="507"/>
      <c r="E158" s="507"/>
      <c r="F158" s="507"/>
      <c r="G158" s="507"/>
      <c r="H158" s="507"/>
      <c r="I158" s="507"/>
      <c r="J158" s="507"/>
      <c r="K158" s="507"/>
      <c r="L158" s="507"/>
      <c r="M158" s="507"/>
      <c r="N158" s="507"/>
      <c r="O158" s="507"/>
      <c r="P158" s="507"/>
      <c r="Q158" s="507"/>
      <c r="R158" s="507"/>
      <c r="S158" s="507"/>
      <c r="T158" s="507"/>
    </row>
    <row r="159" spans="1:20">
      <c r="A159" s="507"/>
      <c r="B159" s="507"/>
      <c r="C159" s="507"/>
      <c r="D159" s="507"/>
      <c r="E159" s="507"/>
      <c r="F159" s="507"/>
      <c r="G159" s="507"/>
      <c r="H159" s="507"/>
      <c r="I159" s="507"/>
      <c r="J159" s="507"/>
      <c r="K159" s="507"/>
      <c r="L159" s="507"/>
      <c r="M159" s="507"/>
      <c r="N159" s="507"/>
      <c r="O159" s="507"/>
      <c r="P159" s="507"/>
      <c r="Q159" s="507"/>
      <c r="R159" s="507"/>
      <c r="S159" s="507"/>
      <c r="T159" s="507"/>
    </row>
    <row r="160" spans="1:20">
      <c r="A160" s="507"/>
      <c r="B160" s="507"/>
      <c r="C160" s="507"/>
      <c r="D160" s="507"/>
      <c r="E160" s="507"/>
      <c r="F160" s="507"/>
      <c r="G160" s="507"/>
      <c r="H160" s="507"/>
      <c r="I160" s="507"/>
      <c r="J160" s="507"/>
      <c r="K160" s="507"/>
      <c r="L160" s="507"/>
      <c r="M160" s="507"/>
      <c r="N160" s="507"/>
      <c r="O160" s="507"/>
      <c r="P160" s="507"/>
      <c r="Q160" s="507"/>
      <c r="R160" s="507"/>
      <c r="S160" s="507"/>
      <c r="T160" s="507"/>
    </row>
    <row r="161" spans="1:20">
      <c r="A161" s="507"/>
      <c r="B161" s="507"/>
      <c r="C161" s="507"/>
      <c r="D161" s="507"/>
      <c r="E161" s="507"/>
      <c r="F161" s="507"/>
      <c r="G161" s="507"/>
      <c r="H161" s="507"/>
      <c r="I161" s="507"/>
      <c r="J161" s="507"/>
      <c r="K161" s="507"/>
      <c r="L161" s="507"/>
      <c r="M161" s="507"/>
      <c r="N161" s="507"/>
      <c r="O161" s="507"/>
      <c r="P161" s="507"/>
      <c r="Q161" s="507"/>
      <c r="R161" s="507"/>
      <c r="S161" s="507"/>
      <c r="T161" s="507"/>
    </row>
    <row r="162" spans="1:20">
      <c r="A162" s="507"/>
      <c r="B162" s="507"/>
      <c r="C162" s="507"/>
      <c r="D162" s="507"/>
      <c r="E162" s="507"/>
      <c r="F162" s="507"/>
      <c r="G162" s="507"/>
      <c r="H162" s="507"/>
      <c r="I162" s="507"/>
      <c r="J162" s="507"/>
      <c r="K162" s="507"/>
      <c r="L162" s="507"/>
      <c r="M162" s="507"/>
      <c r="N162" s="507"/>
      <c r="O162" s="507"/>
      <c r="P162" s="507"/>
      <c r="Q162" s="507"/>
      <c r="R162" s="507"/>
      <c r="S162" s="507"/>
      <c r="T162" s="507"/>
    </row>
    <row r="163" spans="1:20">
      <c r="A163" s="507"/>
      <c r="B163" s="507"/>
      <c r="C163" s="507"/>
      <c r="D163" s="507"/>
      <c r="E163" s="507"/>
      <c r="F163" s="507"/>
      <c r="G163" s="507"/>
      <c r="H163" s="507"/>
      <c r="I163" s="507"/>
      <c r="J163" s="507"/>
      <c r="K163" s="507"/>
      <c r="L163" s="507"/>
      <c r="M163" s="507"/>
      <c r="N163" s="507"/>
      <c r="O163" s="507"/>
      <c r="P163" s="507"/>
      <c r="Q163" s="507"/>
      <c r="R163" s="507"/>
      <c r="S163" s="507"/>
      <c r="T163" s="507"/>
    </row>
    <row r="164" spans="1:20">
      <c r="A164" s="507"/>
      <c r="B164" s="507"/>
      <c r="C164" s="507"/>
      <c r="D164" s="507"/>
      <c r="E164" s="507"/>
      <c r="F164" s="507"/>
      <c r="G164" s="507"/>
      <c r="H164" s="507"/>
      <c r="I164" s="507"/>
      <c r="J164" s="507"/>
      <c r="K164" s="507"/>
      <c r="L164" s="507"/>
      <c r="M164" s="507"/>
      <c r="N164" s="507"/>
      <c r="O164" s="507"/>
      <c r="P164" s="507"/>
      <c r="Q164" s="507"/>
      <c r="R164" s="507"/>
      <c r="S164" s="507"/>
      <c r="T164" s="507"/>
    </row>
    <row r="165" spans="1:20">
      <c r="A165" s="507"/>
      <c r="B165" s="507"/>
      <c r="C165" s="507"/>
      <c r="D165" s="507"/>
      <c r="E165" s="507"/>
      <c r="F165" s="507"/>
      <c r="G165" s="507"/>
      <c r="H165" s="507"/>
      <c r="I165" s="507"/>
      <c r="J165" s="507"/>
      <c r="K165" s="507"/>
      <c r="L165" s="507"/>
      <c r="M165" s="507"/>
      <c r="N165" s="507"/>
      <c r="O165" s="507"/>
      <c r="P165" s="507"/>
      <c r="Q165" s="507"/>
      <c r="R165" s="507"/>
      <c r="S165" s="507"/>
      <c r="T165" s="507"/>
    </row>
    <row r="166" spans="1:20">
      <c r="A166" s="507"/>
      <c r="B166" s="507"/>
      <c r="C166" s="507"/>
      <c r="D166" s="507"/>
      <c r="E166" s="507"/>
      <c r="F166" s="507"/>
      <c r="G166" s="507"/>
      <c r="H166" s="507"/>
      <c r="I166" s="507"/>
      <c r="J166" s="507"/>
      <c r="K166" s="507"/>
      <c r="L166" s="507"/>
      <c r="M166" s="507"/>
      <c r="N166" s="507"/>
      <c r="O166" s="507"/>
      <c r="P166" s="507"/>
      <c r="Q166" s="507"/>
      <c r="R166" s="507"/>
      <c r="S166" s="507"/>
      <c r="T166" s="507"/>
    </row>
    <row r="167" spans="1:20">
      <c r="A167" s="507"/>
      <c r="B167" s="507"/>
      <c r="C167" s="507"/>
      <c r="D167" s="507"/>
      <c r="E167" s="507"/>
      <c r="F167" s="507"/>
      <c r="G167" s="507"/>
      <c r="H167" s="507"/>
      <c r="I167" s="507"/>
      <c r="J167" s="507"/>
      <c r="K167" s="507"/>
      <c r="L167" s="507"/>
      <c r="M167" s="507"/>
      <c r="N167" s="507"/>
      <c r="O167" s="507"/>
      <c r="P167" s="507"/>
      <c r="Q167" s="507"/>
      <c r="R167" s="507"/>
      <c r="S167" s="507"/>
      <c r="T167" s="507"/>
    </row>
    <row r="168" spans="1:20">
      <c r="A168" s="507"/>
      <c r="B168" s="507"/>
      <c r="C168" s="507"/>
      <c r="D168" s="507"/>
      <c r="E168" s="507"/>
      <c r="F168" s="507"/>
      <c r="G168" s="507"/>
      <c r="H168" s="507"/>
      <c r="I168" s="507"/>
      <c r="J168" s="507"/>
      <c r="K168" s="507"/>
      <c r="L168" s="507"/>
      <c r="M168" s="507"/>
      <c r="N168" s="507"/>
      <c r="O168" s="507"/>
      <c r="P168" s="507"/>
      <c r="Q168" s="507"/>
      <c r="R168" s="507"/>
      <c r="S168" s="507"/>
      <c r="T168" s="507"/>
    </row>
    <row r="169" spans="1:20">
      <c r="A169" s="507"/>
      <c r="B169" s="507"/>
      <c r="C169" s="507"/>
      <c r="D169" s="507"/>
      <c r="E169" s="507"/>
      <c r="F169" s="507"/>
      <c r="G169" s="507"/>
      <c r="H169" s="507"/>
      <c r="I169" s="507"/>
      <c r="J169" s="507"/>
      <c r="K169" s="507"/>
      <c r="L169" s="507"/>
      <c r="M169" s="507"/>
      <c r="N169" s="507"/>
      <c r="O169" s="507"/>
      <c r="P169" s="507"/>
      <c r="Q169" s="507"/>
      <c r="R169" s="507"/>
      <c r="S169" s="507"/>
      <c r="T169" s="507"/>
    </row>
    <row r="170" spans="1:20">
      <c r="A170" s="507"/>
      <c r="B170" s="507"/>
      <c r="C170" s="507"/>
      <c r="D170" s="507"/>
      <c r="E170" s="507"/>
      <c r="F170" s="507"/>
      <c r="G170" s="507"/>
      <c r="H170" s="507"/>
      <c r="I170" s="507"/>
      <c r="J170" s="507"/>
      <c r="K170" s="507"/>
      <c r="L170" s="507"/>
      <c r="M170" s="507"/>
      <c r="N170" s="507"/>
      <c r="O170" s="507"/>
      <c r="P170" s="507"/>
      <c r="Q170" s="507"/>
      <c r="R170" s="507"/>
      <c r="S170" s="507"/>
      <c r="T170" s="507"/>
    </row>
    <row r="171" spans="1:20">
      <c r="A171" s="507"/>
      <c r="B171" s="507"/>
      <c r="C171" s="507"/>
      <c r="D171" s="507"/>
      <c r="E171" s="507"/>
      <c r="F171" s="507"/>
      <c r="G171" s="507"/>
      <c r="H171" s="507"/>
      <c r="I171" s="507"/>
      <c r="J171" s="507"/>
      <c r="K171" s="507"/>
      <c r="L171" s="507"/>
      <c r="M171" s="507"/>
      <c r="N171" s="507"/>
      <c r="O171" s="507"/>
      <c r="P171" s="507"/>
      <c r="Q171" s="507"/>
      <c r="R171" s="507"/>
      <c r="S171" s="507"/>
      <c r="T171" s="507"/>
    </row>
    <row r="172" spans="1:20">
      <c r="A172" s="507"/>
      <c r="B172" s="507"/>
      <c r="C172" s="507"/>
      <c r="D172" s="507"/>
      <c r="E172" s="507"/>
      <c r="F172" s="507"/>
      <c r="G172" s="507"/>
      <c r="H172" s="507"/>
      <c r="I172" s="507"/>
      <c r="J172" s="507"/>
      <c r="K172" s="507"/>
      <c r="L172" s="507"/>
      <c r="M172" s="507"/>
      <c r="N172" s="507"/>
      <c r="O172" s="507"/>
      <c r="P172" s="507"/>
      <c r="Q172" s="507"/>
      <c r="R172" s="507"/>
      <c r="S172" s="507"/>
      <c r="T172" s="507"/>
    </row>
    <row r="173" spans="1:20">
      <c r="A173" s="507"/>
      <c r="B173" s="507"/>
      <c r="C173" s="507"/>
      <c r="D173" s="507"/>
      <c r="E173" s="507"/>
      <c r="F173" s="507"/>
      <c r="G173" s="507"/>
      <c r="H173" s="507"/>
      <c r="I173" s="507"/>
      <c r="J173" s="507"/>
      <c r="K173" s="507"/>
      <c r="L173" s="507"/>
      <c r="M173" s="507"/>
      <c r="N173" s="507"/>
      <c r="O173" s="507"/>
      <c r="P173" s="507"/>
      <c r="Q173" s="507"/>
      <c r="R173" s="507"/>
      <c r="S173" s="507"/>
      <c r="T173" s="507"/>
    </row>
    <row r="174" spans="1:20">
      <c r="A174" s="507"/>
      <c r="B174" s="507"/>
      <c r="C174" s="507"/>
      <c r="D174" s="507"/>
      <c r="E174" s="507"/>
      <c r="F174" s="507"/>
      <c r="G174" s="507"/>
      <c r="H174" s="507"/>
      <c r="I174" s="507"/>
      <c r="J174" s="507"/>
      <c r="K174" s="507"/>
      <c r="L174" s="507"/>
      <c r="M174" s="507"/>
      <c r="N174" s="507"/>
      <c r="O174" s="507"/>
      <c r="P174" s="507"/>
      <c r="Q174" s="507"/>
      <c r="R174" s="507"/>
      <c r="S174" s="507"/>
      <c r="T174" s="507"/>
    </row>
    <row r="175" spans="1:20">
      <c r="A175" s="507"/>
      <c r="B175" s="507"/>
      <c r="C175" s="507"/>
      <c r="D175" s="507"/>
      <c r="E175" s="507"/>
      <c r="F175" s="507"/>
      <c r="G175" s="507"/>
      <c r="H175" s="507"/>
      <c r="I175" s="507"/>
      <c r="J175" s="507"/>
      <c r="K175" s="507"/>
      <c r="L175" s="507"/>
      <c r="M175" s="507"/>
      <c r="N175" s="507"/>
      <c r="O175" s="507"/>
      <c r="P175" s="507"/>
      <c r="Q175" s="507"/>
      <c r="R175" s="507"/>
      <c r="S175" s="507"/>
      <c r="T175" s="507"/>
    </row>
    <row r="176" spans="1:20">
      <c r="A176" s="507"/>
      <c r="B176" s="507"/>
      <c r="C176" s="507"/>
      <c r="D176" s="507"/>
      <c r="E176" s="507"/>
      <c r="F176" s="507"/>
      <c r="G176" s="507"/>
      <c r="H176" s="507"/>
      <c r="I176" s="507"/>
      <c r="J176" s="507"/>
      <c r="K176" s="507"/>
      <c r="L176" s="507"/>
      <c r="M176" s="507"/>
      <c r="N176" s="507"/>
      <c r="O176" s="507"/>
      <c r="P176" s="507"/>
      <c r="Q176" s="507"/>
      <c r="R176" s="507"/>
      <c r="S176" s="507"/>
      <c r="T176" s="507"/>
    </row>
    <row r="177" spans="1:20">
      <c r="A177" s="507"/>
      <c r="B177" s="507"/>
      <c r="C177" s="507"/>
      <c r="D177" s="507"/>
      <c r="E177" s="507"/>
      <c r="F177" s="507"/>
      <c r="G177" s="507"/>
      <c r="H177" s="507"/>
      <c r="I177" s="507"/>
      <c r="J177" s="507"/>
      <c r="K177" s="507"/>
      <c r="L177" s="507"/>
      <c r="M177" s="507"/>
      <c r="N177" s="507"/>
      <c r="O177" s="507"/>
      <c r="P177" s="507"/>
      <c r="Q177" s="507"/>
      <c r="R177" s="507"/>
      <c r="S177" s="507"/>
      <c r="T177" s="507"/>
    </row>
    <row r="178" spans="1:20">
      <c r="A178" s="507"/>
      <c r="B178" s="507"/>
      <c r="C178" s="507"/>
      <c r="D178" s="507"/>
      <c r="E178" s="507"/>
      <c r="F178" s="507"/>
      <c r="G178" s="507"/>
      <c r="H178" s="507"/>
      <c r="I178" s="507"/>
      <c r="J178" s="507"/>
      <c r="K178" s="507"/>
      <c r="L178" s="507"/>
      <c r="M178" s="507"/>
      <c r="N178" s="507"/>
      <c r="O178" s="507"/>
      <c r="P178" s="507"/>
      <c r="Q178" s="507"/>
      <c r="R178" s="507"/>
      <c r="S178" s="507"/>
      <c r="T178" s="507"/>
    </row>
    <row r="179" spans="1:20">
      <c r="A179" s="507"/>
      <c r="B179" s="507"/>
      <c r="C179" s="507"/>
      <c r="D179" s="507"/>
      <c r="E179" s="507"/>
      <c r="F179" s="507"/>
      <c r="G179" s="507"/>
      <c r="H179" s="507"/>
      <c r="I179" s="507"/>
      <c r="J179" s="507"/>
      <c r="K179" s="507"/>
      <c r="L179" s="507"/>
      <c r="M179" s="507"/>
      <c r="N179" s="507"/>
      <c r="O179" s="507"/>
      <c r="P179" s="507"/>
      <c r="Q179" s="507"/>
      <c r="R179" s="507"/>
      <c r="S179" s="507"/>
      <c r="T179" s="507"/>
    </row>
    <row r="180" spans="1:20">
      <c r="A180" s="507"/>
      <c r="B180" s="507"/>
      <c r="C180" s="507"/>
      <c r="D180" s="507"/>
      <c r="E180" s="507"/>
      <c r="F180" s="507"/>
      <c r="G180" s="507"/>
      <c r="H180" s="507"/>
      <c r="I180" s="507"/>
      <c r="J180" s="507"/>
      <c r="K180" s="507"/>
      <c r="L180" s="507"/>
      <c r="M180" s="507"/>
      <c r="N180" s="507"/>
      <c r="O180" s="507"/>
      <c r="P180" s="507"/>
      <c r="Q180" s="507"/>
      <c r="R180" s="507"/>
      <c r="S180" s="507"/>
      <c r="T180" s="507"/>
    </row>
    <row r="181" spans="1:20">
      <c r="A181" s="507"/>
      <c r="B181" s="507"/>
      <c r="C181" s="507"/>
      <c r="D181" s="507"/>
      <c r="E181" s="507"/>
      <c r="F181" s="507"/>
      <c r="G181" s="507"/>
      <c r="H181" s="507"/>
      <c r="I181" s="507"/>
      <c r="J181" s="507"/>
      <c r="K181" s="507"/>
      <c r="L181" s="507"/>
      <c r="M181" s="507"/>
      <c r="N181" s="507"/>
      <c r="O181" s="507"/>
      <c r="P181" s="507"/>
      <c r="Q181" s="507"/>
      <c r="R181" s="507"/>
      <c r="S181" s="507"/>
      <c r="T181" s="507"/>
    </row>
    <row r="182" spans="1:20">
      <c r="A182" s="507"/>
      <c r="B182" s="507"/>
      <c r="C182" s="507"/>
      <c r="D182" s="507"/>
      <c r="E182" s="507"/>
      <c r="F182" s="507"/>
      <c r="G182" s="507"/>
      <c r="H182" s="507"/>
      <c r="I182" s="507"/>
      <c r="J182" s="507"/>
      <c r="K182" s="507"/>
      <c r="L182" s="507"/>
      <c r="M182" s="507"/>
      <c r="N182" s="507"/>
      <c r="O182" s="507"/>
      <c r="P182" s="507"/>
      <c r="Q182" s="507"/>
      <c r="R182" s="507"/>
      <c r="S182" s="507"/>
      <c r="T182" s="507"/>
    </row>
    <row r="183" spans="1:20">
      <c r="A183" s="507"/>
      <c r="B183" s="507"/>
      <c r="C183" s="507"/>
      <c r="D183" s="507"/>
      <c r="E183" s="507"/>
      <c r="F183" s="507"/>
      <c r="G183" s="507"/>
      <c r="H183" s="507"/>
      <c r="I183" s="507"/>
      <c r="J183" s="507"/>
      <c r="K183" s="507"/>
      <c r="L183" s="507"/>
      <c r="M183" s="507"/>
      <c r="N183" s="507"/>
      <c r="O183" s="507"/>
      <c r="P183" s="507"/>
      <c r="Q183" s="507"/>
      <c r="R183" s="507"/>
      <c r="S183" s="507"/>
      <c r="T183" s="507"/>
    </row>
    <row r="184" spans="1:20">
      <c r="A184" s="507"/>
      <c r="B184" s="507"/>
      <c r="C184" s="507"/>
      <c r="D184" s="507"/>
      <c r="E184" s="507"/>
      <c r="F184" s="507"/>
      <c r="G184" s="507"/>
      <c r="H184" s="507"/>
      <c r="I184" s="507"/>
      <c r="J184" s="507"/>
      <c r="K184" s="507"/>
      <c r="L184" s="507"/>
      <c r="M184" s="507"/>
      <c r="N184" s="507"/>
      <c r="O184" s="507"/>
      <c r="P184" s="507"/>
      <c r="Q184" s="507"/>
      <c r="R184" s="507"/>
      <c r="S184" s="507"/>
      <c r="T184" s="507"/>
    </row>
    <row r="185" spans="1:20">
      <c r="A185" s="507"/>
      <c r="B185" s="507"/>
      <c r="C185" s="507"/>
      <c r="D185" s="507"/>
      <c r="E185" s="507"/>
      <c r="F185" s="507"/>
      <c r="G185" s="507"/>
      <c r="H185" s="507"/>
      <c r="I185" s="507"/>
      <c r="J185" s="507"/>
      <c r="K185" s="507"/>
      <c r="L185" s="507"/>
      <c r="M185" s="507"/>
      <c r="N185" s="507"/>
      <c r="O185" s="507"/>
      <c r="P185" s="507"/>
      <c r="Q185" s="507"/>
      <c r="R185" s="507"/>
      <c r="S185" s="507"/>
      <c r="T185" s="507"/>
    </row>
    <row r="186" spans="1:20">
      <c r="A186" s="507"/>
      <c r="B186" s="507"/>
      <c r="C186" s="507"/>
      <c r="D186" s="507"/>
      <c r="E186" s="507"/>
      <c r="F186" s="507"/>
      <c r="G186" s="507"/>
      <c r="H186" s="507"/>
      <c r="I186" s="507"/>
      <c r="J186" s="507"/>
      <c r="K186" s="507"/>
      <c r="L186" s="507"/>
      <c r="M186" s="507"/>
      <c r="N186" s="507"/>
      <c r="O186" s="507"/>
      <c r="P186" s="507"/>
      <c r="Q186" s="507"/>
      <c r="R186" s="507"/>
      <c r="S186" s="507"/>
      <c r="T186" s="507"/>
    </row>
    <row r="187" spans="1:20">
      <c r="A187" s="507"/>
      <c r="B187" s="507"/>
      <c r="C187" s="507"/>
      <c r="D187" s="507"/>
      <c r="E187" s="507"/>
      <c r="F187" s="507"/>
      <c r="G187" s="507"/>
      <c r="H187" s="507"/>
      <c r="I187" s="507"/>
      <c r="J187" s="507"/>
      <c r="K187" s="507"/>
      <c r="L187" s="507"/>
      <c r="M187" s="507"/>
      <c r="N187" s="507"/>
      <c r="O187" s="507"/>
      <c r="P187" s="507"/>
      <c r="Q187" s="507"/>
      <c r="R187" s="507"/>
      <c r="S187" s="507"/>
      <c r="T187" s="507"/>
    </row>
    <row r="188" spans="1:20">
      <c r="A188" s="507"/>
      <c r="B188" s="507"/>
      <c r="C188" s="507"/>
      <c r="D188" s="507"/>
      <c r="E188" s="507"/>
      <c r="F188" s="507"/>
      <c r="G188" s="507"/>
      <c r="H188" s="507"/>
      <c r="I188" s="507"/>
      <c r="J188" s="507"/>
      <c r="K188" s="507"/>
      <c r="L188" s="507"/>
      <c r="M188" s="507"/>
      <c r="N188" s="507"/>
      <c r="O188" s="507"/>
      <c r="P188" s="507"/>
      <c r="Q188" s="507"/>
      <c r="R188" s="507"/>
      <c r="S188" s="507"/>
      <c r="T188" s="507"/>
    </row>
    <row r="189" spans="1:20">
      <c r="A189" s="507"/>
      <c r="B189" s="507"/>
      <c r="C189" s="507"/>
      <c r="D189" s="507"/>
      <c r="E189" s="507"/>
      <c r="F189" s="507"/>
      <c r="G189" s="507"/>
      <c r="H189" s="507"/>
      <c r="I189" s="507"/>
      <c r="J189" s="507"/>
      <c r="K189" s="507"/>
      <c r="L189" s="507"/>
      <c r="M189" s="507"/>
      <c r="N189" s="507"/>
      <c r="O189" s="507"/>
      <c r="P189" s="507"/>
      <c r="Q189" s="507"/>
      <c r="R189" s="507"/>
      <c r="S189" s="507"/>
      <c r="T189" s="507"/>
    </row>
    <row r="190" spans="1:20">
      <c r="A190" s="507"/>
      <c r="B190" s="507"/>
      <c r="C190" s="507"/>
      <c r="D190" s="507"/>
      <c r="E190" s="507"/>
      <c r="F190" s="507"/>
      <c r="G190" s="507"/>
      <c r="H190" s="507"/>
      <c r="I190" s="507"/>
      <c r="J190" s="507"/>
      <c r="K190" s="507"/>
      <c r="L190" s="507"/>
      <c r="M190" s="507"/>
      <c r="N190" s="507"/>
      <c r="O190" s="507"/>
      <c r="P190" s="507"/>
      <c r="Q190" s="507"/>
      <c r="R190" s="507"/>
      <c r="S190" s="507"/>
      <c r="T190" s="507"/>
    </row>
    <row r="191" spans="1:20">
      <c r="A191" s="507"/>
      <c r="B191" s="507"/>
      <c r="C191" s="507"/>
      <c r="D191" s="507"/>
      <c r="E191" s="507"/>
      <c r="F191" s="507"/>
      <c r="G191" s="507"/>
      <c r="H191" s="507"/>
      <c r="I191" s="507"/>
      <c r="J191" s="507"/>
      <c r="K191" s="507"/>
      <c r="L191" s="507"/>
      <c r="M191" s="507"/>
      <c r="N191" s="507"/>
      <c r="O191" s="507"/>
      <c r="P191" s="507"/>
      <c r="Q191" s="507"/>
      <c r="R191" s="507"/>
      <c r="S191" s="507"/>
      <c r="T191" s="507"/>
    </row>
    <row r="192" spans="1:20">
      <c r="A192" s="507"/>
      <c r="B192" s="507"/>
      <c r="C192" s="507"/>
      <c r="D192" s="507"/>
      <c r="E192" s="507"/>
      <c r="F192" s="507"/>
      <c r="G192" s="507"/>
      <c r="H192" s="507"/>
      <c r="I192" s="507"/>
      <c r="J192" s="507"/>
      <c r="K192" s="507"/>
      <c r="L192" s="507"/>
      <c r="M192" s="507"/>
      <c r="N192" s="507"/>
      <c r="O192" s="507"/>
      <c r="P192" s="507"/>
      <c r="Q192" s="507"/>
      <c r="R192" s="507"/>
      <c r="S192" s="507"/>
      <c r="T192" s="507"/>
    </row>
    <row r="193" spans="1:20">
      <c r="A193" s="507"/>
      <c r="B193" s="507"/>
      <c r="C193" s="507"/>
      <c r="D193" s="507"/>
      <c r="E193" s="507"/>
      <c r="F193" s="507"/>
      <c r="G193" s="507"/>
      <c r="H193" s="507"/>
      <c r="I193" s="507"/>
      <c r="J193" s="507"/>
      <c r="K193" s="507"/>
      <c r="L193" s="507"/>
      <c r="M193" s="507"/>
      <c r="N193" s="507"/>
      <c r="O193" s="507"/>
      <c r="P193" s="507"/>
      <c r="Q193" s="507"/>
      <c r="R193" s="507"/>
      <c r="S193" s="507"/>
      <c r="T193" s="507"/>
    </row>
    <row r="194" spans="1:20">
      <c r="A194" s="507"/>
      <c r="B194" s="507"/>
      <c r="C194" s="507"/>
      <c r="D194" s="507"/>
      <c r="E194" s="507"/>
      <c r="F194" s="507"/>
      <c r="G194" s="507"/>
      <c r="H194" s="507"/>
      <c r="I194" s="507"/>
      <c r="J194" s="507"/>
      <c r="K194" s="507"/>
      <c r="L194" s="507"/>
      <c r="M194" s="507"/>
      <c r="N194" s="507"/>
      <c r="O194" s="507"/>
      <c r="P194" s="507"/>
      <c r="Q194" s="507"/>
      <c r="R194" s="507"/>
      <c r="S194" s="507"/>
      <c r="T194" s="507"/>
    </row>
    <row r="195" spans="1:20">
      <c r="A195" s="507"/>
      <c r="B195" s="507"/>
      <c r="C195" s="507"/>
      <c r="D195" s="507"/>
      <c r="E195" s="507"/>
      <c r="F195" s="507"/>
      <c r="G195" s="507"/>
      <c r="H195" s="507"/>
      <c r="I195" s="507"/>
      <c r="J195" s="507"/>
      <c r="K195" s="507"/>
      <c r="L195" s="507"/>
      <c r="M195" s="507"/>
      <c r="N195" s="507"/>
      <c r="O195" s="507"/>
      <c r="P195" s="507"/>
      <c r="Q195" s="507"/>
      <c r="R195" s="507"/>
      <c r="S195" s="507"/>
      <c r="T195" s="507"/>
    </row>
    <row r="196" spans="1:20">
      <c r="A196" s="507"/>
      <c r="B196" s="507"/>
      <c r="C196" s="507"/>
      <c r="D196" s="507"/>
      <c r="E196" s="507"/>
      <c r="F196" s="507"/>
      <c r="G196" s="507"/>
      <c r="H196" s="507"/>
      <c r="I196" s="507"/>
      <c r="J196" s="507"/>
      <c r="K196" s="507"/>
      <c r="L196" s="507"/>
      <c r="M196" s="507"/>
      <c r="N196" s="507"/>
      <c r="O196" s="507"/>
      <c r="P196" s="507"/>
      <c r="Q196" s="507"/>
      <c r="R196" s="507"/>
      <c r="S196" s="507"/>
      <c r="T196" s="507"/>
    </row>
    <row r="197" spans="1:20">
      <c r="A197" s="507"/>
      <c r="B197" s="507"/>
      <c r="C197" s="507"/>
      <c r="D197" s="507"/>
      <c r="E197" s="507"/>
      <c r="F197" s="507"/>
      <c r="G197" s="507"/>
      <c r="H197" s="507"/>
      <c r="I197" s="507"/>
      <c r="J197" s="507"/>
      <c r="K197" s="507"/>
      <c r="L197" s="507"/>
      <c r="M197" s="507"/>
      <c r="N197" s="507"/>
      <c r="O197" s="507"/>
      <c r="P197" s="507"/>
      <c r="Q197" s="507"/>
      <c r="R197" s="507"/>
      <c r="S197" s="507"/>
      <c r="T197" s="507"/>
    </row>
    <row r="198" spans="1:20">
      <c r="A198" s="507"/>
      <c r="B198" s="507"/>
      <c r="C198" s="507"/>
      <c r="D198" s="507"/>
      <c r="E198" s="507"/>
      <c r="F198" s="507"/>
      <c r="G198" s="507"/>
      <c r="H198" s="507"/>
      <c r="I198" s="507"/>
      <c r="J198" s="507"/>
      <c r="K198" s="507"/>
      <c r="L198" s="507"/>
      <c r="M198" s="507"/>
      <c r="N198" s="507"/>
      <c r="O198" s="507"/>
      <c r="P198" s="507"/>
      <c r="Q198" s="507"/>
      <c r="R198" s="507"/>
      <c r="S198" s="507"/>
      <c r="T198" s="507"/>
    </row>
    <row r="199" spans="1:20">
      <c r="A199" s="507"/>
      <c r="B199" s="507"/>
      <c r="C199" s="507"/>
      <c r="D199" s="507"/>
      <c r="E199" s="507"/>
      <c r="F199" s="507"/>
      <c r="G199" s="507"/>
      <c r="H199" s="507"/>
      <c r="I199" s="507"/>
      <c r="J199" s="507"/>
      <c r="K199" s="507"/>
      <c r="L199" s="507"/>
      <c r="M199" s="507"/>
      <c r="N199" s="507"/>
      <c r="O199" s="507"/>
      <c r="P199" s="507"/>
      <c r="Q199" s="507"/>
      <c r="R199" s="507"/>
      <c r="S199" s="507"/>
      <c r="T199" s="507"/>
    </row>
    <row r="200" spans="1:20">
      <c r="A200" s="507"/>
      <c r="B200" s="507"/>
      <c r="C200" s="507"/>
      <c r="D200" s="507"/>
      <c r="E200" s="507"/>
      <c r="F200" s="507"/>
      <c r="G200" s="507"/>
      <c r="H200" s="507"/>
      <c r="I200" s="507"/>
      <c r="J200" s="507"/>
      <c r="K200" s="507"/>
      <c r="L200" s="507"/>
      <c r="M200" s="507"/>
      <c r="N200" s="507"/>
      <c r="O200" s="507"/>
      <c r="P200" s="507"/>
      <c r="Q200" s="507"/>
      <c r="R200" s="507"/>
      <c r="S200" s="507"/>
      <c r="T200" s="507"/>
    </row>
  </sheetData>
  <sheetProtection password="DD9B" sheet="1" objects="1" scenarios="1"/>
  <mergeCells count="2">
    <mergeCell ref="G4:H4"/>
    <mergeCell ref="G3:H3"/>
  </mergeCells>
  <phoneticPr fontId="0" type="noConversion"/>
  <dataValidations disablePrompts="1" count="1">
    <dataValidation type="decimal" allowBlank="1" showInputMessage="1" showErrorMessage="1" sqref="E8:I8" xr:uid="{00000000-0002-0000-0300-000000000000}">
      <formula1>0</formula1>
      <formula2>1</formula2>
    </dataValidation>
  </dataValidations>
  <pageMargins left="0.5" right="0.25" top="0.4" bottom="0" header="0" footer="0"/>
  <pageSetup scale="70" orientation="portrait" r:id="rId1"/>
  <headerFooter alignWithMargins="0">
    <oddHeader>&amp;RPage &amp;P</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codeName="Sheet4">
    <tabColor rgb="FFFFFF00"/>
    <pageSetUpPr fitToPage="1"/>
  </sheetPr>
  <dimension ref="A1:U200"/>
  <sheetViews>
    <sheetView workbookViewId="0">
      <pane ySplit="19" topLeftCell="A46" activePane="bottomLeft" state="frozen"/>
      <selection activeCell="A18" sqref="A18:I18"/>
      <selection pane="bottomLeft" activeCell="F52" sqref="F52"/>
    </sheetView>
  </sheetViews>
  <sheetFormatPr defaultColWidth="11.42578125" defaultRowHeight="12.75"/>
  <cols>
    <col min="1" max="1" width="37.7109375" style="2" customWidth="1"/>
    <col min="2" max="6" width="10.7109375" style="2" customWidth="1"/>
    <col min="7" max="7" width="12.85546875" style="2" customWidth="1"/>
    <col min="8" max="8" width="18.5703125" style="2" customWidth="1"/>
    <col min="9" max="9" width="0.85546875" style="2" customWidth="1"/>
    <col min="10" max="10" width="4.7109375" style="169" customWidth="1"/>
    <col min="11" max="11" width="13" style="169" customWidth="1"/>
    <col min="12" max="12" width="11.42578125" style="169"/>
    <col min="13" max="13" width="7" style="169" customWidth="1"/>
    <col min="14" max="14" width="16.85546875" style="169" customWidth="1"/>
    <col min="15" max="15" width="0.7109375" style="169" customWidth="1"/>
    <col min="16" max="16" width="10.7109375" style="169" bestFit="1" customWidth="1"/>
    <col min="17" max="17" width="0.7109375" style="169" customWidth="1"/>
    <col min="18" max="20" width="11.42578125" style="169"/>
    <col min="21" max="21" width="0.7109375" style="2" customWidth="1"/>
    <col min="22" max="16384" width="11.42578125" style="2"/>
  </cols>
  <sheetData>
    <row r="1" spans="1:21" ht="15.75">
      <c r="A1" s="3" t="s">
        <v>2</v>
      </c>
      <c r="D1" s="41" t="s">
        <v>114</v>
      </c>
      <c r="E1" s="6"/>
      <c r="F1" s="6"/>
      <c r="G1"/>
      <c r="I1" s="293"/>
      <c r="J1" s="298"/>
      <c r="K1" s="299"/>
      <c r="L1" s="299"/>
      <c r="M1" s="299"/>
      <c r="N1" s="299"/>
      <c r="O1" s="299"/>
      <c r="P1" s="299"/>
      <c r="Q1" s="299"/>
      <c r="R1" s="299"/>
      <c r="S1" s="299"/>
      <c r="T1" s="300"/>
      <c r="U1" s="293"/>
    </row>
    <row r="2" spans="1:21">
      <c r="A2" s="555" t="str">
        <f>"Title:" &amp; 'Summary-RU'!D2</f>
        <v>Title:Enter Proposal Title here.</v>
      </c>
      <c r="B2" s="555"/>
      <c r="C2" s="555"/>
      <c r="D2" s="119"/>
      <c r="E2" s="104" t="s">
        <v>171</v>
      </c>
      <c r="F2" s="457" t="str">
        <f>'Summary-RU'!I2</f>
        <v>(mm/dd/yy)</v>
      </c>
      <c r="G2" s="103" t="s">
        <v>99</v>
      </c>
      <c r="H2" s="501" t="str">
        <f>'Summary-RU'!K2</f>
        <v>Enter Log here</v>
      </c>
      <c r="I2" s="294"/>
      <c r="J2" s="301"/>
      <c r="K2" s="302"/>
      <c r="L2" s="171"/>
      <c r="M2" s="171"/>
      <c r="N2" s="171"/>
      <c r="O2" s="171"/>
      <c r="P2" s="171"/>
      <c r="Q2" s="171"/>
      <c r="R2" s="171"/>
      <c r="S2" s="171"/>
      <c r="T2" s="303"/>
      <c r="U2" s="294"/>
    </row>
    <row r="3" spans="1:21">
      <c r="A3" s="555" t="str">
        <f>"PI:" &amp; 'Summary-RU'!D3</f>
        <v>PI:Enter PI's Full name here.</v>
      </c>
      <c r="B3" s="555"/>
      <c r="C3" s="555"/>
      <c r="D3" s="550" t="s">
        <v>175</v>
      </c>
      <c r="E3" s="550"/>
      <c r="F3" s="457">
        <f>'Summary-RU'!I3</f>
        <v>43709</v>
      </c>
      <c r="G3" s="118" t="s">
        <v>178</v>
      </c>
      <c r="H3" s="457">
        <f>'Summary-RU'!K3</f>
        <v>45535</v>
      </c>
      <c r="I3" s="295"/>
      <c r="J3" s="315"/>
      <c r="K3" s="551" t="s">
        <v>322</v>
      </c>
      <c r="L3" s="552"/>
      <c r="M3" s="552"/>
      <c r="N3" s="553"/>
      <c r="O3" s="316"/>
      <c r="P3" s="316"/>
      <c r="Q3" s="171"/>
      <c r="R3" s="171"/>
      <c r="S3" s="171"/>
      <c r="T3" s="303"/>
      <c r="U3" s="295"/>
    </row>
    <row r="4" spans="1:21" ht="13.5" thickBot="1">
      <c r="A4" s="556" t="str">
        <f>"Sponsor:" &amp; 'Summary-RU'!D4</f>
        <v>Sponsor:Enter the Sponsor here.</v>
      </c>
      <c r="B4" s="556"/>
      <c r="C4" s="556"/>
      <c r="D4" s="548"/>
      <c r="E4" s="548"/>
      <c r="F4" s="120"/>
      <c r="G4" s="102"/>
      <c r="H4" s="120"/>
      <c r="I4" s="295"/>
      <c r="J4" s="301"/>
      <c r="K4" s="176"/>
      <c r="L4" s="171"/>
      <c r="M4" s="171"/>
      <c r="N4" s="171"/>
      <c r="O4" s="171"/>
      <c r="P4" s="171"/>
      <c r="Q4" s="171"/>
      <c r="R4" s="171"/>
      <c r="S4" s="171"/>
      <c r="T4" s="303"/>
      <c r="U4" s="295"/>
    </row>
    <row r="5" spans="1:21">
      <c r="A5" s="99" t="s">
        <v>115</v>
      </c>
      <c r="B5" s="526">
        <f>HLOOKUP(Welcome!G22,'Vars-RU'!$C$2:$H$15,1,FALSE)</f>
        <v>2018</v>
      </c>
      <c r="C5" s="526">
        <f>B5+1</f>
        <v>2019</v>
      </c>
      <c r="D5" s="526">
        <f t="shared" ref="D5:F5" si="0">C5+1</f>
        <v>2020</v>
      </c>
      <c r="E5" s="526">
        <f t="shared" si="0"/>
        <v>2021</v>
      </c>
      <c r="F5" s="526">
        <f t="shared" si="0"/>
        <v>2022</v>
      </c>
      <c r="G5" s="7"/>
      <c r="I5" s="293"/>
      <c r="J5" s="281"/>
      <c r="K5" s="183" t="s">
        <v>204</v>
      </c>
      <c r="L5" s="184"/>
      <c r="M5" s="185"/>
      <c r="N5" s="186"/>
      <c r="O5" s="275"/>
      <c r="P5" s="283"/>
      <c r="Q5" s="275"/>
      <c r="R5" s="281"/>
      <c r="S5" s="171"/>
      <c r="T5" s="303"/>
      <c r="U5" s="293"/>
    </row>
    <row r="6" spans="1:21" ht="15">
      <c r="A6" s="99"/>
      <c r="B6" s="101" t="s">
        <v>169</v>
      </c>
      <c r="C6" s="557" t="s">
        <v>168</v>
      </c>
      <c r="D6" s="557"/>
      <c r="E6" s="557"/>
      <c r="F6" s="557"/>
      <c r="G6" s="459" t="s">
        <v>181</v>
      </c>
      <c r="I6" s="293"/>
      <c r="J6" s="304"/>
      <c r="K6" s="423">
        <v>0</v>
      </c>
      <c r="L6" s="188" t="s">
        <v>210</v>
      </c>
      <c r="M6" s="188"/>
      <c r="N6" s="189"/>
      <c r="O6" s="276"/>
      <c r="P6" s="284"/>
      <c r="Q6" s="276"/>
      <c r="R6" s="281"/>
      <c r="S6" s="171"/>
      <c r="T6" s="303"/>
      <c r="U6" s="293"/>
    </row>
    <row r="7" spans="1:21">
      <c r="A7" s="33" t="s">
        <v>357</v>
      </c>
      <c r="B7" s="112">
        <f>'Vars-RU'!C4</f>
        <v>0.50529999999999997</v>
      </c>
      <c r="C7" s="113">
        <f>'Vars-RU'!D4</f>
        <v>0.50529999999999997</v>
      </c>
      <c r="D7" s="113">
        <f>'Vars-RU'!E4</f>
        <v>0.50529999999999997</v>
      </c>
      <c r="E7" s="113">
        <f>'Vars-RU'!F4</f>
        <v>0.50529999999999997</v>
      </c>
      <c r="F7" s="113">
        <f>'Vars-RU'!G4</f>
        <v>0.50529999999999997</v>
      </c>
      <c r="G7" s="458" t="str">
        <f>IF(AND('Vars-RU'!C4=B7,'Vars-RU'!D4=C7,'Vars-RU'!E4=D7,'Vars-RU'!F4=E7,'Vars-RU'!G4=F7),"Default","Modified")</f>
        <v>Default</v>
      </c>
      <c r="I7" s="293"/>
      <c r="J7" s="281"/>
      <c r="K7" s="424">
        <v>0</v>
      </c>
      <c r="L7" s="199" t="s">
        <v>321</v>
      </c>
      <c r="M7" s="199"/>
      <c r="N7" s="274"/>
      <c r="O7" s="282"/>
      <c r="P7" s="286" t="s">
        <v>140</v>
      </c>
      <c r="Q7" s="287"/>
      <c r="R7" s="281"/>
      <c r="S7" s="171"/>
      <c r="T7" s="303"/>
      <c r="U7" s="293"/>
    </row>
    <row r="8" spans="1:21">
      <c r="A8" s="9" t="s">
        <v>358</v>
      </c>
      <c r="B8" s="114">
        <f>'Vars-RU'!C6</f>
        <v>7.6499999999999999E-2</v>
      </c>
      <c r="C8" s="115">
        <f>'Vars-RU'!D6</f>
        <v>7.6499999999999999E-2</v>
      </c>
      <c r="D8" s="115">
        <f>'Vars-RU'!E6</f>
        <v>7.6499999999999999E-2</v>
      </c>
      <c r="E8" s="115">
        <f>'Vars-RU'!F6</f>
        <v>7.6499999999999999E-2</v>
      </c>
      <c r="F8" s="115">
        <f>'Vars-RU'!G6</f>
        <v>7.6499999999999999E-2</v>
      </c>
      <c r="G8" s="458" t="str">
        <f>IF(AND('Vars-RU'!C6=B8,'Vars-RU'!D6=C8,'Vars-RU'!E6=D8,'Vars-RU'!F6=E8,'Vars-RU'!G6=F8),"Default","Modified")</f>
        <v>Default</v>
      </c>
      <c r="I8" s="293"/>
      <c r="J8" s="281"/>
      <c r="K8" s="193" t="s">
        <v>205</v>
      </c>
      <c r="L8" s="188"/>
      <c r="M8" s="317">
        <f>3*K6/100</f>
        <v>0</v>
      </c>
      <c r="N8" s="284" t="s">
        <v>209</v>
      </c>
      <c r="O8" s="188"/>
      <c r="P8" s="319">
        <f>M8*K7*(1/9)</f>
        <v>0</v>
      </c>
      <c r="Q8" s="279"/>
      <c r="R8" s="281"/>
      <c r="S8" s="171"/>
      <c r="T8" s="303"/>
      <c r="U8" s="293"/>
    </row>
    <row r="9" spans="1:21">
      <c r="A9" s="414" t="s">
        <v>364</v>
      </c>
      <c r="B9" s="112">
        <f>'Vars-RU'!C8</f>
        <v>7.6499999999999999E-2</v>
      </c>
      <c r="C9" s="113">
        <f>'Vars-RU'!D8</f>
        <v>7.6499999999999999E-2</v>
      </c>
      <c r="D9" s="113">
        <f>'Vars-RU'!E8</f>
        <v>7.6499999999999999E-2</v>
      </c>
      <c r="E9" s="113">
        <f>'Vars-RU'!F8</f>
        <v>7.6499999999999999E-2</v>
      </c>
      <c r="F9" s="113">
        <f>'Vars-RU'!G8</f>
        <v>7.6499999999999999E-2</v>
      </c>
      <c r="G9" s="458" t="str">
        <f>IF(AND('Vars-RU'!C6=B9,'Vars-RU'!D6=C9,'Vars-RU'!E6=D9,'Vars-RU'!F6=E9,'Vars-RU'!G6=F9),"Default","Modified")</f>
        <v>Default</v>
      </c>
      <c r="I9" s="293"/>
      <c r="J9" s="281"/>
      <c r="K9" s="193" t="s">
        <v>206</v>
      </c>
      <c r="L9" s="188"/>
      <c r="M9" s="317">
        <f>9*K6/100</f>
        <v>0</v>
      </c>
      <c r="N9" s="284" t="s">
        <v>209</v>
      </c>
      <c r="O9" s="455"/>
      <c r="P9" s="319">
        <f>K7*M9*(1/9)</f>
        <v>0</v>
      </c>
      <c r="Q9" s="279"/>
      <c r="R9" s="281"/>
      <c r="S9" s="171"/>
      <c r="T9" s="303"/>
      <c r="U9" s="293"/>
    </row>
    <row r="10" spans="1:21">
      <c r="A10" s="100" t="s">
        <v>362</v>
      </c>
      <c r="B10" s="112">
        <f>'Vars-RU'!C9</f>
        <v>0.50529999999999997</v>
      </c>
      <c r="C10" s="112">
        <f>'Vars-RU'!D9</f>
        <v>0.50529999999999997</v>
      </c>
      <c r="D10" s="112">
        <f>'Vars-RU'!E9</f>
        <v>0.50529999999999997</v>
      </c>
      <c r="E10" s="112">
        <f>'Vars-RU'!F9</f>
        <v>0.50529999999999997</v>
      </c>
      <c r="F10" s="112">
        <f>'Vars-RU'!G9</f>
        <v>0.50529999999999997</v>
      </c>
      <c r="G10" s="458" t="str">
        <f>IF(AND('Vars-RU'!C9=B10,'Vars-RU'!D9=C10,'Vars-RU'!E9=D10,'Vars-RU'!F9=E10,'Vars-RU'!G9=F10),"Default","Modified")</f>
        <v>Default</v>
      </c>
      <c r="I10" s="293"/>
      <c r="J10" s="281"/>
      <c r="K10" s="193" t="s">
        <v>207</v>
      </c>
      <c r="L10" s="188"/>
      <c r="M10" s="317">
        <f>10*K6/100</f>
        <v>0</v>
      </c>
      <c r="N10" s="284" t="s">
        <v>209</v>
      </c>
      <c r="O10" s="455"/>
      <c r="P10" s="319">
        <f>K7*M10*(1/10)</f>
        <v>0</v>
      </c>
      <c r="Q10" s="279"/>
      <c r="R10" s="281"/>
      <c r="S10" s="171"/>
      <c r="T10" s="303"/>
      <c r="U10" s="293"/>
    </row>
    <row r="11" spans="1:21">
      <c r="A11" s="50" t="s">
        <v>363</v>
      </c>
      <c r="B11" s="112">
        <f>'Vars-RU'!C10</f>
        <v>0</v>
      </c>
      <c r="C11" s="113">
        <f>'Vars-RU'!D10</f>
        <v>0</v>
      </c>
      <c r="D11" s="113">
        <f>'Vars-RU'!E10</f>
        <v>0</v>
      </c>
      <c r="E11" s="113">
        <f>'Vars-RU'!F10</f>
        <v>0</v>
      </c>
      <c r="F11" s="113">
        <f>'Vars-RU'!G10</f>
        <v>0</v>
      </c>
      <c r="G11" s="458" t="str">
        <f>IF(AND('Vars-RU'!C7=B11,'Vars-RU'!D7=C11,'Vars-RU'!E7=D11,'Vars-RU'!F7=E11,'Vars-RU'!G7=F11),"Default","Modified")</f>
        <v>Default</v>
      </c>
      <c r="I11" s="296"/>
      <c r="J11" s="281"/>
      <c r="K11" s="198" t="s">
        <v>208</v>
      </c>
      <c r="L11" s="199"/>
      <c r="M11" s="318">
        <f>12*K6/100</f>
        <v>0</v>
      </c>
      <c r="N11" s="285" t="s">
        <v>209</v>
      </c>
      <c r="O11" s="456"/>
      <c r="P11" s="320">
        <f>M11*(1/12)*K7</f>
        <v>0</v>
      </c>
      <c r="Q11" s="280"/>
      <c r="R11" s="281"/>
      <c r="S11" s="171"/>
      <c r="T11" s="303"/>
      <c r="U11" s="296"/>
    </row>
    <row r="12" spans="1:21">
      <c r="A12" s="9" t="s">
        <v>359</v>
      </c>
      <c r="B12" s="114">
        <f>'Vars-RU'!C11</f>
        <v>7.6499999999999999E-2</v>
      </c>
      <c r="C12" s="115">
        <f>'Vars-RU'!D11</f>
        <v>7.6499999999999999E-2</v>
      </c>
      <c r="D12" s="115">
        <f>'Vars-RU'!E11</f>
        <v>7.6499999999999999E-2</v>
      </c>
      <c r="E12" s="115">
        <f>'Vars-RU'!F11</f>
        <v>7.6499999999999999E-2</v>
      </c>
      <c r="F12" s="115">
        <f>'Vars-RU'!G11</f>
        <v>7.6499999999999999E-2</v>
      </c>
      <c r="G12" s="458" t="str">
        <f>IF(AND('Vars-RU'!C11=B12,'Vars-RU'!D11=C12,'Vars-RU'!E11=D12,'Vars-RU'!F11=E12,'Vars-RU'!G11=F12),"Default","Modified")</f>
        <v>Default</v>
      </c>
      <c r="I12" s="297"/>
      <c r="J12" s="281"/>
      <c r="K12" s="171"/>
      <c r="L12" s="171"/>
      <c r="M12" s="171"/>
      <c r="N12" s="171"/>
      <c r="O12" s="171"/>
      <c r="P12" s="171"/>
      <c r="Q12" s="171"/>
      <c r="R12" s="171"/>
      <c r="S12" s="171"/>
      <c r="T12" s="303"/>
      <c r="U12" s="297"/>
    </row>
    <row r="13" spans="1:21" ht="12.75" hidden="1" customHeight="1">
      <c r="A13" s="9" t="s">
        <v>13</v>
      </c>
      <c r="B13" s="114">
        <f>'Vars-RU'!C12</f>
        <v>7.6499999999999999E-2</v>
      </c>
      <c r="C13" s="115">
        <f>'Vars-RU'!D12</f>
        <v>7.6499999999999999E-2</v>
      </c>
      <c r="D13" s="115">
        <f>'Vars-RU'!E12</f>
        <v>7.6499999999999999E-2</v>
      </c>
      <c r="E13" s="115">
        <f>'Vars-RU'!F12</f>
        <v>7.6499999999999999E-2</v>
      </c>
      <c r="F13" s="115">
        <f>'Vars-RU'!G12</f>
        <v>7.6499999999999999E-2</v>
      </c>
      <c r="G13" s="458" t="str">
        <f>IF(AND('Vars-RU'!C12=B13,'Vars-RU'!D12=C13,'Vars-RU'!E12=D13,'Vars-RU'!F12=E13,'Vars-RU'!G12=F13),"Default","Modified")</f>
        <v>Default</v>
      </c>
      <c r="I13" s="297"/>
      <c r="J13" s="281"/>
      <c r="K13" s="171"/>
      <c r="L13" s="554"/>
      <c r="M13" s="554"/>
      <c r="N13" s="554"/>
      <c r="O13" s="554"/>
      <c r="P13" s="554"/>
      <c r="Q13" s="171"/>
      <c r="R13" s="171"/>
      <c r="S13" s="171"/>
      <c r="T13" s="303"/>
      <c r="U13" s="297"/>
    </row>
    <row r="14" spans="1:21" ht="12.75" hidden="1" customHeight="1">
      <c r="A14" s="9"/>
      <c r="B14" s="114"/>
      <c r="C14" s="115"/>
      <c r="D14" s="115"/>
      <c r="E14" s="115"/>
      <c r="F14" s="115"/>
      <c r="G14" s="458"/>
      <c r="I14" s="297"/>
      <c r="J14" s="281"/>
      <c r="K14" s="171"/>
      <c r="L14" s="288"/>
      <c r="M14" s="288"/>
      <c r="N14" s="288"/>
      <c r="O14" s="270"/>
      <c r="P14" s="270"/>
      <c r="Q14" s="171"/>
      <c r="R14" s="171"/>
      <c r="S14" s="171"/>
      <c r="T14" s="303"/>
      <c r="U14" s="297"/>
    </row>
    <row r="15" spans="1:21">
      <c r="A15" s="9" t="s">
        <v>360</v>
      </c>
      <c r="B15" s="114">
        <f>'Vars-RU'!C13</f>
        <v>7.6499999999999999E-2</v>
      </c>
      <c r="C15" s="115">
        <f>'Vars-RU'!D13</f>
        <v>7.6499999999999999E-2</v>
      </c>
      <c r="D15" s="115">
        <f>'Vars-RU'!E13</f>
        <v>7.6499999999999999E-2</v>
      </c>
      <c r="E15" s="115">
        <f>'Vars-RU'!F13</f>
        <v>7.6499999999999999E-2</v>
      </c>
      <c r="F15" s="115">
        <f>'Vars-RU'!G13</f>
        <v>7.6499999999999999E-2</v>
      </c>
      <c r="G15" s="458" t="str">
        <f>IF(AND('Vars-RU'!C13=B15,'Vars-RU'!D13=C15,'Vars-RU'!E13=D15,'Vars-RU'!F13=E15,'Vars-RU'!G13=F15),"Default","Modified")</f>
        <v>Default</v>
      </c>
      <c r="I15" s="297"/>
      <c r="J15" s="305" t="s">
        <v>343</v>
      </c>
      <c r="K15" s="306"/>
      <c r="L15" s="306"/>
      <c r="M15" s="306"/>
      <c r="N15" s="306"/>
      <c r="O15" s="306"/>
      <c r="P15" s="306"/>
      <c r="Q15" s="306"/>
      <c r="R15" s="306"/>
      <c r="S15" s="306"/>
      <c r="T15" s="303"/>
      <c r="U15" s="297"/>
    </row>
    <row r="16" spans="1:21">
      <c r="A16" s="33" t="s">
        <v>361</v>
      </c>
      <c r="B16" s="112">
        <f>'Vars-RU'!C14</f>
        <v>0.48580000000000001</v>
      </c>
      <c r="C16" s="113">
        <f>'Vars-RU'!D14</f>
        <v>0.48580000000000001</v>
      </c>
      <c r="D16" s="113">
        <f>'Vars-RU'!E14</f>
        <v>0.48580000000000001</v>
      </c>
      <c r="E16" s="113">
        <f>'Vars-RU'!F14</f>
        <v>0.48580000000000001</v>
      </c>
      <c r="F16" s="113">
        <f>'Vars-RU'!G14</f>
        <v>0.48580000000000001</v>
      </c>
      <c r="G16" s="458" t="str">
        <f>IF(AND('Vars-RU'!C14=B16,'Vars-RU'!D14=C16,'Vars-RU'!E14=D16,'Vars-RU'!F14=E16,'Vars-RU'!G14=F16),"Default","Modified")</f>
        <v>Default</v>
      </c>
      <c r="I16" s="297"/>
      <c r="J16" s="305" t="s">
        <v>344</v>
      </c>
      <c r="K16" s="306"/>
      <c r="L16" s="306"/>
      <c r="M16" s="306"/>
      <c r="N16" s="306"/>
      <c r="O16" s="306"/>
      <c r="P16" s="306"/>
      <c r="Q16" s="306"/>
      <c r="R16" s="306"/>
      <c r="S16" s="306"/>
      <c r="T16" s="303"/>
      <c r="U16" s="297"/>
    </row>
    <row r="17" spans="1:21">
      <c r="A17" s="33" t="s">
        <v>438</v>
      </c>
      <c r="B17" s="112">
        <f>'Vars-RU'!C15</f>
        <v>0.28370000000000001</v>
      </c>
      <c r="C17" s="113">
        <f>'Vars-RU'!D15</f>
        <v>0.28370000000000001</v>
      </c>
      <c r="D17" s="113">
        <f>'Vars-RU'!E15</f>
        <v>0.28370000000000001</v>
      </c>
      <c r="E17" s="113">
        <f>'Vars-RU'!F15</f>
        <v>0.28370000000000001</v>
      </c>
      <c r="F17" s="113">
        <f>'Vars-RU'!G15</f>
        <v>0.28370000000000001</v>
      </c>
      <c r="G17" s="458" t="str">
        <f>IF(AND('Vars-RU'!C15=B17,'Vars-RU'!D15=C17,'Vars-RU'!E15=D17,'Vars-RU'!F15=E17,'Vars-RU'!G15=F17),"Default","Modified")</f>
        <v>Default</v>
      </c>
      <c r="I17" s="297"/>
      <c r="J17" s="307"/>
      <c r="K17" s="308"/>
      <c r="L17" s="308"/>
      <c r="M17" s="308"/>
      <c r="N17" s="308"/>
      <c r="O17" s="308"/>
      <c r="P17" s="308"/>
      <c r="Q17" s="308"/>
      <c r="R17" s="308"/>
      <c r="S17" s="308"/>
      <c r="T17" s="303"/>
      <c r="U17" s="297"/>
    </row>
    <row r="18" spans="1:21">
      <c r="A18" s="56" t="s">
        <v>145</v>
      </c>
      <c r="B18" s="1"/>
      <c r="C18" s="57"/>
      <c r="D18" s="1"/>
      <c r="E18" s="1"/>
      <c r="F18" s="1"/>
      <c r="G18" s="7"/>
      <c r="I18" s="297"/>
      <c r="J18" s="307" t="s">
        <v>331</v>
      </c>
      <c r="K18" s="308"/>
      <c r="L18" s="308" t="s">
        <v>332</v>
      </c>
      <c r="M18" s="308"/>
      <c r="N18" s="308" t="s">
        <v>333</v>
      </c>
      <c r="O18" s="308"/>
      <c r="P18" s="308" t="s">
        <v>334</v>
      </c>
      <c r="Q18" s="308"/>
      <c r="R18" s="308"/>
      <c r="S18" s="308"/>
      <c r="T18" s="303"/>
      <c r="U18" s="297"/>
    </row>
    <row r="19" spans="1:21" ht="13.5" thickBot="1">
      <c r="A19" s="5" t="s">
        <v>0</v>
      </c>
      <c r="B19" s="16" t="s">
        <v>81</v>
      </c>
      <c r="C19" s="16" t="s">
        <v>82</v>
      </c>
      <c r="D19" s="16" t="s">
        <v>83</v>
      </c>
      <c r="E19" s="16" t="s">
        <v>84</v>
      </c>
      <c r="F19" s="16" t="s">
        <v>85</v>
      </c>
      <c r="G19" s="17" t="s">
        <v>86</v>
      </c>
      <c r="H19" s="127" t="s">
        <v>96</v>
      </c>
      <c r="I19" s="297"/>
      <c r="J19" s="307" t="s">
        <v>335</v>
      </c>
      <c r="K19" s="308"/>
      <c r="L19" s="308" t="s">
        <v>336</v>
      </c>
      <c r="M19" s="308"/>
      <c r="N19" s="308" t="s">
        <v>337</v>
      </c>
      <c r="O19" s="308"/>
      <c r="P19" s="308" t="s">
        <v>338</v>
      </c>
      <c r="Q19" s="308"/>
      <c r="R19" s="308"/>
      <c r="S19" s="308"/>
      <c r="T19" s="303"/>
      <c r="U19" s="297"/>
    </row>
    <row r="20" spans="1:21">
      <c r="A20" s="5" t="s">
        <v>92</v>
      </c>
      <c r="C20"/>
      <c r="D20"/>
      <c r="E20"/>
      <c r="F20"/>
      <c r="G20"/>
      <c r="H20" s="128"/>
      <c r="I20" s="297"/>
      <c r="J20" s="307" t="s">
        <v>339</v>
      </c>
      <c r="K20" s="308"/>
      <c r="L20" s="308" t="s">
        <v>340</v>
      </c>
      <c r="M20" s="308"/>
      <c r="N20" s="308" t="s">
        <v>341</v>
      </c>
      <c r="O20" s="308"/>
      <c r="P20" s="308" t="s">
        <v>342</v>
      </c>
      <c r="Q20" s="308"/>
      <c r="R20" s="308"/>
      <c r="S20" s="308"/>
      <c r="T20" s="303"/>
      <c r="U20" s="297"/>
    </row>
    <row r="21" spans="1:21">
      <c r="A21" s="55" t="s">
        <v>87</v>
      </c>
      <c r="B21" s="42">
        <v>0</v>
      </c>
      <c r="C21" s="42">
        <v>0</v>
      </c>
      <c r="D21" s="42">
        <v>0</v>
      </c>
      <c r="E21" s="42">
        <v>0</v>
      </c>
      <c r="F21" s="42">
        <v>0</v>
      </c>
      <c r="G21" s="21">
        <f>SUM(B21:F21)</f>
        <v>0</v>
      </c>
      <c r="H21" s="128"/>
      <c r="I21" s="297"/>
      <c r="J21" s="281"/>
      <c r="K21" s="171"/>
      <c r="L21" s="171"/>
      <c r="M21" s="171"/>
      <c r="N21" s="171"/>
      <c r="O21" s="171"/>
      <c r="P21" s="171"/>
      <c r="Q21" s="171"/>
      <c r="R21" s="171"/>
      <c r="S21" s="171"/>
      <c r="T21" s="303"/>
      <c r="U21" s="297"/>
    </row>
    <row r="22" spans="1:21">
      <c r="A22" s="55" t="s">
        <v>1</v>
      </c>
      <c r="B22" s="42">
        <v>0</v>
      </c>
      <c r="C22" s="42">
        <v>0</v>
      </c>
      <c r="D22" s="42">
        <v>0</v>
      </c>
      <c r="E22" s="42">
        <v>0</v>
      </c>
      <c r="F22" s="42">
        <v>0</v>
      </c>
      <c r="G22" s="21">
        <f>SUM(B22:F22)</f>
        <v>0</v>
      </c>
      <c r="H22" s="128"/>
      <c r="I22" s="297"/>
      <c r="J22" s="281"/>
      <c r="K22" s="171"/>
      <c r="L22" s="171"/>
      <c r="M22" s="171"/>
      <c r="N22" s="171"/>
      <c r="O22" s="171"/>
      <c r="P22" s="171"/>
      <c r="Q22" s="171"/>
      <c r="R22" s="171"/>
      <c r="S22" s="171"/>
      <c r="T22" s="303"/>
      <c r="U22" s="297"/>
    </row>
    <row r="23" spans="1:21">
      <c r="A23" s="55" t="s">
        <v>1</v>
      </c>
      <c r="B23" s="42">
        <v>0</v>
      </c>
      <c r="C23" s="42">
        <v>0</v>
      </c>
      <c r="D23" s="42">
        <v>0</v>
      </c>
      <c r="E23" s="42">
        <v>0</v>
      </c>
      <c r="F23" s="42">
        <v>0</v>
      </c>
      <c r="G23" s="21">
        <f>SUM(B23:F23)</f>
        <v>0</v>
      </c>
      <c r="H23" s="128"/>
      <c r="I23" s="297"/>
      <c r="J23" s="309" t="s">
        <v>326</v>
      </c>
      <c r="K23" s="292"/>
      <c r="L23" s="292"/>
      <c r="M23" s="171"/>
      <c r="N23" s="171"/>
      <c r="O23" s="171"/>
      <c r="P23" s="171"/>
      <c r="Q23" s="171"/>
      <c r="R23" s="171"/>
      <c r="S23" s="171"/>
      <c r="T23" s="303"/>
      <c r="U23" s="297"/>
    </row>
    <row r="24" spans="1:21">
      <c r="A24" s="55" t="s">
        <v>95</v>
      </c>
      <c r="B24" s="42">
        <v>0</v>
      </c>
      <c r="C24" s="42">
        <v>0</v>
      </c>
      <c r="D24" s="42">
        <v>0</v>
      </c>
      <c r="E24" s="42">
        <v>0</v>
      </c>
      <c r="F24" s="42">
        <v>0</v>
      </c>
      <c r="G24" s="21">
        <f>SUM(B24:F24)</f>
        <v>0</v>
      </c>
      <c r="H24" s="128"/>
      <c r="I24" s="297"/>
      <c r="J24" s="307" t="s">
        <v>323</v>
      </c>
      <c r="L24" s="308"/>
      <c r="M24" s="308"/>
      <c r="N24" s="310"/>
      <c r="O24" s="308"/>
      <c r="P24" s="308"/>
      <c r="Q24" s="308"/>
      <c r="R24" s="308"/>
      <c r="S24" s="308"/>
      <c r="T24" s="303"/>
      <c r="U24" s="297"/>
    </row>
    <row r="25" spans="1:21">
      <c r="A25" s="55" t="s">
        <v>95</v>
      </c>
      <c r="B25" s="42">
        <v>0</v>
      </c>
      <c r="C25" s="42">
        <v>0</v>
      </c>
      <c r="D25" s="42">
        <v>0</v>
      </c>
      <c r="E25" s="42">
        <v>0</v>
      </c>
      <c r="F25" s="42">
        <v>0</v>
      </c>
      <c r="G25" s="21">
        <f>SUM(B25:F25)</f>
        <v>0</v>
      </c>
      <c r="H25" s="128"/>
      <c r="I25" s="297"/>
      <c r="J25" s="307" t="s">
        <v>324</v>
      </c>
      <c r="L25" s="308"/>
      <c r="M25" s="308"/>
      <c r="N25" s="308"/>
      <c r="O25" s="308"/>
      <c r="P25" s="308"/>
      <c r="Q25" s="308"/>
      <c r="R25" s="308"/>
      <c r="S25" s="308"/>
      <c r="T25" s="303"/>
      <c r="U25" s="297"/>
    </row>
    <row r="26" spans="1:21">
      <c r="A26" s="382" t="s">
        <v>112</v>
      </c>
      <c r="B26" s="367">
        <f t="shared" ref="B26:G26" si="1">SUM(B21:B25)</f>
        <v>0</v>
      </c>
      <c r="C26" s="367">
        <f t="shared" si="1"/>
        <v>0</v>
      </c>
      <c r="D26" s="367">
        <f t="shared" si="1"/>
        <v>0</v>
      </c>
      <c r="E26" s="367">
        <f t="shared" si="1"/>
        <v>0</v>
      </c>
      <c r="F26" s="367">
        <f t="shared" si="1"/>
        <v>0</v>
      </c>
      <c r="G26" s="367">
        <f t="shared" si="1"/>
        <v>0</v>
      </c>
      <c r="H26" s="128"/>
      <c r="I26" s="297"/>
      <c r="J26" s="307" t="s">
        <v>325</v>
      </c>
      <c r="L26" s="308"/>
      <c r="M26" s="308"/>
      <c r="N26" s="308"/>
      <c r="O26" s="308"/>
      <c r="P26" s="308"/>
      <c r="Q26" s="308"/>
      <c r="R26" s="308"/>
      <c r="S26" s="308"/>
      <c r="T26" s="311"/>
      <c r="U26" s="297"/>
    </row>
    <row r="27" spans="1:21">
      <c r="A27" s="40" t="s">
        <v>9</v>
      </c>
      <c r="B27" s="11"/>
      <c r="C27" s="21"/>
      <c r="D27" s="21"/>
      <c r="E27" s="21"/>
      <c r="F27" s="21"/>
      <c r="H27" s="128"/>
      <c r="I27" s="297"/>
      <c r="J27" s="309"/>
      <c r="K27" s="308"/>
      <c r="L27" s="308"/>
      <c r="M27" s="308"/>
      <c r="N27" s="308"/>
      <c r="O27" s="308"/>
      <c r="P27" s="308"/>
      <c r="Q27" s="308"/>
      <c r="R27" s="308"/>
      <c r="S27" s="308"/>
      <c r="T27" s="312"/>
      <c r="U27" s="297"/>
    </row>
    <row r="28" spans="1:21">
      <c r="A28" s="55" t="s">
        <v>95</v>
      </c>
      <c r="B28" s="42">
        <v>0</v>
      </c>
      <c r="C28" s="42">
        <v>0</v>
      </c>
      <c r="D28" s="42">
        <v>0</v>
      </c>
      <c r="E28" s="42">
        <v>0</v>
      </c>
      <c r="F28" s="42">
        <v>0</v>
      </c>
      <c r="G28" s="21">
        <f>SUM(B28:F28)</f>
        <v>0</v>
      </c>
      <c r="H28" s="128"/>
      <c r="I28" s="297"/>
      <c r="J28" s="309" t="s">
        <v>327</v>
      </c>
      <c r="K28" s="288"/>
      <c r="L28" s="171"/>
      <c r="M28" s="171"/>
      <c r="N28" s="171"/>
      <c r="O28" s="171"/>
      <c r="P28" s="171"/>
      <c r="Q28" s="171"/>
      <c r="R28" s="171"/>
      <c r="S28" s="171"/>
      <c r="T28" s="312"/>
      <c r="U28" s="297"/>
    </row>
    <row r="29" spans="1:21">
      <c r="A29" s="55" t="s">
        <v>95</v>
      </c>
      <c r="B29" s="42">
        <v>0</v>
      </c>
      <c r="C29" s="42">
        <v>0</v>
      </c>
      <c r="D29" s="42">
        <v>0</v>
      </c>
      <c r="E29" s="42">
        <v>0</v>
      </c>
      <c r="F29" s="42">
        <v>0</v>
      </c>
      <c r="G29" s="21">
        <f>SUM(B29:F29)</f>
        <v>0</v>
      </c>
      <c r="H29" s="128"/>
      <c r="I29" s="297"/>
      <c r="J29" s="307" t="s">
        <v>323</v>
      </c>
      <c r="L29" s="308"/>
      <c r="M29" s="308"/>
      <c r="N29" s="310"/>
      <c r="O29" s="308"/>
      <c r="P29" s="308"/>
      <c r="Q29" s="308"/>
      <c r="R29" s="308"/>
      <c r="S29" s="308"/>
      <c r="T29" s="312"/>
      <c r="U29" s="297"/>
    </row>
    <row r="30" spans="1:21">
      <c r="A30" s="382" t="s">
        <v>112</v>
      </c>
      <c r="B30" s="367">
        <f t="shared" ref="B30:G30" si="2">SUM(B28:B29)</f>
        <v>0</v>
      </c>
      <c r="C30" s="367">
        <f t="shared" si="2"/>
        <v>0</v>
      </c>
      <c r="D30" s="367">
        <f t="shared" si="2"/>
        <v>0</v>
      </c>
      <c r="E30" s="367">
        <f t="shared" si="2"/>
        <v>0</v>
      </c>
      <c r="F30" s="367">
        <f t="shared" si="2"/>
        <v>0</v>
      </c>
      <c r="G30" s="367">
        <f t="shared" si="2"/>
        <v>0</v>
      </c>
      <c r="H30" s="128"/>
      <c r="I30" s="297"/>
      <c r="J30" s="307" t="s">
        <v>345</v>
      </c>
      <c r="L30" s="171"/>
      <c r="M30" s="171"/>
      <c r="N30" s="171"/>
      <c r="O30" s="171"/>
      <c r="P30" s="171"/>
      <c r="Q30" s="171"/>
      <c r="R30" s="171"/>
      <c r="S30" s="171"/>
      <c r="T30" s="303"/>
      <c r="U30" s="297"/>
    </row>
    <row r="31" spans="1:21">
      <c r="A31" s="232" t="s">
        <v>249</v>
      </c>
      <c r="B31" s="11"/>
      <c r="C31" s="21"/>
      <c r="D31" s="21"/>
      <c r="E31" s="21"/>
      <c r="F31" s="21"/>
      <c r="G31" s="21"/>
      <c r="H31" s="128"/>
      <c r="I31" s="297"/>
      <c r="J31" s="281" t="s">
        <v>352</v>
      </c>
      <c r="L31" s="308"/>
      <c r="M31" s="308"/>
      <c r="N31" s="308"/>
      <c r="O31" s="308"/>
      <c r="P31" s="308"/>
      <c r="Q31" s="308"/>
      <c r="R31" s="308"/>
      <c r="S31" s="308"/>
      <c r="T31" s="303"/>
      <c r="U31" s="297"/>
    </row>
    <row r="32" spans="1:21">
      <c r="A32" s="55" t="s">
        <v>95</v>
      </c>
      <c r="B32" s="42">
        <v>0</v>
      </c>
      <c r="C32" s="42">
        <v>0</v>
      </c>
      <c r="D32" s="42">
        <v>0</v>
      </c>
      <c r="E32" s="42">
        <v>0</v>
      </c>
      <c r="F32" s="42">
        <v>0</v>
      </c>
      <c r="G32" s="21">
        <f>SUM(B32:F32)</f>
        <v>0</v>
      </c>
      <c r="H32" s="128"/>
      <c r="I32" s="297"/>
      <c r="J32" s="307" t="s">
        <v>346</v>
      </c>
      <c r="L32" s="308"/>
      <c r="M32" s="308"/>
      <c r="N32" s="308"/>
      <c r="O32" s="308"/>
      <c r="P32" s="308"/>
      <c r="Q32" s="308"/>
      <c r="R32" s="308"/>
      <c r="S32" s="308"/>
      <c r="T32" s="311"/>
      <c r="U32" s="297"/>
    </row>
    <row r="33" spans="1:21">
      <c r="A33" s="383" t="s">
        <v>95</v>
      </c>
      <c r="B33" s="371">
        <v>0</v>
      </c>
      <c r="C33" s="371">
        <v>0</v>
      </c>
      <c r="D33" s="371">
        <v>0</v>
      </c>
      <c r="E33" s="371">
        <v>0</v>
      </c>
      <c r="F33" s="371">
        <v>0</v>
      </c>
      <c r="G33" s="369">
        <f>SUM(B33:F33)</f>
        <v>0</v>
      </c>
      <c r="H33" s="128"/>
      <c r="I33" s="297"/>
      <c r="J33" s="281"/>
      <c r="K33" s="308"/>
      <c r="L33" s="308"/>
      <c r="M33" s="308"/>
      <c r="N33" s="308"/>
      <c r="O33" s="308"/>
      <c r="P33" s="308"/>
      <c r="Q33" s="308"/>
      <c r="R33" s="308"/>
      <c r="S33" s="308"/>
      <c r="T33" s="312"/>
      <c r="U33" s="297"/>
    </row>
    <row r="34" spans="1:21">
      <c r="A34" s="382" t="s">
        <v>112</v>
      </c>
      <c r="B34" s="367">
        <f t="shared" ref="B34:G34" si="3">SUM(B32:B33)</f>
        <v>0</v>
      </c>
      <c r="C34" s="367">
        <f t="shared" si="3"/>
        <v>0</v>
      </c>
      <c r="D34" s="367">
        <f t="shared" si="3"/>
        <v>0</v>
      </c>
      <c r="E34" s="367">
        <f t="shared" si="3"/>
        <v>0</v>
      </c>
      <c r="F34" s="367">
        <f t="shared" si="3"/>
        <v>0</v>
      </c>
      <c r="G34" s="367">
        <f t="shared" si="3"/>
        <v>0</v>
      </c>
      <c r="H34" s="128"/>
      <c r="I34" s="297"/>
      <c r="J34" s="309" t="s">
        <v>328</v>
      </c>
      <c r="K34" s="288"/>
      <c r="L34" s="171"/>
      <c r="M34" s="171"/>
      <c r="N34" s="171"/>
      <c r="O34" s="171"/>
      <c r="P34" s="171"/>
      <c r="Q34" s="171"/>
      <c r="R34" s="171"/>
      <c r="S34" s="171"/>
      <c r="T34" s="312"/>
      <c r="U34" s="297"/>
    </row>
    <row r="35" spans="1:21">
      <c r="A35" s="39" t="s">
        <v>220</v>
      </c>
      <c r="B35" s="11"/>
      <c r="C35" s="21"/>
      <c r="D35" s="21"/>
      <c r="E35" s="21"/>
      <c r="F35" s="21"/>
      <c r="G35" s="21"/>
      <c r="H35" s="128"/>
      <c r="I35" s="297"/>
      <c r="J35" s="307" t="s">
        <v>329</v>
      </c>
      <c r="L35" s="308"/>
      <c r="M35" s="308"/>
      <c r="N35" s="308"/>
      <c r="O35" s="308"/>
      <c r="P35" s="308"/>
      <c r="Q35" s="308"/>
      <c r="R35" s="308"/>
      <c r="S35" s="308"/>
      <c r="T35" s="312"/>
      <c r="U35" s="297"/>
    </row>
    <row r="36" spans="1:21">
      <c r="A36" s="55" t="s">
        <v>95</v>
      </c>
      <c r="B36" s="42">
        <v>0</v>
      </c>
      <c r="C36" s="42">
        <v>0</v>
      </c>
      <c r="D36" s="42">
        <v>0</v>
      </c>
      <c r="E36" s="42">
        <v>0</v>
      </c>
      <c r="F36" s="42">
        <v>0</v>
      </c>
      <c r="G36" s="21">
        <f>SUM(B36:F36)</f>
        <v>0</v>
      </c>
      <c r="H36" s="128"/>
      <c r="I36" s="297"/>
      <c r="J36" s="307" t="s">
        <v>347</v>
      </c>
      <c r="L36" s="308"/>
      <c r="M36" s="308"/>
      <c r="N36" s="308"/>
      <c r="O36" s="308"/>
      <c r="P36" s="308"/>
      <c r="Q36" s="308"/>
      <c r="R36" s="308"/>
      <c r="S36" s="308"/>
      <c r="T36" s="303"/>
      <c r="U36" s="297"/>
    </row>
    <row r="37" spans="1:21">
      <c r="A37" s="55" t="s">
        <v>95</v>
      </c>
      <c r="B37" s="42">
        <v>0</v>
      </c>
      <c r="C37" s="42">
        <v>0</v>
      </c>
      <c r="D37" s="42">
        <v>0</v>
      </c>
      <c r="E37" s="42">
        <v>0</v>
      </c>
      <c r="F37" s="42">
        <v>0</v>
      </c>
      <c r="G37" s="21">
        <f>SUM(B37:F37)</f>
        <v>0</v>
      </c>
      <c r="H37" s="128"/>
      <c r="I37" s="297"/>
      <c r="J37" s="307" t="s">
        <v>330</v>
      </c>
      <c r="L37" s="308"/>
      <c r="M37" s="308"/>
      <c r="N37" s="308"/>
      <c r="O37" s="308"/>
      <c r="P37" s="308"/>
      <c r="Q37" s="308"/>
      <c r="R37" s="308"/>
      <c r="S37" s="308"/>
      <c r="T37" s="312"/>
      <c r="U37" s="297"/>
    </row>
    <row r="38" spans="1:21">
      <c r="A38" s="382" t="s">
        <v>112</v>
      </c>
      <c r="B38" s="367">
        <f t="shared" ref="B38:G38" si="4">SUM(B36:B37)</f>
        <v>0</v>
      </c>
      <c r="C38" s="367">
        <f t="shared" si="4"/>
        <v>0</v>
      </c>
      <c r="D38" s="367">
        <f t="shared" si="4"/>
        <v>0</v>
      </c>
      <c r="E38" s="367">
        <f t="shared" si="4"/>
        <v>0</v>
      </c>
      <c r="F38" s="367">
        <f t="shared" si="4"/>
        <v>0</v>
      </c>
      <c r="G38" s="367">
        <f t="shared" si="4"/>
        <v>0</v>
      </c>
      <c r="H38" s="128"/>
      <c r="I38" s="297"/>
      <c r="J38" s="281"/>
      <c r="K38" s="171"/>
      <c r="L38" s="171"/>
      <c r="M38" s="171"/>
      <c r="N38" s="171"/>
      <c r="O38" s="171"/>
      <c r="P38" s="171"/>
      <c r="Q38" s="171"/>
      <c r="R38" s="171"/>
      <c r="S38" s="171"/>
      <c r="T38" s="312"/>
      <c r="U38" s="297"/>
    </row>
    <row r="39" spans="1:21">
      <c r="A39" s="233" t="s">
        <v>250</v>
      </c>
      <c r="B39" s="11"/>
      <c r="C39" s="21"/>
      <c r="D39" s="21"/>
      <c r="E39" s="21"/>
      <c r="F39" s="21"/>
      <c r="G39" s="21"/>
      <c r="H39" s="128"/>
      <c r="I39" s="297"/>
      <c r="J39" s="281"/>
      <c r="K39" s="171"/>
      <c r="L39" s="171"/>
      <c r="M39" s="171"/>
      <c r="N39" s="171"/>
      <c r="O39" s="171"/>
      <c r="P39" s="171"/>
      <c r="Q39" s="171"/>
      <c r="R39" s="171"/>
      <c r="S39" s="171"/>
      <c r="T39" s="303"/>
      <c r="U39" s="297"/>
    </row>
    <row r="40" spans="1:21">
      <c r="A40" s="55" t="s">
        <v>95</v>
      </c>
      <c r="B40" s="42">
        <v>0</v>
      </c>
      <c r="C40" s="42">
        <v>0</v>
      </c>
      <c r="D40" s="42">
        <v>0</v>
      </c>
      <c r="E40" s="42">
        <v>0</v>
      </c>
      <c r="F40" s="42">
        <v>0</v>
      </c>
      <c r="G40" s="21">
        <f>SUM(B40:F40)</f>
        <v>0</v>
      </c>
      <c r="H40" s="128"/>
      <c r="I40" s="297"/>
      <c r="J40" s="313"/>
      <c r="K40" s="269"/>
      <c r="L40" s="269"/>
      <c r="M40" s="269"/>
      <c r="N40" s="269"/>
      <c r="O40" s="269"/>
      <c r="P40" s="269"/>
      <c r="Q40" s="269"/>
      <c r="R40" s="269"/>
      <c r="S40" s="269"/>
      <c r="T40" s="314"/>
      <c r="U40" s="297"/>
    </row>
    <row r="41" spans="1:21">
      <c r="A41" s="55" t="s">
        <v>95</v>
      </c>
      <c r="B41" s="42">
        <v>0</v>
      </c>
      <c r="C41" s="42">
        <v>0</v>
      </c>
      <c r="D41" s="42">
        <v>0</v>
      </c>
      <c r="E41" s="42">
        <v>0</v>
      </c>
      <c r="F41" s="42">
        <v>0</v>
      </c>
      <c r="G41" s="21">
        <f>SUM(B41:F41)</f>
        <v>0</v>
      </c>
      <c r="H41" s="128"/>
      <c r="J41" s="512" t="s">
        <v>433</v>
      </c>
      <c r="K41" s="513"/>
      <c r="L41" s="513"/>
      <c r="M41" s="513"/>
      <c r="N41" s="513"/>
      <c r="O41" s="513"/>
      <c r="P41" s="513"/>
      <c r="Q41" s="513"/>
      <c r="R41" s="513"/>
      <c r="S41" s="513"/>
      <c r="T41" s="513"/>
    </row>
    <row r="42" spans="1:21">
      <c r="A42" s="382" t="s">
        <v>112</v>
      </c>
      <c r="B42" s="367">
        <f t="shared" ref="B42:G42" si="5">SUM(B40:B41)</f>
        <v>0</v>
      </c>
      <c r="C42" s="367">
        <f t="shared" si="5"/>
        <v>0</v>
      </c>
      <c r="D42" s="367">
        <f t="shared" si="5"/>
        <v>0</v>
      </c>
      <c r="E42" s="367">
        <f t="shared" si="5"/>
        <v>0</v>
      </c>
      <c r="F42" s="367">
        <f t="shared" si="5"/>
        <v>0</v>
      </c>
      <c r="G42" s="367">
        <f t="shared" si="5"/>
        <v>0</v>
      </c>
      <c r="H42" s="128"/>
      <c r="J42" s="513"/>
      <c r="K42" s="513"/>
      <c r="L42" s="513"/>
      <c r="M42" s="513"/>
      <c r="N42" s="513"/>
      <c r="O42" s="513"/>
      <c r="P42" s="513"/>
      <c r="Q42" s="513"/>
      <c r="R42" s="513"/>
      <c r="S42" s="513"/>
      <c r="T42" s="513"/>
    </row>
    <row r="43" spans="1:21">
      <c r="A43" s="38" t="s">
        <v>12</v>
      </c>
      <c r="B43" s="11"/>
      <c r="C43" s="21"/>
      <c r="D43" s="21"/>
      <c r="E43" s="21"/>
      <c r="F43" s="21"/>
      <c r="G43" s="21"/>
      <c r="H43" s="128"/>
      <c r="J43" s="513"/>
      <c r="K43" s="513"/>
      <c r="L43" s="513"/>
      <c r="M43" s="513"/>
      <c r="N43" s="513"/>
      <c r="O43" s="513"/>
      <c r="P43" s="513"/>
      <c r="Q43" s="513"/>
      <c r="R43" s="513"/>
      <c r="S43" s="513"/>
      <c r="T43" s="513"/>
    </row>
    <row r="44" spans="1:21">
      <c r="A44" s="55" t="s">
        <v>95</v>
      </c>
      <c r="B44" s="42">
        <v>0</v>
      </c>
      <c r="C44" s="42">
        <v>0</v>
      </c>
      <c r="D44" s="42">
        <v>0</v>
      </c>
      <c r="E44" s="42">
        <v>0</v>
      </c>
      <c r="F44" s="42">
        <v>0</v>
      </c>
      <c r="G44" s="21">
        <f>SUM(B44:F44)</f>
        <v>0</v>
      </c>
      <c r="H44" s="128"/>
      <c r="J44" s="513"/>
      <c r="K44" s="514"/>
      <c r="L44" s="515"/>
      <c r="M44" s="515"/>
      <c r="N44" s="515"/>
      <c r="O44" s="515"/>
      <c r="P44" s="515"/>
      <c r="Q44" s="515"/>
      <c r="R44" s="515"/>
      <c r="S44" s="515"/>
      <c r="T44" s="513"/>
    </row>
    <row r="45" spans="1:21">
      <c r="A45" s="55" t="s">
        <v>95</v>
      </c>
      <c r="B45" s="42">
        <v>0</v>
      </c>
      <c r="C45" s="42">
        <v>0</v>
      </c>
      <c r="D45" s="42">
        <v>0</v>
      </c>
      <c r="E45" s="42">
        <v>0</v>
      </c>
      <c r="F45" s="42">
        <v>0</v>
      </c>
      <c r="G45" s="21">
        <f>SUM(B45:F45)</f>
        <v>0</v>
      </c>
      <c r="H45" s="128"/>
      <c r="J45" s="513"/>
      <c r="K45" s="514"/>
      <c r="L45" s="515"/>
      <c r="M45" s="515"/>
      <c r="N45" s="515"/>
      <c r="O45" s="515"/>
      <c r="P45" s="515"/>
      <c r="Q45" s="515"/>
      <c r="R45" s="515"/>
      <c r="S45" s="515"/>
      <c r="T45" s="513"/>
    </row>
    <row r="46" spans="1:21">
      <c r="A46" s="382" t="s">
        <v>112</v>
      </c>
      <c r="B46" s="367">
        <f t="shared" ref="B46:G46" si="6">SUM(B44:B45)</f>
        <v>0</v>
      </c>
      <c r="C46" s="367">
        <f t="shared" si="6"/>
        <v>0</v>
      </c>
      <c r="D46" s="367">
        <f t="shared" si="6"/>
        <v>0</v>
      </c>
      <c r="E46" s="367">
        <f t="shared" si="6"/>
        <v>0</v>
      </c>
      <c r="F46" s="367">
        <f t="shared" si="6"/>
        <v>0</v>
      </c>
      <c r="G46" s="367">
        <f t="shared" si="6"/>
        <v>0</v>
      </c>
      <c r="H46" s="128"/>
      <c r="J46" s="513"/>
      <c r="K46" s="514"/>
      <c r="L46" s="515"/>
      <c r="M46" s="515"/>
      <c r="N46" s="515"/>
      <c r="O46" s="515"/>
      <c r="P46" s="515"/>
      <c r="Q46" s="515"/>
      <c r="R46" s="515"/>
      <c r="S46" s="515"/>
      <c r="T46" s="513"/>
    </row>
    <row r="47" spans="1:21" ht="12.75" hidden="1" customHeight="1">
      <c r="A47" s="40" t="s">
        <v>124</v>
      </c>
      <c r="B47" s="11"/>
      <c r="C47" s="21"/>
      <c r="D47" s="21"/>
      <c r="E47" s="21"/>
      <c r="F47" s="21"/>
      <c r="G47" s="21"/>
      <c r="H47" s="128"/>
      <c r="J47" s="513"/>
      <c r="K47" s="514"/>
      <c r="L47" s="515"/>
      <c r="M47" s="516"/>
      <c r="N47" s="515"/>
      <c r="O47" s="514"/>
      <c r="P47" s="515"/>
      <c r="Q47" s="514"/>
      <c r="R47" s="516"/>
      <c r="S47" s="515"/>
      <c r="T47" s="513"/>
    </row>
    <row r="48" spans="1:21" ht="12.75" hidden="1" customHeight="1">
      <c r="A48" s="55" t="s">
        <v>95</v>
      </c>
      <c r="B48" s="42">
        <v>0</v>
      </c>
      <c r="C48" s="42">
        <v>0</v>
      </c>
      <c r="D48" s="42">
        <v>0</v>
      </c>
      <c r="E48" s="42">
        <v>0</v>
      </c>
      <c r="F48" s="42">
        <v>0</v>
      </c>
      <c r="G48" s="21">
        <f>SUM(B48:F48)</f>
        <v>0</v>
      </c>
      <c r="H48" s="128"/>
      <c r="J48" s="513"/>
      <c r="K48" s="514"/>
      <c r="L48" s="515"/>
      <c r="M48" s="516"/>
      <c r="N48" s="515"/>
      <c r="O48" s="514"/>
      <c r="P48" s="515"/>
      <c r="Q48" s="514"/>
      <c r="R48" s="516"/>
      <c r="S48" s="515"/>
      <c r="T48" s="513"/>
    </row>
    <row r="49" spans="1:20" ht="12.75" hidden="1" customHeight="1">
      <c r="A49" s="55" t="s">
        <v>95</v>
      </c>
      <c r="B49" s="42">
        <v>0</v>
      </c>
      <c r="C49" s="42">
        <v>0</v>
      </c>
      <c r="D49" s="42">
        <v>0</v>
      </c>
      <c r="E49" s="42">
        <v>0</v>
      </c>
      <c r="F49" s="42">
        <v>0</v>
      </c>
      <c r="G49" s="21">
        <f>SUM(B49:F49)</f>
        <v>0</v>
      </c>
      <c r="H49" s="128"/>
      <c r="J49" s="513"/>
      <c r="K49" s="514"/>
      <c r="L49" s="515"/>
      <c r="M49" s="516"/>
      <c r="N49" s="515"/>
      <c r="O49" s="514"/>
      <c r="P49" s="515"/>
      <c r="Q49" s="514"/>
      <c r="R49" s="516"/>
      <c r="S49" s="515"/>
      <c r="T49" s="513"/>
    </row>
    <row r="50" spans="1:20" ht="12.75" hidden="1" customHeight="1">
      <c r="A50" s="35" t="s">
        <v>112</v>
      </c>
      <c r="B50" s="20">
        <f t="shared" ref="B50:G50" si="7">SUM(B48:B49)</f>
        <v>0</v>
      </c>
      <c r="C50" s="20">
        <f t="shared" si="7"/>
        <v>0</v>
      </c>
      <c r="D50" s="20">
        <f t="shared" si="7"/>
        <v>0</v>
      </c>
      <c r="E50" s="20">
        <f t="shared" si="7"/>
        <v>0</v>
      </c>
      <c r="F50" s="20">
        <f t="shared" si="7"/>
        <v>0</v>
      </c>
      <c r="G50" s="20">
        <f t="shared" si="7"/>
        <v>0</v>
      </c>
      <c r="H50" s="128"/>
      <c r="J50" s="513"/>
      <c r="K50" s="513"/>
      <c r="L50" s="513"/>
      <c r="M50" s="513"/>
      <c r="N50" s="513"/>
      <c r="O50" s="513"/>
      <c r="P50" s="513"/>
      <c r="Q50" s="513"/>
      <c r="R50" s="513"/>
      <c r="S50" s="513"/>
      <c r="T50" s="513"/>
    </row>
    <row r="51" spans="1:20">
      <c r="A51" s="40" t="s">
        <v>123</v>
      </c>
      <c r="B51" s="11"/>
      <c r="C51" s="21"/>
      <c r="D51" s="21"/>
      <c r="E51" s="21"/>
      <c r="F51" s="21"/>
      <c r="G51" s="21"/>
      <c r="H51" s="128"/>
      <c r="J51" s="513"/>
      <c r="K51" s="513"/>
      <c r="L51" s="513"/>
      <c r="M51" s="513"/>
      <c r="N51" s="513"/>
      <c r="O51" s="513"/>
      <c r="P51" s="513"/>
      <c r="Q51" s="513"/>
      <c r="R51" s="513"/>
      <c r="S51" s="513"/>
      <c r="T51" s="513"/>
    </row>
    <row r="52" spans="1:20">
      <c r="A52" s="55" t="s">
        <v>451</v>
      </c>
      <c r="B52" s="42">
        <f>((119322.85/9)*1.03)+0.49</f>
        <v>13656.327277777778</v>
      </c>
      <c r="C52" s="42">
        <f>B52*1.03</f>
        <v>14066.017096111113</v>
      </c>
      <c r="D52" s="42">
        <f>(C52*1.03)-0.49</f>
        <v>14487.507608994447</v>
      </c>
      <c r="E52" s="42">
        <f>D52*1.03</f>
        <v>14922.13283726428</v>
      </c>
      <c r="F52" s="42">
        <f>E52*1.03</f>
        <v>15369.796822382208</v>
      </c>
      <c r="G52" s="21">
        <f>SUM(B52:F52)</f>
        <v>72501.781642529822</v>
      </c>
      <c r="H52" s="128"/>
      <c r="J52" s="513"/>
      <c r="K52" s="513"/>
      <c r="L52" s="513"/>
      <c r="M52" s="513"/>
      <c r="N52" s="513"/>
      <c r="O52" s="513"/>
      <c r="P52" s="513"/>
      <c r="Q52" s="513"/>
      <c r="R52" s="513"/>
      <c r="S52" s="513"/>
      <c r="T52" s="513"/>
    </row>
    <row r="53" spans="1:20">
      <c r="A53" s="55" t="s">
        <v>1</v>
      </c>
      <c r="B53" s="42">
        <v>0</v>
      </c>
      <c r="C53" s="42">
        <v>0</v>
      </c>
      <c r="D53" s="42"/>
      <c r="E53" s="42">
        <v>0</v>
      </c>
      <c r="F53" s="42">
        <v>0</v>
      </c>
      <c r="G53" s="21">
        <f>SUM(B53:F53)</f>
        <v>0</v>
      </c>
      <c r="H53" s="128"/>
      <c r="J53" s="513"/>
      <c r="K53" s="513"/>
      <c r="L53" s="513"/>
      <c r="M53" s="513"/>
      <c r="N53" s="513"/>
      <c r="O53" s="513"/>
      <c r="P53" s="513"/>
      <c r="Q53" s="513"/>
      <c r="R53" s="513"/>
      <c r="S53" s="513"/>
      <c r="T53" s="513"/>
    </row>
    <row r="54" spans="1:20">
      <c r="A54" s="55" t="s">
        <v>1</v>
      </c>
      <c r="B54" s="42">
        <v>0</v>
      </c>
      <c r="C54" s="42">
        <v>0</v>
      </c>
      <c r="D54" s="42">
        <v>0</v>
      </c>
      <c r="E54" s="42">
        <v>0</v>
      </c>
      <c r="F54" s="42">
        <v>0</v>
      </c>
      <c r="G54" s="21">
        <f>SUM(B54:F54)</f>
        <v>0</v>
      </c>
      <c r="H54" s="128"/>
      <c r="J54" s="513"/>
      <c r="K54" s="513"/>
      <c r="L54" s="513"/>
      <c r="M54" s="513"/>
      <c r="N54" s="513"/>
      <c r="O54" s="513"/>
      <c r="P54" s="513"/>
      <c r="Q54" s="513"/>
      <c r="R54" s="513"/>
      <c r="S54" s="513"/>
      <c r="T54" s="513"/>
    </row>
    <row r="55" spans="1:20">
      <c r="A55" s="55" t="s">
        <v>95</v>
      </c>
      <c r="B55" s="42">
        <v>0</v>
      </c>
      <c r="C55" s="42">
        <v>0</v>
      </c>
      <c r="D55" s="42">
        <v>0</v>
      </c>
      <c r="E55" s="42">
        <v>0</v>
      </c>
      <c r="F55" s="42">
        <v>0</v>
      </c>
      <c r="G55" s="21">
        <f>SUM(B55:F55)</f>
        <v>0</v>
      </c>
      <c r="H55" s="128"/>
      <c r="J55" s="513"/>
      <c r="K55" s="513"/>
      <c r="L55" s="513"/>
      <c r="M55" s="513"/>
      <c r="N55" s="513"/>
      <c r="O55" s="513"/>
      <c r="P55" s="513"/>
      <c r="Q55" s="513"/>
      <c r="R55" s="513"/>
      <c r="S55" s="513"/>
      <c r="T55" s="513"/>
    </row>
    <row r="56" spans="1:20">
      <c r="A56" s="55" t="s">
        <v>95</v>
      </c>
      <c r="B56" s="42">
        <v>0</v>
      </c>
      <c r="C56" s="42">
        <v>0</v>
      </c>
      <c r="D56" s="42">
        <v>0</v>
      </c>
      <c r="E56" s="42">
        <v>0</v>
      </c>
      <c r="F56" s="42">
        <v>0</v>
      </c>
      <c r="G56" s="21">
        <f>SUM(B56:F56)</f>
        <v>0</v>
      </c>
      <c r="H56" s="128"/>
      <c r="J56" s="513"/>
      <c r="K56" s="513"/>
      <c r="L56" s="513"/>
      <c r="M56" s="513"/>
      <c r="N56" s="513"/>
      <c r="O56" s="513"/>
      <c r="P56" s="513"/>
      <c r="Q56" s="513"/>
      <c r="R56" s="513"/>
      <c r="S56" s="513"/>
      <c r="T56" s="513"/>
    </row>
    <row r="57" spans="1:20">
      <c r="A57" s="382" t="s">
        <v>112</v>
      </c>
      <c r="B57" s="367">
        <f t="shared" ref="B57:G57" si="8">SUM(B52:B56)</f>
        <v>13656.327277777778</v>
      </c>
      <c r="C57" s="367">
        <f t="shared" si="8"/>
        <v>14066.017096111113</v>
      </c>
      <c r="D57" s="367">
        <f t="shared" si="8"/>
        <v>14487.507608994447</v>
      </c>
      <c r="E57" s="367">
        <f t="shared" si="8"/>
        <v>14922.13283726428</v>
      </c>
      <c r="F57" s="367">
        <f t="shared" si="8"/>
        <v>15369.796822382208</v>
      </c>
      <c r="G57" s="367">
        <f t="shared" si="8"/>
        <v>72501.781642529822</v>
      </c>
      <c r="H57" s="128"/>
      <c r="J57" s="513"/>
      <c r="K57" s="513"/>
      <c r="L57" s="513"/>
      <c r="M57" s="513"/>
      <c r="N57" s="513"/>
      <c r="O57" s="513"/>
      <c r="P57" s="513"/>
      <c r="Q57" s="513"/>
      <c r="R57" s="513"/>
      <c r="S57" s="513"/>
      <c r="T57" s="513"/>
    </row>
    <row r="58" spans="1:20">
      <c r="A58" s="5" t="s">
        <v>93</v>
      </c>
      <c r="B58" s="11"/>
      <c r="C58" s="21"/>
      <c r="D58" s="21"/>
      <c r="E58" s="21"/>
      <c r="F58" s="21"/>
      <c r="H58" s="128"/>
      <c r="J58" s="513"/>
      <c r="K58" s="513"/>
      <c r="L58" s="513"/>
      <c r="M58" s="513"/>
      <c r="N58" s="513"/>
      <c r="O58" s="513"/>
      <c r="P58" s="513"/>
      <c r="Q58" s="513"/>
      <c r="R58" s="513"/>
      <c r="S58" s="513"/>
      <c r="T58" s="513"/>
    </row>
    <row r="59" spans="1:20">
      <c r="A59" s="55" t="s">
        <v>452</v>
      </c>
      <c r="B59" s="42">
        <f>45000/2</f>
        <v>22500</v>
      </c>
      <c r="C59" s="42">
        <f>B59*1.02125</f>
        <v>22978.125</v>
      </c>
      <c r="D59" s="42">
        <f>C59*1.02125</f>
        <v>23466.41015625</v>
      </c>
      <c r="E59" s="42">
        <f>D59*1.02125</f>
        <v>23965.071372070313</v>
      </c>
      <c r="F59" s="42">
        <f>E59*1.02125</f>
        <v>24474.329138726807</v>
      </c>
      <c r="G59" s="21">
        <f>SUM(B59:F59)</f>
        <v>117383.93566704713</v>
      </c>
      <c r="H59" s="128" t="s">
        <v>453</v>
      </c>
      <c r="J59" s="513"/>
      <c r="K59" s="513"/>
      <c r="L59" s="513"/>
      <c r="M59" s="513"/>
      <c r="N59" s="513"/>
      <c r="O59" s="513"/>
      <c r="P59" s="513"/>
      <c r="Q59" s="513"/>
      <c r="R59" s="513"/>
      <c r="S59" s="513"/>
      <c r="T59" s="513"/>
    </row>
    <row r="60" spans="1:20">
      <c r="A60" s="55" t="s">
        <v>95</v>
      </c>
      <c r="B60" s="42">
        <v>0</v>
      </c>
      <c r="C60" s="42">
        <v>0</v>
      </c>
      <c r="D60" s="42">
        <v>0</v>
      </c>
      <c r="E60" s="42">
        <v>0</v>
      </c>
      <c r="F60" s="42">
        <v>0</v>
      </c>
      <c r="G60" s="21">
        <f>SUM(B60:F60)</f>
        <v>0</v>
      </c>
      <c r="H60" s="128"/>
      <c r="J60" s="513"/>
      <c r="K60" s="513"/>
      <c r="L60" s="513"/>
      <c r="M60" s="513"/>
      <c r="N60" s="513"/>
      <c r="O60" s="513"/>
      <c r="P60" s="513"/>
      <c r="Q60" s="513"/>
      <c r="R60" s="513"/>
      <c r="S60" s="513"/>
      <c r="T60" s="513"/>
    </row>
    <row r="61" spans="1:20">
      <c r="A61" s="55" t="s">
        <v>95</v>
      </c>
      <c r="B61" s="42">
        <v>0</v>
      </c>
      <c r="C61" s="42">
        <v>0</v>
      </c>
      <c r="D61" s="42">
        <v>0</v>
      </c>
      <c r="E61" s="42">
        <v>0</v>
      </c>
      <c r="F61" s="42">
        <v>0</v>
      </c>
      <c r="G61" s="21">
        <f>SUM(B61:F61)</f>
        <v>0</v>
      </c>
      <c r="H61" s="128"/>
      <c r="J61" s="513"/>
      <c r="K61" s="513"/>
      <c r="L61" s="513"/>
      <c r="M61" s="513"/>
      <c r="N61" s="513"/>
      <c r="O61" s="513"/>
      <c r="P61" s="513"/>
      <c r="Q61" s="513"/>
      <c r="R61" s="513"/>
      <c r="S61" s="513"/>
      <c r="T61" s="513"/>
    </row>
    <row r="62" spans="1:20">
      <c r="A62" s="382" t="s">
        <v>112</v>
      </c>
      <c r="B62" s="367">
        <f t="shared" ref="B62:G62" si="9">SUM(B59:B61)</f>
        <v>22500</v>
      </c>
      <c r="C62" s="367">
        <f t="shared" si="9"/>
        <v>22978.125</v>
      </c>
      <c r="D62" s="367">
        <f t="shared" si="9"/>
        <v>23466.41015625</v>
      </c>
      <c r="E62" s="367">
        <f t="shared" si="9"/>
        <v>23965.071372070313</v>
      </c>
      <c r="F62" s="367">
        <f t="shared" si="9"/>
        <v>24474.329138726807</v>
      </c>
      <c r="G62" s="367">
        <f t="shared" si="9"/>
        <v>117383.93566704713</v>
      </c>
      <c r="H62" s="128"/>
      <c r="J62" s="513"/>
      <c r="K62" s="513"/>
      <c r="L62" s="513"/>
      <c r="M62" s="513"/>
      <c r="N62" s="513"/>
      <c r="O62" s="513"/>
      <c r="P62" s="513"/>
      <c r="Q62" s="513"/>
      <c r="R62" s="513"/>
      <c r="S62" s="513"/>
      <c r="T62" s="513"/>
    </row>
    <row r="63" spans="1:20">
      <c r="A63" s="38" t="s">
        <v>117</v>
      </c>
      <c r="B63" s="11" t="s">
        <v>122</v>
      </c>
      <c r="C63" s="21"/>
      <c r="D63" s="21"/>
      <c r="E63" s="21"/>
      <c r="F63" s="21"/>
      <c r="H63" s="128"/>
      <c r="J63" s="513"/>
      <c r="K63" s="513"/>
      <c r="L63" s="513"/>
      <c r="M63" s="513"/>
      <c r="N63" s="513"/>
      <c r="O63" s="513"/>
      <c r="P63" s="513"/>
      <c r="Q63" s="513"/>
      <c r="R63" s="513"/>
      <c r="S63" s="513"/>
      <c r="T63" s="513"/>
    </row>
    <row r="64" spans="1:20">
      <c r="A64" s="55" t="s">
        <v>95</v>
      </c>
      <c r="B64" s="42">
        <v>0</v>
      </c>
      <c r="C64" s="42">
        <v>0</v>
      </c>
      <c r="D64" s="42">
        <v>0</v>
      </c>
      <c r="E64" s="42">
        <v>0</v>
      </c>
      <c r="F64" s="42">
        <v>0</v>
      </c>
      <c r="G64" s="37">
        <f>SUM(B64:F64)</f>
        <v>0</v>
      </c>
      <c r="H64" s="128">
        <v>22978</v>
      </c>
      <c r="J64" s="513"/>
      <c r="K64" s="513"/>
      <c r="L64" s="513"/>
      <c r="M64" s="513"/>
      <c r="N64" s="513"/>
      <c r="O64" s="513"/>
      <c r="P64" s="513"/>
      <c r="Q64" s="513"/>
      <c r="R64" s="513"/>
      <c r="S64" s="513"/>
      <c r="T64" s="513"/>
    </row>
    <row r="65" spans="1:20">
      <c r="A65" s="55" t="s">
        <v>95</v>
      </c>
      <c r="B65" s="42">
        <v>0</v>
      </c>
      <c r="C65" s="42">
        <v>0</v>
      </c>
      <c r="D65" s="42">
        <v>0</v>
      </c>
      <c r="E65" s="42">
        <v>0</v>
      </c>
      <c r="F65" s="42">
        <v>0</v>
      </c>
      <c r="G65" s="37">
        <f>SUM(B65:F65)</f>
        <v>0</v>
      </c>
      <c r="H65" s="128"/>
      <c r="J65" s="513"/>
      <c r="K65" s="513"/>
      <c r="L65" s="513"/>
      <c r="M65" s="513"/>
      <c r="N65" s="513"/>
      <c r="O65" s="513"/>
      <c r="P65" s="513"/>
      <c r="Q65" s="513"/>
      <c r="R65" s="513"/>
      <c r="S65" s="513"/>
      <c r="T65" s="513"/>
    </row>
    <row r="66" spans="1:20">
      <c r="A66" s="382" t="s">
        <v>112</v>
      </c>
      <c r="B66" s="367">
        <f t="shared" ref="B66:G66" si="10">SUM(B64:B65)</f>
        <v>0</v>
      </c>
      <c r="C66" s="367">
        <f t="shared" si="10"/>
        <v>0</v>
      </c>
      <c r="D66" s="367">
        <f t="shared" si="10"/>
        <v>0</v>
      </c>
      <c r="E66" s="367">
        <f t="shared" si="10"/>
        <v>0</v>
      </c>
      <c r="F66" s="367">
        <f t="shared" si="10"/>
        <v>0</v>
      </c>
      <c r="G66" s="367">
        <f t="shared" si="10"/>
        <v>0</v>
      </c>
      <c r="H66" s="128"/>
      <c r="J66" s="513"/>
      <c r="K66" s="513"/>
      <c r="L66" s="513"/>
      <c r="M66" s="513"/>
      <c r="N66" s="513"/>
      <c r="O66" s="513"/>
      <c r="P66" s="513"/>
      <c r="Q66" s="513"/>
      <c r="R66" s="513"/>
      <c r="S66" s="513"/>
      <c r="T66" s="513"/>
    </row>
    <row r="67" spans="1:20">
      <c r="A67" s="4"/>
      <c r="B67" s="11"/>
      <c r="C67" s="21"/>
      <c r="D67" s="21"/>
      <c r="E67" s="21"/>
      <c r="F67" s="21"/>
      <c r="G67" s="21"/>
      <c r="H67" s="128"/>
      <c r="J67" s="513"/>
      <c r="K67" s="513"/>
      <c r="L67" s="513"/>
      <c r="M67" s="513"/>
      <c r="N67" s="513"/>
      <c r="O67" s="513"/>
      <c r="P67" s="513"/>
      <c r="Q67" s="513"/>
      <c r="R67" s="513"/>
      <c r="S67" s="513"/>
      <c r="T67" s="513"/>
    </row>
    <row r="68" spans="1:20">
      <c r="A68" s="405" t="s">
        <v>90</v>
      </c>
      <c r="B68" s="404">
        <f t="shared" ref="B68:G68" si="11">B26+B30+B34+B38+B42+B46+B57+B62+B66</f>
        <v>36156.327277777775</v>
      </c>
      <c r="C68" s="404">
        <f t="shared" si="11"/>
        <v>37044.142096111114</v>
      </c>
      <c r="D68" s="404">
        <f t="shared" si="11"/>
        <v>37953.917765244449</v>
      </c>
      <c r="E68" s="404">
        <f t="shared" si="11"/>
        <v>38887.204209334595</v>
      </c>
      <c r="F68" s="404">
        <f t="shared" si="11"/>
        <v>39844.125961109014</v>
      </c>
      <c r="G68" s="404">
        <f t="shared" si="11"/>
        <v>189885.71730957695</v>
      </c>
      <c r="H68" s="128"/>
      <c r="J68" s="513"/>
      <c r="K68" s="513"/>
      <c r="L68" s="513"/>
      <c r="M68" s="513"/>
      <c r="N68" s="513"/>
      <c r="O68" s="513"/>
      <c r="P68" s="513"/>
      <c r="Q68" s="513"/>
      <c r="R68" s="513"/>
      <c r="S68" s="513"/>
      <c r="T68" s="513"/>
    </row>
    <row r="69" spans="1:20">
      <c r="A69" s="4"/>
      <c r="B69" s="11"/>
      <c r="C69" s="21"/>
      <c r="D69" s="21"/>
      <c r="E69" s="21"/>
      <c r="F69" s="21"/>
      <c r="G69" s="21"/>
      <c r="H69" s="128"/>
      <c r="J69" s="513"/>
      <c r="K69" s="513"/>
      <c r="L69" s="513"/>
      <c r="M69" s="513"/>
      <c r="N69" s="513"/>
      <c r="O69" s="513"/>
      <c r="P69" s="513"/>
      <c r="Q69" s="513"/>
      <c r="R69" s="513"/>
      <c r="S69" s="513"/>
      <c r="T69" s="513"/>
    </row>
    <row r="70" spans="1:20">
      <c r="A70" s="384" t="s">
        <v>94</v>
      </c>
      <c r="B70" s="385"/>
      <c r="C70" s="386"/>
      <c r="D70" s="386"/>
      <c r="E70" s="386"/>
      <c r="F70" s="386"/>
      <c r="G70" s="386"/>
      <c r="H70" s="128"/>
      <c r="J70" s="513"/>
      <c r="K70" s="513"/>
      <c r="L70" s="513"/>
      <c r="M70" s="513"/>
      <c r="N70" s="513"/>
      <c r="O70" s="513"/>
      <c r="P70" s="513"/>
      <c r="Q70" s="513"/>
      <c r="R70" s="513"/>
      <c r="S70" s="513"/>
      <c r="T70" s="513"/>
    </row>
    <row r="71" spans="1:20">
      <c r="A71" s="387" t="s">
        <v>8</v>
      </c>
      <c r="B71" s="385">
        <f>+B26*B7</f>
        <v>0</v>
      </c>
      <c r="C71" s="385">
        <f>+C26*C7</f>
        <v>0</v>
      </c>
      <c r="D71" s="385">
        <f>+D26*D7</f>
        <v>0</v>
      </c>
      <c r="E71" s="385">
        <f>+E26*E7</f>
        <v>0</v>
      </c>
      <c r="F71" s="385">
        <f>+F26*F7</f>
        <v>0</v>
      </c>
      <c r="G71" s="386">
        <f t="shared" ref="G71:G76" si="12">SUM(B71:F71)</f>
        <v>0</v>
      </c>
      <c r="H71" s="128"/>
      <c r="J71" s="513"/>
      <c r="K71" s="513"/>
      <c r="L71" s="513"/>
      <c r="M71" s="513"/>
      <c r="N71" s="513"/>
      <c r="O71" s="513"/>
      <c r="P71" s="513"/>
      <c r="Q71" s="513"/>
      <c r="R71" s="513"/>
      <c r="S71" s="513"/>
      <c r="T71" s="513"/>
    </row>
    <row r="72" spans="1:20">
      <c r="A72" s="388" t="s">
        <v>9</v>
      </c>
      <c r="B72" s="385">
        <f>+B30*B8</f>
        <v>0</v>
      </c>
      <c r="C72" s="385">
        <f>+C30*C8</f>
        <v>0</v>
      </c>
      <c r="D72" s="385">
        <f>+D30*D8</f>
        <v>0</v>
      </c>
      <c r="E72" s="385">
        <f>+E30*E8</f>
        <v>0</v>
      </c>
      <c r="F72" s="385">
        <f>+F30*F8</f>
        <v>0</v>
      </c>
      <c r="G72" s="386">
        <f t="shared" si="12"/>
        <v>0</v>
      </c>
      <c r="H72" s="128"/>
      <c r="J72" s="513"/>
      <c r="K72" s="513"/>
      <c r="L72" s="513"/>
      <c r="M72" s="513"/>
      <c r="N72" s="513"/>
      <c r="O72" s="513"/>
      <c r="P72" s="513"/>
      <c r="Q72" s="513"/>
      <c r="R72" s="513"/>
      <c r="S72" s="513"/>
      <c r="T72" s="513"/>
    </row>
    <row r="73" spans="1:20">
      <c r="A73" s="389" t="s">
        <v>249</v>
      </c>
      <c r="B73" s="385">
        <f>+B34*B9</f>
        <v>0</v>
      </c>
      <c r="C73" s="385">
        <f>+C34*C9</f>
        <v>0</v>
      </c>
      <c r="D73" s="385">
        <f>+D34*D9</f>
        <v>0</v>
      </c>
      <c r="E73" s="385">
        <f>+E34*E9</f>
        <v>0</v>
      </c>
      <c r="F73" s="385">
        <f>+F34*F9</f>
        <v>0</v>
      </c>
      <c r="G73" s="386">
        <f t="shared" si="12"/>
        <v>0</v>
      </c>
      <c r="H73" s="128"/>
      <c r="J73" s="513"/>
      <c r="K73" s="513"/>
      <c r="L73" s="513"/>
      <c r="M73" s="513"/>
      <c r="N73" s="513"/>
      <c r="O73" s="513"/>
      <c r="P73" s="513"/>
      <c r="Q73" s="513"/>
      <c r="R73" s="513"/>
      <c r="S73" s="513"/>
      <c r="T73" s="513"/>
    </row>
    <row r="74" spans="1:20">
      <c r="A74" s="390" t="s">
        <v>220</v>
      </c>
      <c r="B74" s="385">
        <f>+B38*B10</f>
        <v>0</v>
      </c>
      <c r="C74" s="385">
        <f>+C38*C10</f>
        <v>0</v>
      </c>
      <c r="D74" s="385">
        <f>+D38*D10</f>
        <v>0</v>
      </c>
      <c r="E74" s="385">
        <f>+E38*E10</f>
        <v>0</v>
      </c>
      <c r="F74" s="385">
        <f>+F38*F10</f>
        <v>0</v>
      </c>
      <c r="G74" s="386">
        <f t="shared" si="12"/>
        <v>0</v>
      </c>
      <c r="H74" s="128"/>
      <c r="J74" s="513"/>
      <c r="K74" s="513"/>
      <c r="L74" s="513"/>
      <c r="M74" s="513"/>
      <c r="N74" s="513"/>
      <c r="O74" s="513"/>
      <c r="P74" s="513"/>
      <c r="Q74" s="513"/>
      <c r="R74" s="513"/>
      <c r="S74" s="513"/>
      <c r="T74" s="513"/>
    </row>
    <row r="75" spans="1:20">
      <c r="A75" s="391" t="s">
        <v>250</v>
      </c>
      <c r="B75" s="385">
        <f>+B42*B11</f>
        <v>0</v>
      </c>
      <c r="C75" s="385">
        <f>+C42*C11</f>
        <v>0</v>
      </c>
      <c r="D75" s="385">
        <f>+D42*D11</f>
        <v>0</v>
      </c>
      <c r="E75" s="385">
        <f>+E42*E11</f>
        <v>0</v>
      </c>
      <c r="F75" s="385">
        <f>+F42*F11</f>
        <v>0</v>
      </c>
      <c r="G75" s="386">
        <f t="shared" si="12"/>
        <v>0</v>
      </c>
      <c r="H75" s="128"/>
      <c r="J75" s="513"/>
      <c r="K75" s="513"/>
      <c r="L75" s="513"/>
      <c r="M75" s="513"/>
      <c r="N75" s="513"/>
      <c r="O75" s="513"/>
      <c r="P75" s="513"/>
      <c r="Q75" s="513"/>
      <c r="R75" s="513"/>
      <c r="S75" s="513"/>
      <c r="T75" s="513"/>
    </row>
    <row r="76" spans="1:20">
      <c r="A76" s="388" t="s">
        <v>12</v>
      </c>
      <c r="B76" s="385">
        <f>+B46*B12</f>
        <v>0</v>
      </c>
      <c r="C76" s="385">
        <f>+C46*C12</f>
        <v>0</v>
      </c>
      <c r="D76" s="385">
        <f>+D46*D12</f>
        <v>0</v>
      </c>
      <c r="E76" s="385">
        <f>+E46*E12</f>
        <v>0</v>
      </c>
      <c r="F76" s="385">
        <f>+F46*F12</f>
        <v>0</v>
      </c>
      <c r="G76" s="386">
        <f t="shared" si="12"/>
        <v>0</v>
      </c>
      <c r="H76" s="128"/>
      <c r="J76" s="513"/>
      <c r="K76" s="513"/>
      <c r="L76" s="513"/>
      <c r="M76" s="513"/>
      <c r="N76" s="513"/>
      <c r="O76" s="513"/>
      <c r="P76" s="513"/>
      <c r="Q76" s="513"/>
      <c r="R76" s="513"/>
      <c r="S76" s="513"/>
      <c r="T76" s="513"/>
    </row>
    <row r="77" spans="1:20">
      <c r="A77" s="388" t="s">
        <v>13</v>
      </c>
      <c r="B77" s="385">
        <f>+B50*B13</f>
        <v>0</v>
      </c>
      <c r="C77" s="385">
        <f>+C50*C13</f>
        <v>0</v>
      </c>
      <c r="D77" s="385">
        <f>+D50*D13</f>
        <v>0</v>
      </c>
      <c r="E77" s="385">
        <f>+E50*E13</f>
        <v>0</v>
      </c>
      <c r="F77" s="385">
        <f>+F50*F13</f>
        <v>0</v>
      </c>
      <c r="G77" s="386">
        <f>SUM(B77:F77)</f>
        <v>0</v>
      </c>
      <c r="H77" s="128"/>
      <c r="J77" s="513"/>
      <c r="K77" s="513"/>
      <c r="L77" s="513"/>
      <c r="M77" s="513"/>
      <c r="N77" s="513"/>
      <c r="O77" s="513"/>
      <c r="P77" s="513"/>
      <c r="Q77" s="513"/>
      <c r="R77" s="513"/>
      <c r="S77" s="513"/>
      <c r="T77" s="513"/>
    </row>
    <row r="78" spans="1:20">
      <c r="A78" s="388" t="s">
        <v>123</v>
      </c>
      <c r="B78" s="385">
        <f>+B57*B15</f>
        <v>1044.70903675</v>
      </c>
      <c r="C78" s="385">
        <f>+C57*C15</f>
        <v>1076.0503078525001</v>
      </c>
      <c r="D78" s="385">
        <f>+D57*D15</f>
        <v>1108.2943320880752</v>
      </c>
      <c r="E78" s="385">
        <f>+E57*E15</f>
        <v>1141.5431620507175</v>
      </c>
      <c r="F78" s="385">
        <f>+F57*F15</f>
        <v>1175.7894569122388</v>
      </c>
      <c r="G78" s="386">
        <f>SUM(B78:F78)</f>
        <v>5546.3862956535313</v>
      </c>
      <c r="H78" s="128"/>
      <c r="J78" s="513"/>
      <c r="K78" s="513"/>
      <c r="L78" s="513"/>
      <c r="M78" s="513"/>
      <c r="N78" s="513"/>
      <c r="O78" s="513"/>
      <c r="P78" s="513"/>
      <c r="Q78" s="513"/>
      <c r="R78" s="513"/>
      <c r="S78" s="513"/>
      <c r="T78" s="513"/>
    </row>
    <row r="79" spans="1:20">
      <c r="A79" s="387" t="s">
        <v>116</v>
      </c>
      <c r="B79" s="385">
        <f>+B62*B16</f>
        <v>10930.5</v>
      </c>
      <c r="C79" s="385">
        <f>+C62*C16</f>
        <v>11162.773125</v>
      </c>
      <c r="D79" s="385">
        <f>+D62*D16</f>
        <v>11399.982053906249</v>
      </c>
      <c r="E79" s="385">
        <f>+E62*E16</f>
        <v>11642.231672551758</v>
      </c>
      <c r="F79" s="385">
        <f>+F62*F16</f>
        <v>11889.629095593484</v>
      </c>
      <c r="G79" s="386">
        <f>SUM(B79:F79)</f>
        <v>57025.11594705149</v>
      </c>
      <c r="H79" s="128"/>
      <c r="J79" s="513"/>
      <c r="K79" s="513"/>
      <c r="L79" s="513"/>
      <c r="M79" s="513"/>
      <c r="N79" s="513"/>
      <c r="O79" s="513"/>
      <c r="P79" s="513"/>
      <c r="Q79" s="513"/>
      <c r="R79" s="513"/>
      <c r="S79" s="513"/>
      <c r="T79" s="513"/>
    </row>
    <row r="80" spans="1:20">
      <c r="A80" s="387" t="s">
        <v>117</v>
      </c>
      <c r="B80" s="385">
        <f>+B66*B17</f>
        <v>0</v>
      </c>
      <c r="C80" s="385">
        <f>+C66*C17</f>
        <v>0</v>
      </c>
      <c r="D80" s="385">
        <f>+D66*D17</f>
        <v>0</v>
      </c>
      <c r="E80" s="385">
        <f>+E66*E17</f>
        <v>0</v>
      </c>
      <c r="F80" s="385">
        <f>+F66*F17</f>
        <v>0</v>
      </c>
      <c r="G80" s="386">
        <f>SUM(B80:F80)</f>
        <v>0</v>
      </c>
      <c r="H80" s="128"/>
      <c r="J80" s="513"/>
      <c r="K80" s="513"/>
      <c r="L80" s="513"/>
      <c r="M80" s="513"/>
      <c r="N80" s="513"/>
      <c r="O80" s="513"/>
      <c r="P80" s="513"/>
      <c r="Q80" s="513"/>
      <c r="R80" s="513"/>
      <c r="S80" s="513"/>
      <c r="T80" s="513"/>
    </row>
    <row r="81" spans="1:20">
      <c r="A81" s="392" t="s">
        <v>91</v>
      </c>
      <c r="B81" s="364">
        <f t="shared" ref="B81:G81" si="13">SUM(B71:B80)</f>
        <v>11975.20903675</v>
      </c>
      <c r="C81" s="364">
        <f t="shared" si="13"/>
        <v>12238.8234328525</v>
      </c>
      <c r="D81" s="364">
        <f t="shared" si="13"/>
        <v>12508.276385994324</v>
      </c>
      <c r="E81" s="364">
        <f t="shared" si="13"/>
        <v>12783.774834602475</v>
      </c>
      <c r="F81" s="364">
        <f t="shared" si="13"/>
        <v>13065.418552505722</v>
      </c>
      <c r="G81" s="364">
        <f t="shared" si="13"/>
        <v>62571.502242705021</v>
      </c>
      <c r="H81" s="128"/>
      <c r="J81" s="513"/>
      <c r="K81" s="513"/>
      <c r="L81" s="513"/>
      <c r="M81" s="513"/>
      <c r="N81" s="513"/>
      <c r="O81" s="513"/>
      <c r="P81" s="513"/>
      <c r="Q81" s="513"/>
      <c r="R81" s="513"/>
      <c r="S81" s="513"/>
      <c r="T81" s="513"/>
    </row>
    <row r="82" spans="1:20">
      <c r="A82" s="393"/>
      <c r="B82" s="385"/>
      <c r="C82" s="386"/>
      <c r="D82" s="386"/>
      <c r="E82" s="386"/>
      <c r="F82" s="386"/>
      <c r="G82" s="386"/>
      <c r="H82" s="128"/>
      <c r="J82" s="513"/>
      <c r="K82" s="513"/>
      <c r="L82" s="513"/>
      <c r="M82" s="513"/>
      <c r="N82" s="513"/>
      <c r="O82" s="513"/>
      <c r="P82" s="513"/>
      <c r="Q82" s="513"/>
      <c r="R82" s="513"/>
      <c r="S82" s="513"/>
      <c r="T82" s="513"/>
    </row>
    <row r="83" spans="1:20" ht="13.5" thickBot="1">
      <c r="A83" s="394" t="s">
        <v>89</v>
      </c>
      <c r="B83" s="395">
        <f t="shared" ref="B83:G83" si="14">B68+B81</f>
        <v>48131.536314527773</v>
      </c>
      <c r="C83" s="395">
        <f t="shared" si="14"/>
        <v>49282.965528963614</v>
      </c>
      <c r="D83" s="395">
        <f t="shared" si="14"/>
        <v>50462.194151238771</v>
      </c>
      <c r="E83" s="395">
        <f t="shared" si="14"/>
        <v>51670.97904393707</v>
      </c>
      <c r="F83" s="395">
        <f t="shared" si="14"/>
        <v>52909.544513614732</v>
      </c>
      <c r="G83" s="395">
        <f t="shared" si="14"/>
        <v>252457.21955228198</v>
      </c>
      <c r="H83" s="128"/>
      <c r="J83" s="513"/>
      <c r="K83" s="513"/>
      <c r="L83" s="513"/>
      <c r="M83" s="513"/>
      <c r="N83" s="513"/>
      <c r="O83" s="513"/>
      <c r="P83" s="513"/>
      <c r="Q83" s="513"/>
      <c r="R83" s="513"/>
      <c r="S83" s="513"/>
      <c r="T83" s="513"/>
    </row>
    <row r="84" spans="1:20" ht="13.5" thickTop="1">
      <c r="A84" s="4"/>
      <c r="B84" s="11"/>
      <c r="C84" s="21"/>
      <c r="D84" s="21"/>
      <c r="E84" s="21"/>
      <c r="F84" s="21"/>
      <c r="G84" s="21"/>
      <c r="J84" s="513"/>
      <c r="K84" s="513"/>
      <c r="L84" s="513"/>
      <c r="M84" s="513"/>
      <c r="N84" s="513"/>
      <c r="O84" s="513"/>
      <c r="P84" s="513"/>
      <c r="Q84" s="513"/>
      <c r="R84" s="513"/>
      <c r="S84" s="513"/>
      <c r="T84" s="513"/>
    </row>
    <row r="85" spans="1:20">
      <c r="A85" s="523" t="s">
        <v>439</v>
      </c>
      <c r="B85" s="524"/>
      <c r="C85" s="525"/>
      <c r="D85" s="525"/>
      <c r="E85" s="21"/>
      <c r="F85" s="21"/>
      <c r="G85" s="21"/>
      <c r="J85" s="513"/>
      <c r="K85" s="513"/>
      <c r="L85" s="513"/>
      <c r="M85" s="513"/>
      <c r="N85" s="513"/>
      <c r="O85" s="513"/>
      <c r="P85" s="513"/>
      <c r="Q85" s="513"/>
      <c r="R85" s="513"/>
      <c r="S85" s="513"/>
      <c r="T85" s="513"/>
    </row>
    <row r="86" spans="1:20">
      <c r="C86"/>
      <c r="D86"/>
      <c r="E86"/>
      <c r="F86"/>
      <c r="G86"/>
      <c r="J86" s="513"/>
      <c r="K86" s="513"/>
      <c r="L86" s="513"/>
      <c r="M86" s="513"/>
      <c r="N86" s="513"/>
      <c r="O86" s="513"/>
      <c r="P86" s="513"/>
      <c r="Q86" s="513"/>
      <c r="R86" s="513"/>
      <c r="S86" s="513"/>
      <c r="T86" s="513"/>
    </row>
    <row r="87" spans="1:20">
      <c r="A87" s="517"/>
      <c r="B87" s="506"/>
      <c r="C87" s="507"/>
      <c r="D87" s="507"/>
      <c r="E87" s="507"/>
      <c r="F87" s="507"/>
      <c r="G87" s="507"/>
      <c r="H87" s="506"/>
      <c r="J87" s="513"/>
      <c r="K87" s="513"/>
      <c r="L87" s="513"/>
      <c r="M87" s="513"/>
      <c r="N87" s="513"/>
      <c r="O87" s="513"/>
      <c r="P87" s="513"/>
      <c r="Q87" s="513"/>
      <c r="R87" s="513"/>
      <c r="S87" s="513"/>
      <c r="T87" s="513"/>
    </row>
    <row r="88" spans="1:20">
      <c r="A88" s="506"/>
      <c r="B88" s="506"/>
      <c r="C88" s="507"/>
      <c r="D88" s="507"/>
      <c r="E88" s="507"/>
      <c r="F88" s="507"/>
      <c r="G88" s="507"/>
      <c r="H88" s="506"/>
      <c r="J88" s="513"/>
      <c r="K88" s="513"/>
      <c r="L88" s="513"/>
      <c r="M88" s="513"/>
      <c r="N88" s="513"/>
      <c r="O88" s="513"/>
      <c r="P88" s="513"/>
      <c r="Q88" s="513"/>
      <c r="R88" s="513"/>
      <c r="S88" s="513"/>
      <c r="T88" s="513"/>
    </row>
    <row r="89" spans="1:20">
      <c r="A89" s="506"/>
      <c r="B89" s="506"/>
      <c r="C89" s="507"/>
      <c r="D89" s="507"/>
      <c r="E89" s="507"/>
      <c r="F89" s="507"/>
      <c r="G89" s="507"/>
      <c r="H89" s="506"/>
      <c r="J89" s="513"/>
      <c r="K89" s="513"/>
      <c r="L89" s="513"/>
      <c r="M89" s="513"/>
      <c r="N89" s="513"/>
      <c r="O89" s="513"/>
      <c r="P89" s="513"/>
      <c r="Q89" s="513"/>
      <c r="R89" s="513"/>
      <c r="S89" s="513"/>
      <c r="T89" s="513"/>
    </row>
    <row r="90" spans="1:20">
      <c r="A90" s="506"/>
      <c r="B90" s="506"/>
      <c r="C90" s="507"/>
      <c r="D90" s="507"/>
      <c r="E90" s="507"/>
      <c r="F90" s="507"/>
      <c r="G90" s="507"/>
      <c r="H90" s="506"/>
      <c r="J90" s="513"/>
      <c r="K90" s="513"/>
      <c r="L90" s="513"/>
      <c r="M90" s="513"/>
      <c r="N90" s="513"/>
      <c r="O90" s="513"/>
      <c r="P90" s="513"/>
      <c r="Q90" s="513"/>
      <c r="R90" s="513"/>
      <c r="S90" s="513"/>
      <c r="T90" s="513"/>
    </row>
    <row r="91" spans="1:20">
      <c r="A91" s="506"/>
      <c r="B91" s="506"/>
      <c r="C91" s="507"/>
      <c r="D91" s="507"/>
      <c r="E91" s="507"/>
      <c r="F91" s="507"/>
      <c r="G91" s="507"/>
      <c r="H91" s="506"/>
      <c r="J91" s="513"/>
      <c r="K91" s="513"/>
      <c r="L91" s="513"/>
      <c r="M91" s="513"/>
      <c r="N91" s="513"/>
      <c r="O91" s="513"/>
      <c r="P91" s="513"/>
      <c r="Q91" s="513"/>
      <c r="R91" s="513"/>
      <c r="S91" s="513"/>
      <c r="T91" s="513"/>
    </row>
    <row r="92" spans="1:20">
      <c r="A92" s="506"/>
      <c r="B92" s="506"/>
      <c r="C92" s="507"/>
      <c r="D92" s="507"/>
      <c r="E92" s="507"/>
      <c r="F92" s="507"/>
      <c r="G92" s="507"/>
      <c r="H92" s="506"/>
      <c r="J92" s="513"/>
      <c r="K92" s="513"/>
      <c r="L92" s="513"/>
      <c r="M92" s="513"/>
      <c r="N92" s="513"/>
      <c r="O92" s="513"/>
      <c r="P92" s="513"/>
      <c r="Q92" s="513"/>
      <c r="R92" s="513"/>
      <c r="S92" s="513"/>
      <c r="T92" s="513"/>
    </row>
    <row r="93" spans="1:20">
      <c r="A93" s="506"/>
      <c r="B93" s="506"/>
      <c r="C93" s="507"/>
      <c r="D93" s="507"/>
      <c r="E93" s="507"/>
      <c r="F93" s="507"/>
      <c r="G93" s="507"/>
      <c r="H93" s="506"/>
      <c r="J93" s="513"/>
      <c r="K93" s="513"/>
      <c r="L93" s="513"/>
      <c r="M93" s="513"/>
      <c r="N93" s="513"/>
      <c r="O93" s="513"/>
      <c r="P93" s="513"/>
      <c r="Q93" s="513"/>
      <c r="R93" s="513"/>
      <c r="S93" s="513"/>
      <c r="T93" s="513"/>
    </row>
    <row r="94" spans="1:20">
      <c r="A94" s="506"/>
      <c r="B94" s="506"/>
      <c r="C94" s="507"/>
      <c r="D94" s="507"/>
      <c r="E94" s="507"/>
      <c r="F94" s="507"/>
      <c r="G94" s="507"/>
      <c r="H94" s="506"/>
      <c r="J94" s="513"/>
      <c r="K94" s="513"/>
      <c r="L94" s="513"/>
      <c r="M94" s="513"/>
      <c r="N94" s="513"/>
      <c r="O94" s="513"/>
      <c r="P94" s="513"/>
      <c r="Q94" s="513"/>
      <c r="R94" s="513"/>
      <c r="S94" s="513"/>
      <c r="T94" s="513"/>
    </row>
    <row r="95" spans="1:20">
      <c r="A95" s="506"/>
      <c r="B95" s="506"/>
      <c r="C95" s="507"/>
      <c r="D95" s="507"/>
      <c r="E95" s="507"/>
      <c r="F95" s="507"/>
      <c r="G95" s="507"/>
      <c r="H95" s="506"/>
      <c r="J95" s="513"/>
      <c r="K95" s="513"/>
      <c r="L95" s="513"/>
      <c r="M95" s="513"/>
      <c r="N95" s="513"/>
      <c r="O95" s="513"/>
      <c r="P95" s="513"/>
      <c r="Q95" s="513"/>
      <c r="R95" s="513"/>
      <c r="S95" s="513"/>
      <c r="T95" s="513"/>
    </row>
    <row r="96" spans="1:20">
      <c r="A96" s="506"/>
      <c r="B96" s="506"/>
      <c r="C96" s="507"/>
      <c r="D96" s="507"/>
      <c r="E96" s="507"/>
      <c r="F96" s="507"/>
      <c r="G96" s="507"/>
      <c r="H96" s="506"/>
      <c r="J96" s="513"/>
      <c r="K96" s="513"/>
      <c r="L96" s="513"/>
      <c r="M96" s="513"/>
      <c r="N96" s="513"/>
      <c r="O96" s="513"/>
      <c r="P96" s="513"/>
      <c r="Q96" s="513"/>
      <c r="R96" s="513"/>
      <c r="S96" s="513"/>
      <c r="T96" s="513"/>
    </row>
    <row r="97" spans="1:20">
      <c r="A97" s="506"/>
      <c r="B97" s="506"/>
      <c r="C97" s="507"/>
      <c r="D97" s="507"/>
      <c r="E97" s="507"/>
      <c r="F97" s="507"/>
      <c r="G97" s="507"/>
      <c r="H97" s="506"/>
      <c r="J97" s="513"/>
      <c r="K97" s="513"/>
      <c r="L97" s="513"/>
      <c r="M97" s="513"/>
      <c r="N97" s="513"/>
      <c r="O97" s="513"/>
      <c r="P97" s="513"/>
      <c r="Q97" s="513"/>
      <c r="R97" s="513"/>
      <c r="S97" s="513"/>
      <c r="T97" s="513"/>
    </row>
    <row r="98" spans="1:20">
      <c r="A98" s="506"/>
      <c r="B98" s="506"/>
      <c r="C98" s="507"/>
      <c r="D98" s="507"/>
      <c r="E98" s="507"/>
      <c r="F98" s="507"/>
      <c r="G98" s="507"/>
      <c r="H98" s="506"/>
      <c r="J98" s="513"/>
      <c r="K98" s="513"/>
      <c r="L98" s="513"/>
      <c r="M98" s="513"/>
      <c r="N98" s="513"/>
      <c r="O98" s="513"/>
      <c r="P98" s="513"/>
      <c r="Q98" s="513"/>
      <c r="R98" s="513"/>
      <c r="S98" s="513"/>
      <c r="T98" s="513"/>
    </row>
    <row r="99" spans="1:20">
      <c r="A99" s="506"/>
      <c r="B99" s="506"/>
      <c r="C99" s="507"/>
      <c r="D99" s="507"/>
      <c r="E99" s="507"/>
      <c r="F99" s="507"/>
      <c r="G99" s="507"/>
      <c r="H99" s="506"/>
      <c r="J99" s="513"/>
      <c r="K99" s="513"/>
      <c r="L99" s="513"/>
      <c r="M99" s="513"/>
      <c r="N99" s="513"/>
      <c r="O99" s="513"/>
      <c r="P99" s="513"/>
      <c r="Q99" s="513"/>
      <c r="R99" s="513"/>
      <c r="S99" s="513"/>
      <c r="T99" s="513"/>
    </row>
    <row r="100" spans="1:20">
      <c r="A100" s="506"/>
      <c r="B100" s="506"/>
      <c r="C100" s="507"/>
      <c r="D100" s="507"/>
      <c r="E100" s="507"/>
      <c r="F100" s="507"/>
      <c r="G100" s="507"/>
      <c r="H100" s="506"/>
      <c r="J100" s="513"/>
      <c r="K100" s="513"/>
      <c r="L100" s="513"/>
      <c r="M100" s="513"/>
      <c r="N100" s="513"/>
      <c r="O100" s="513"/>
      <c r="P100" s="513"/>
      <c r="Q100" s="513"/>
      <c r="R100" s="513"/>
      <c r="S100" s="513"/>
      <c r="T100" s="513"/>
    </row>
    <row r="101" spans="1:20">
      <c r="A101" s="506"/>
      <c r="B101" s="506"/>
      <c r="C101" s="507"/>
      <c r="D101" s="507"/>
      <c r="E101" s="507"/>
      <c r="F101" s="507"/>
      <c r="G101" s="507"/>
      <c r="H101" s="506"/>
      <c r="J101" s="513"/>
      <c r="K101" s="513"/>
      <c r="L101" s="513"/>
      <c r="M101" s="513"/>
      <c r="N101" s="513"/>
      <c r="O101" s="513"/>
      <c r="P101" s="513"/>
      <c r="Q101" s="513"/>
      <c r="R101" s="513"/>
      <c r="S101" s="513"/>
      <c r="T101" s="513"/>
    </row>
    <row r="102" spans="1:20">
      <c r="A102" s="506"/>
      <c r="B102" s="506"/>
      <c r="C102" s="507"/>
      <c r="D102" s="507"/>
      <c r="E102" s="507"/>
      <c r="F102" s="507"/>
      <c r="G102" s="507"/>
      <c r="H102" s="506"/>
      <c r="J102" s="513"/>
      <c r="K102" s="513"/>
      <c r="L102" s="513"/>
      <c r="M102" s="513"/>
      <c r="N102" s="513"/>
      <c r="O102" s="513"/>
      <c r="P102" s="513"/>
      <c r="Q102" s="513"/>
      <c r="R102" s="513"/>
      <c r="S102" s="513"/>
      <c r="T102" s="513"/>
    </row>
    <row r="103" spans="1:20">
      <c r="A103" s="506"/>
      <c r="B103" s="506"/>
      <c r="C103" s="507"/>
      <c r="D103" s="507"/>
      <c r="E103" s="507"/>
      <c r="F103" s="507"/>
      <c r="G103" s="507"/>
      <c r="H103" s="506"/>
      <c r="J103" s="513"/>
      <c r="K103" s="513"/>
      <c r="L103" s="513"/>
      <c r="M103" s="513"/>
      <c r="N103" s="513"/>
      <c r="O103" s="513"/>
      <c r="P103" s="513"/>
      <c r="Q103" s="513"/>
      <c r="R103" s="513"/>
      <c r="S103" s="513"/>
      <c r="T103" s="513"/>
    </row>
    <row r="104" spans="1:20">
      <c r="A104" s="506"/>
      <c r="B104" s="506"/>
      <c r="C104" s="507"/>
      <c r="D104" s="507"/>
      <c r="E104" s="507"/>
      <c r="F104" s="507"/>
      <c r="G104" s="507"/>
      <c r="H104" s="506"/>
      <c r="J104" s="513"/>
      <c r="K104" s="513"/>
      <c r="L104" s="513"/>
      <c r="M104" s="513"/>
      <c r="N104" s="513"/>
      <c r="O104" s="513"/>
      <c r="P104" s="513"/>
      <c r="Q104" s="513"/>
      <c r="R104" s="513"/>
      <c r="S104" s="513"/>
      <c r="T104" s="513"/>
    </row>
    <row r="105" spans="1:20">
      <c r="A105" s="506"/>
      <c r="B105" s="506"/>
      <c r="C105" s="507"/>
      <c r="D105" s="507"/>
      <c r="E105" s="507"/>
      <c r="F105" s="507"/>
      <c r="G105" s="507"/>
      <c r="H105" s="506"/>
      <c r="J105" s="513"/>
      <c r="K105" s="513"/>
      <c r="L105" s="513"/>
      <c r="M105" s="513"/>
      <c r="N105" s="513"/>
      <c r="O105" s="513"/>
      <c r="P105" s="513"/>
      <c r="Q105" s="513"/>
      <c r="R105" s="513"/>
      <c r="S105" s="513"/>
      <c r="T105" s="513"/>
    </row>
    <row r="106" spans="1:20">
      <c r="A106" s="506"/>
      <c r="B106" s="506"/>
      <c r="C106" s="507"/>
      <c r="D106" s="507"/>
      <c r="E106" s="507"/>
      <c r="F106" s="507"/>
      <c r="G106" s="507"/>
      <c r="H106" s="506"/>
      <c r="J106" s="513"/>
      <c r="K106" s="513"/>
      <c r="L106" s="513"/>
      <c r="M106" s="513"/>
      <c r="N106" s="513"/>
      <c r="O106" s="513"/>
      <c r="P106" s="513"/>
      <c r="Q106" s="513"/>
      <c r="R106" s="513"/>
      <c r="S106" s="513"/>
      <c r="T106" s="513"/>
    </row>
    <row r="107" spans="1:20">
      <c r="A107" s="506"/>
      <c r="B107" s="506"/>
      <c r="C107" s="507"/>
      <c r="D107" s="507"/>
      <c r="E107" s="507"/>
      <c r="F107" s="507"/>
      <c r="G107" s="507"/>
      <c r="H107" s="506"/>
      <c r="J107" s="513"/>
      <c r="K107" s="513"/>
      <c r="L107" s="513"/>
      <c r="M107" s="513"/>
      <c r="N107" s="513"/>
      <c r="O107" s="513"/>
      <c r="P107" s="513"/>
      <c r="Q107" s="513"/>
      <c r="R107" s="513"/>
      <c r="S107" s="513"/>
      <c r="T107" s="513"/>
    </row>
    <row r="108" spans="1:20">
      <c r="A108" s="506"/>
      <c r="B108" s="506"/>
      <c r="C108" s="507"/>
      <c r="D108" s="507"/>
      <c r="E108" s="507"/>
      <c r="F108" s="507"/>
      <c r="G108" s="507"/>
      <c r="H108" s="506"/>
      <c r="J108" s="513"/>
      <c r="K108" s="513"/>
      <c r="L108" s="513"/>
      <c r="M108" s="513"/>
      <c r="N108" s="513"/>
      <c r="O108" s="513"/>
      <c r="P108" s="513"/>
      <c r="Q108" s="513"/>
      <c r="R108" s="513"/>
      <c r="S108" s="513"/>
      <c r="T108" s="513"/>
    </row>
    <row r="109" spans="1:20">
      <c r="A109" s="506"/>
      <c r="B109" s="506"/>
      <c r="C109" s="507"/>
      <c r="D109" s="507"/>
      <c r="E109" s="507"/>
      <c r="F109" s="507"/>
      <c r="G109" s="507"/>
      <c r="H109" s="506"/>
      <c r="J109" s="513"/>
      <c r="K109" s="513"/>
      <c r="L109" s="513"/>
      <c r="M109" s="513"/>
      <c r="N109" s="513"/>
      <c r="O109" s="513"/>
      <c r="P109" s="513"/>
      <c r="Q109" s="513"/>
      <c r="R109" s="513"/>
      <c r="S109" s="513"/>
      <c r="T109" s="513"/>
    </row>
    <row r="110" spans="1:20">
      <c r="A110" s="506"/>
      <c r="B110" s="506"/>
      <c r="C110" s="506"/>
      <c r="D110" s="506"/>
      <c r="E110" s="506"/>
      <c r="F110" s="506"/>
      <c r="G110" s="506"/>
      <c r="H110" s="506"/>
      <c r="J110" s="513"/>
      <c r="K110" s="513"/>
      <c r="L110" s="513"/>
      <c r="M110" s="513"/>
      <c r="N110" s="513"/>
      <c r="O110" s="513"/>
      <c r="P110" s="513"/>
      <c r="Q110" s="513"/>
      <c r="R110" s="513"/>
      <c r="S110" s="513"/>
      <c r="T110" s="513"/>
    </row>
    <row r="111" spans="1:20">
      <c r="A111" s="506"/>
      <c r="B111" s="506"/>
      <c r="C111" s="506"/>
      <c r="D111" s="506"/>
      <c r="E111" s="506"/>
      <c r="F111" s="506"/>
      <c r="G111" s="506"/>
      <c r="H111" s="506"/>
      <c r="J111" s="513"/>
      <c r="K111" s="513"/>
      <c r="L111" s="513"/>
      <c r="M111" s="513"/>
      <c r="N111" s="513"/>
      <c r="O111" s="513"/>
      <c r="P111" s="513"/>
      <c r="Q111" s="513"/>
      <c r="R111" s="513"/>
      <c r="S111" s="513"/>
      <c r="T111" s="513"/>
    </row>
    <row r="112" spans="1:20">
      <c r="A112" s="506"/>
      <c r="B112" s="506"/>
      <c r="C112" s="506"/>
      <c r="D112" s="506"/>
      <c r="E112" s="506"/>
      <c r="F112" s="506"/>
      <c r="G112" s="506"/>
      <c r="H112" s="506"/>
      <c r="J112" s="513"/>
      <c r="K112" s="513"/>
      <c r="L112" s="513"/>
      <c r="M112" s="513"/>
      <c r="N112" s="513"/>
      <c r="O112" s="513"/>
      <c r="P112" s="513"/>
      <c r="Q112" s="513"/>
      <c r="R112" s="513"/>
      <c r="S112" s="513"/>
      <c r="T112" s="513"/>
    </row>
    <row r="113" spans="1:20">
      <c r="A113" s="506"/>
      <c r="B113" s="506"/>
      <c r="C113" s="506"/>
      <c r="D113" s="506"/>
      <c r="E113" s="506"/>
      <c r="F113" s="506"/>
      <c r="G113" s="506"/>
      <c r="H113" s="506"/>
      <c r="J113" s="513"/>
      <c r="K113" s="513"/>
      <c r="L113" s="513"/>
      <c r="M113" s="513"/>
      <c r="N113" s="513"/>
      <c r="O113" s="513"/>
      <c r="P113" s="513"/>
      <c r="Q113" s="513"/>
      <c r="R113" s="513"/>
      <c r="S113" s="513"/>
      <c r="T113" s="513"/>
    </row>
    <row r="114" spans="1:20">
      <c r="A114" s="506"/>
      <c r="B114" s="506"/>
      <c r="C114" s="506"/>
      <c r="D114" s="506"/>
      <c r="E114" s="506"/>
      <c r="F114" s="506"/>
      <c r="G114" s="506"/>
      <c r="H114" s="506"/>
      <c r="J114" s="513"/>
      <c r="K114" s="513"/>
      <c r="L114" s="513"/>
      <c r="M114" s="513"/>
      <c r="N114" s="513"/>
      <c r="O114" s="513"/>
      <c r="P114" s="513"/>
      <c r="Q114" s="513"/>
      <c r="R114" s="513"/>
      <c r="S114" s="513"/>
      <c r="T114" s="513"/>
    </row>
    <row r="115" spans="1:20">
      <c r="A115" s="506"/>
      <c r="B115" s="506"/>
      <c r="C115" s="506"/>
      <c r="D115" s="506"/>
      <c r="E115" s="506"/>
      <c r="F115" s="506"/>
      <c r="G115" s="506"/>
      <c r="H115" s="506"/>
      <c r="J115" s="513"/>
      <c r="K115" s="513"/>
      <c r="L115" s="513"/>
      <c r="M115" s="513"/>
      <c r="N115" s="513"/>
      <c r="O115" s="513"/>
      <c r="P115" s="513"/>
      <c r="Q115" s="513"/>
      <c r="R115" s="513"/>
      <c r="S115" s="513"/>
      <c r="T115" s="513"/>
    </row>
    <row r="116" spans="1:20">
      <c r="A116" s="506"/>
      <c r="B116" s="506"/>
      <c r="C116" s="506"/>
      <c r="D116" s="506"/>
      <c r="E116" s="506"/>
      <c r="F116" s="506"/>
      <c r="G116" s="506"/>
      <c r="H116" s="506"/>
      <c r="J116" s="513"/>
      <c r="K116" s="513"/>
      <c r="L116" s="513"/>
      <c r="M116" s="513"/>
      <c r="N116" s="513"/>
      <c r="O116" s="513"/>
      <c r="P116" s="513"/>
      <c r="Q116" s="513"/>
      <c r="R116" s="513"/>
      <c r="S116" s="513"/>
      <c r="T116" s="513"/>
    </row>
    <row r="117" spans="1:20">
      <c r="A117" s="506"/>
      <c r="B117" s="506"/>
      <c r="C117" s="506"/>
      <c r="D117" s="506"/>
      <c r="E117" s="506"/>
      <c r="F117" s="506"/>
      <c r="G117" s="506"/>
      <c r="H117" s="506"/>
      <c r="J117" s="513"/>
      <c r="K117" s="513"/>
      <c r="L117" s="513"/>
      <c r="M117" s="513"/>
      <c r="N117" s="513"/>
      <c r="O117" s="513"/>
      <c r="P117" s="513"/>
      <c r="Q117" s="513"/>
      <c r="R117" s="513"/>
      <c r="S117" s="513"/>
      <c r="T117" s="513"/>
    </row>
    <row r="118" spans="1:20">
      <c r="A118" s="506"/>
      <c r="B118" s="506"/>
      <c r="C118" s="506"/>
      <c r="D118" s="506"/>
      <c r="E118" s="506"/>
      <c r="F118" s="506"/>
      <c r="G118" s="506"/>
      <c r="H118" s="506"/>
      <c r="J118" s="513"/>
      <c r="K118" s="513"/>
      <c r="L118" s="513"/>
      <c r="M118" s="513"/>
      <c r="N118" s="513"/>
      <c r="O118" s="513"/>
      <c r="P118" s="513"/>
      <c r="Q118" s="513"/>
      <c r="R118" s="513"/>
      <c r="S118" s="513"/>
      <c r="T118" s="513"/>
    </row>
    <row r="119" spans="1:20">
      <c r="A119" s="506"/>
      <c r="B119" s="506"/>
      <c r="C119" s="506"/>
      <c r="D119" s="506"/>
      <c r="E119" s="506"/>
      <c r="F119" s="506"/>
      <c r="G119" s="506"/>
      <c r="H119" s="506"/>
      <c r="J119" s="513"/>
      <c r="K119" s="513"/>
      <c r="L119" s="513"/>
      <c r="M119" s="513"/>
      <c r="N119" s="513"/>
      <c r="O119" s="513"/>
      <c r="P119" s="513"/>
      <c r="Q119" s="513"/>
      <c r="R119" s="513"/>
      <c r="S119" s="513"/>
      <c r="T119" s="513"/>
    </row>
    <row r="120" spans="1:20">
      <c r="A120" s="506"/>
      <c r="B120" s="506"/>
      <c r="C120" s="506"/>
      <c r="D120" s="506"/>
      <c r="E120" s="506"/>
      <c r="F120" s="506"/>
      <c r="G120" s="506"/>
      <c r="H120" s="506"/>
      <c r="J120" s="513"/>
      <c r="K120" s="513"/>
      <c r="L120" s="513"/>
      <c r="M120" s="513"/>
      <c r="N120" s="513"/>
      <c r="O120" s="513"/>
      <c r="P120" s="513"/>
      <c r="Q120" s="513"/>
      <c r="R120" s="513"/>
      <c r="S120" s="513"/>
      <c r="T120" s="513"/>
    </row>
    <row r="121" spans="1:20">
      <c r="A121" s="506"/>
      <c r="B121" s="506"/>
      <c r="C121" s="506"/>
      <c r="D121" s="506"/>
      <c r="E121" s="506"/>
      <c r="F121" s="506"/>
      <c r="G121" s="506"/>
      <c r="H121" s="506"/>
      <c r="J121" s="513"/>
      <c r="K121" s="513"/>
      <c r="L121" s="513"/>
      <c r="M121" s="513"/>
      <c r="N121" s="513"/>
      <c r="O121" s="513"/>
      <c r="P121" s="513"/>
      <c r="Q121" s="513"/>
      <c r="R121" s="513"/>
      <c r="S121" s="513"/>
      <c r="T121" s="513"/>
    </row>
    <row r="122" spans="1:20">
      <c r="A122" s="506"/>
      <c r="B122" s="506"/>
      <c r="C122" s="506"/>
      <c r="D122" s="506"/>
      <c r="E122" s="506"/>
      <c r="F122" s="506"/>
      <c r="G122" s="506"/>
      <c r="H122" s="506"/>
      <c r="J122" s="513"/>
      <c r="K122" s="513"/>
      <c r="L122" s="513"/>
      <c r="M122" s="513"/>
      <c r="N122" s="513"/>
      <c r="O122" s="513"/>
      <c r="P122" s="513"/>
      <c r="Q122" s="513"/>
      <c r="R122" s="513"/>
      <c r="S122" s="513"/>
      <c r="T122" s="513"/>
    </row>
    <row r="123" spans="1:20">
      <c r="A123" s="506"/>
      <c r="B123" s="506"/>
      <c r="C123" s="506"/>
      <c r="D123" s="506"/>
      <c r="E123" s="506"/>
      <c r="F123" s="506"/>
      <c r="G123" s="506"/>
      <c r="H123" s="506"/>
      <c r="J123" s="513"/>
      <c r="K123" s="513"/>
      <c r="L123" s="513"/>
      <c r="M123" s="513"/>
      <c r="N123" s="513"/>
      <c r="O123" s="513"/>
      <c r="P123" s="513"/>
      <c r="Q123" s="513"/>
      <c r="R123" s="513"/>
      <c r="S123" s="513"/>
      <c r="T123" s="513"/>
    </row>
    <row r="124" spans="1:20">
      <c r="A124" s="506"/>
      <c r="B124" s="506"/>
      <c r="C124" s="506"/>
      <c r="D124" s="506"/>
      <c r="E124" s="506"/>
      <c r="F124" s="506"/>
      <c r="G124" s="506"/>
      <c r="H124" s="506"/>
      <c r="J124" s="513"/>
      <c r="K124" s="513"/>
      <c r="L124" s="513"/>
      <c r="M124" s="513"/>
      <c r="N124" s="513"/>
      <c r="O124" s="513"/>
      <c r="P124" s="513"/>
      <c r="Q124" s="513"/>
      <c r="R124" s="513"/>
      <c r="S124" s="513"/>
      <c r="T124" s="513"/>
    </row>
    <row r="125" spans="1:20">
      <c r="A125" s="506"/>
      <c r="B125" s="506"/>
      <c r="C125" s="506"/>
      <c r="D125" s="506"/>
      <c r="E125" s="506"/>
      <c r="F125" s="506"/>
      <c r="G125" s="506"/>
      <c r="H125" s="506"/>
      <c r="J125" s="513"/>
      <c r="K125" s="513"/>
      <c r="L125" s="513"/>
      <c r="M125" s="513"/>
      <c r="N125" s="513"/>
      <c r="O125" s="513"/>
      <c r="P125" s="513"/>
      <c r="Q125" s="513"/>
      <c r="R125" s="513"/>
      <c r="S125" s="513"/>
      <c r="T125" s="513"/>
    </row>
    <row r="126" spans="1:20">
      <c r="A126" s="506"/>
      <c r="B126" s="506"/>
      <c r="C126" s="506"/>
      <c r="D126" s="506"/>
      <c r="E126" s="506"/>
      <c r="F126" s="506"/>
      <c r="G126" s="506"/>
      <c r="H126" s="506"/>
      <c r="J126" s="513"/>
      <c r="K126" s="513"/>
      <c r="L126" s="513"/>
      <c r="M126" s="513"/>
      <c r="N126" s="513"/>
      <c r="O126" s="513"/>
      <c r="P126" s="513"/>
      <c r="Q126" s="513"/>
      <c r="R126" s="513"/>
      <c r="S126" s="513"/>
      <c r="T126" s="513"/>
    </row>
    <row r="127" spans="1:20">
      <c r="A127" s="506"/>
      <c r="B127" s="506"/>
      <c r="C127" s="506"/>
      <c r="D127" s="506"/>
      <c r="E127" s="506"/>
      <c r="F127" s="506"/>
      <c r="G127" s="506"/>
      <c r="H127" s="506"/>
      <c r="J127" s="513"/>
      <c r="K127" s="513"/>
      <c r="L127" s="513"/>
      <c r="M127" s="513"/>
      <c r="N127" s="513"/>
      <c r="O127" s="513"/>
      <c r="P127" s="513"/>
      <c r="Q127" s="513"/>
      <c r="R127" s="513"/>
      <c r="S127" s="513"/>
      <c r="T127" s="513"/>
    </row>
    <row r="128" spans="1:20">
      <c r="A128" s="506"/>
      <c r="B128" s="506"/>
      <c r="C128" s="506"/>
      <c r="D128" s="506"/>
      <c r="E128" s="506"/>
      <c r="F128" s="506"/>
      <c r="G128" s="506"/>
      <c r="H128" s="506"/>
      <c r="J128" s="513"/>
      <c r="K128" s="513"/>
      <c r="L128" s="513"/>
      <c r="M128" s="513"/>
      <c r="N128" s="513"/>
      <c r="O128" s="513"/>
      <c r="P128" s="513"/>
      <c r="Q128" s="513"/>
      <c r="R128" s="513"/>
      <c r="S128" s="513"/>
      <c r="T128" s="513"/>
    </row>
    <row r="129" spans="1:20">
      <c r="A129" s="506"/>
      <c r="B129" s="506"/>
      <c r="C129" s="506"/>
      <c r="D129" s="506"/>
      <c r="E129" s="506"/>
      <c r="F129" s="506"/>
      <c r="G129" s="506"/>
      <c r="H129" s="506"/>
      <c r="J129" s="513"/>
      <c r="K129" s="513"/>
      <c r="L129" s="513"/>
      <c r="M129" s="513"/>
      <c r="N129" s="513"/>
      <c r="O129" s="513"/>
      <c r="P129" s="513"/>
      <c r="Q129" s="513"/>
      <c r="R129" s="513"/>
      <c r="S129" s="513"/>
      <c r="T129" s="513"/>
    </row>
    <row r="130" spans="1:20">
      <c r="A130" s="506"/>
      <c r="B130" s="506"/>
      <c r="C130" s="506"/>
      <c r="D130" s="506"/>
      <c r="E130" s="506"/>
      <c r="F130" s="506"/>
      <c r="G130" s="506"/>
      <c r="H130" s="506"/>
      <c r="J130" s="513"/>
      <c r="K130" s="513"/>
      <c r="L130" s="513"/>
      <c r="M130" s="513"/>
      <c r="N130" s="513"/>
      <c r="O130" s="513"/>
      <c r="P130" s="513"/>
      <c r="Q130" s="513"/>
      <c r="R130" s="513"/>
      <c r="S130" s="513"/>
      <c r="T130" s="513"/>
    </row>
    <row r="131" spans="1:20">
      <c r="A131" s="506"/>
      <c r="B131" s="506"/>
      <c r="C131" s="506"/>
      <c r="D131" s="506"/>
      <c r="E131" s="506"/>
      <c r="F131" s="506"/>
      <c r="G131" s="506"/>
      <c r="H131" s="506"/>
      <c r="J131" s="513"/>
      <c r="K131" s="513"/>
      <c r="L131" s="513"/>
      <c r="M131" s="513"/>
      <c r="N131" s="513"/>
      <c r="O131" s="513"/>
      <c r="P131" s="513"/>
      <c r="Q131" s="513"/>
      <c r="R131" s="513"/>
      <c r="S131" s="513"/>
      <c r="T131" s="513"/>
    </row>
    <row r="132" spans="1:20">
      <c r="A132" s="506"/>
      <c r="B132" s="506"/>
      <c r="C132" s="506"/>
      <c r="D132" s="506"/>
      <c r="E132" s="506"/>
      <c r="F132" s="506"/>
      <c r="G132" s="506"/>
      <c r="H132" s="506"/>
      <c r="J132" s="513"/>
      <c r="K132" s="513"/>
      <c r="L132" s="513"/>
      <c r="M132" s="513"/>
      <c r="N132" s="513"/>
      <c r="O132" s="513"/>
      <c r="P132" s="513"/>
      <c r="Q132" s="513"/>
      <c r="R132" s="513"/>
      <c r="S132" s="513"/>
      <c r="T132" s="513"/>
    </row>
    <row r="133" spans="1:20">
      <c r="A133" s="506"/>
      <c r="B133" s="506"/>
      <c r="C133" s="506"/>
      <c r="D133" s="506"/>
      <c r="E133" s="506"/>
      <c r="F133" s="506"/>
      <c r="G133" s="506"/>
      <c r="H133" s="506"/>
      <c r="J133" s="513"/>
      <c r="K133" s="513"/>
      <c r="L133" s="513"/>
      <c r="M133" s="513"/>
      <c r="N133" s="513"/>
      <c r="O133" s="513"/>
      <c r="P133" s="513"/>
      <c r="Q133" s="513"/>
      <c r="R133" s="513"/>
      <c r="S133" s="513"/>
      <c r="T133" s="513"/>
    </row>
    <row r="134" spans="1:20">
      <c r="A134" s="506"/>
      <c r="B134" s="506"/>
      <c r="C134" s="506"/>
      <c r="D134" s="506"/>
      <c r="E134" s="506"/>
      <c r="F134" s="506"/>
      <c r="G134" s="506"/>
      <c r="H134" s="506"/>
      <c r="J134" s="513"/>
      <c r="K134" s="513"/>
      <c r="L134" s="513"/>
      <c r="M134" s="513"/>
      <c r="N134" s="513"/>
      <c r="O134" s="513"/>
      <c r="P134" s="513"/>
      <c r="Q134" s="513"/>
      <c r="R134" s="513"/>
      <c r="S134" s="513"/>
      <c r="T134" s="513"/>
    </row>
    <row r="135" spans="1:20">
      <c r="A135" s="506"/>
      <c r="B135" s="506"/>
      <c r="C135" s="506"/>
      <c r="D135" s="506"/>
      <c r="E135" s="506"/>
      <c r="F135" s="506"/>
      <c r="G135" s="506"/>
      <c r="H135" s="506"/>
      <c r="J135" s="513"/>
      <c r="K135" s="513"/>
      <c r="L135" s="513"/>
      <c r="M135" s="513"/>
      <c r="N135" s="513"/>
      <c r="O135" s="513"/>
      <c r="P135" s="513"/>
      <c r="Q135" s="513"/>
      <c r="R135" s="513"/>
      <c r="S135" s="513"/>
      <c r="T135" s="513"/>
    </row>
    <row r="136" spans="1:20">
      <c r="A136" s="506"/>
      <c r="B136" s="506"/>
      <c r="C136" s="506"/>
      <c r="D136" s="506"/>
      <c r="E136" s="506"/>
      <c r="F136" s="506"/>
      <c r="G136" s="506"/>
      <c r="H136" s="506"/>
      <c r="J136" s="513"/>
      <c r="K136" s="513"/>
      <c r="L136" s="513"/>
      <c r="M136" s="513"/>
      <c r="N136" s="513"/>
      <c r="O136" s="513"/>
      <c r="P136" s="513"/>
      <c r="Q136" s="513"/>
      <c r="R136" s="513"/>
      <c r="S136" s="513"/>
      <c r="T136" s="513"/>
    </row>
    <row r="137" spans="1:20">
      <c r="A137" s="506"/>
      <c r="B137" s="506"/>
      <c r="C137" s="506"/>
      <c r="D137" s="506"/>
      <c r="E137" s="506"/>
      <c r="F137" s="506"/>
      <c r="G137" s="506"/>
      <c r="H137" s="506"/>
      <c r="J137" s="513"/>
      <c r="K137" s="513"/>
      <c r="L137" s="513"/>
      <c r="M137" s="513"/>
      <c r="N137" s="513"/>
      <c r="O137" s="513"/>
      <c r="P137" s="513"/>
      <c r="Q137" s="513"/>
      <c r="R137" s="513"/>
      <c r="S137" s="513"/>
      <c r="T137" s="513"/>
    </row>
    <row r="138" spans="1:20">
      <c r="A138" s="506"/>
      <c r="B138" s="506"/>
      <c r="C138" s="506"/>
      <c r="D138" s="506"/>
      <c r="E138" s="506"/>
      <c r="F138" s="506"/>
      <c r="G138" s="506"/>
      <c r="H138" s="506"/>
      <c r="J138" s="513"/>
      <c r="K138" s="513"/>
      <c r="L138" s="513"/>
      <c r="M138" s="513"/>
      <c r="N138" s="513"/>
      <c r="O138" s="513"/>
      <c r="P138" s="513"/>
      <c r="Q138" s="513"/>
      <c r="R138" s="513"/>
      <c r="S138" s="513"/>
      <c r="T138" s="513"/>
    </row>
    <row r="139" spans="1:20">
      <c r="A139" s="506"/>
      <c r="B139" s="506"/>
      <c r="C139" s="506"/>
      <c r="D139" s="506"/>
      <c r="E139" s="506"/>
      <c r="F139" s="506"/>
      <c r="G139" s="506"/>
      <c r="H139" s="506"/>
      <c r="J139" s="513"/>
      <c r="K139" s="513"/>
      <c r="L139" s="513"/>
      <c r="M139" s="513"/>
      <c r="N139" s="513"/>
      <c r="O139" s="513"/>
      <c r="P139" s="513"/>
      <c r="Q139" s="513"/>
      <c r="R139" s="513"/>
      <c r="S139" s="513"/>
      <c r="T139" s="513"/>
    </row>
    <row r="140" spans="1:20">
      <c r="A140" s="506"/>
      <c r="B140" s="506"/>
      <c r="C140" s="506"/>
      <c r="D140" s="506"/>
      <c r="E140" s="506"/>
      <c r="F140" s="506"/>
      <c r="G140" s="506"/>
      <c r="H140" s="506"/>
      <c r="J140" s="513"/>
      <c r="K140" s="513"/>
      <c r="L140" s="513"/>
      <c r="M140" s="513"/>
      <c r="N140" s="513"/>
      <c r="O140" s="513"/>
      <c r="P140" s="513"/>
      <c r="Q140" s="513"/>
      <c r="R140" s="513"/>
      <c r="S140" s="513"/>
      <c r="T140" s="513"/>
    </row>
    <row r="141" spans="1:20">
      <c r="A141" s="506"/>
      <c r="B141" s="506"/>
      <c r="C141" s="506"/>
      <c r="D141" s="506"/>
      <c r="E141" s="506"/>
      <c r="F141" s="506"/>
      <c r="G141" s="506"/>
      <c r="H141" s="506"/>
      <c r="J141" s="513"/>
      <c r="K141" s="513"/>
      <c r="L141" s="513"/>
      <c r="M141" s="513"/>
      <c r="N141" s="513"/>
      <c r="O141" s="513"/>
      <c r="P141" s="513"/>
      <c r="Q141" s="513"/>
      <c r="R141" s="513"/>
      <c r="S141" s="513"/>
      <c r="T141" s="513"/>
    </row>
    <row r="142" spans="1:20">
      <c r="A142" s="506"/>
      <c r="B142" s="506"/>
      <c r="C142" s="506"/>
      <c r="D142" s="506"/>
      <c r="E142" s="506"/>
      <c r="F142" s="506"/>
      <c r="G142" s="506"/>
      <c r="H142" s="506"/>
      <c r="J142" s="513"/>
      <c r="K142" s="513"/>
      <c r="L142" s="513"/>
      <c r="M142" s="513"/>
      <c r="N142" s="513"/>
      <c r="O142" s="513"/>
      <c r="P142" s="513"/>
      <c r="Q142" s="513"/>
      <c r="R142" s="513"/>
      <c r="S142" s="513"/>
      <c r="T142" s="513"/>
    </row>
    <row r="143" spans="1:20">
      <c r="A143" s="506"/>
      <c r="B143" s="506"/>
      <c r="C143" s="506"/>
      <c r="D143" s="506"/>
      <c r="E143" s="506"/>
      <c r="F143" s="506"/>
      <c r="G143" s="506"/>
      <c r="H143" s="506"/>
      <c r="J143" s="513"/>
      <c r="K143" s="513"/>
      <c r="L143" s="513"/>
      <c r="M143" s="513"/>
      <c r="N143" s="513"/>
      <c r="O143" s="513"/>
      <c r="P143" s="513"/>
      <c r="Q143" s="513"/>
      <c r="R143" s="513"/>
      <c r="S143" s="513"/>
      <c r="T143" s="513"/>
    </row>
    <row r="144" spans="1:20">
      <c r="A144" s="506"/>
      <c r="B144" s="506"/>
      <c r="C144" s="506"/>
      <c r="D144" s="506"/>
      <c r="E144" s="506"/>
      <c r="F144" s="506"/>
      <c r="G144" s="506"/>
      <c r="H144" s="506"/>
      <c r="J144" s="513"/>
      <c r="K144" s="513"/>
      <c r="L144" s="513"/>
      <c r="M144" s="513"/>
      <c r="N144" s="513"/>
      <c r="O144" s="513"/>
      <c r="P144" s="513"/>
      <c r="Q144" s="513"/>
      <c r="R144" s="513"/>
      <c r="S144" s="513"/>
      <c r="T144" s="513"/>
    </row>
    <row r="145" spans="1:20">
      <c r="A145" s="506"/>
      <c r="B145" s="506"/>
      <c r="C145" s="506"/>
      <c r="D145" s="506"/>
      <c r="E145" s="506"/>
      <c r="F145" s="506"/>
      <c r="G145" s="506"/>
      <c r="H145" s="506"/>
      <c r="J145" s="513"/>
      <c r="K145" s="513"/>
      <c r="L145" s="513"/>
      <c r="M145" s="513"/>
      <c r="N145" s="513"/>
      <c r="O145" s="513"/>
      <c r="P145" s="513"/>
      <c r="Q145" s="513"/>
      <c r="R145" s="513"/>
      <c r="S145" s="513"/>
      <c r="T145" s="513"/>
    </row>
    <row r="146" spans="1:20">
      <c r="A146" s="506"/>
      <c r="B146" s="506"/>
      <c r="C146" s="506"/>
      <c r="D146" s="506"/>
      <c r="E146" s="506"/>
      <c r="F146" s="506"/>
      <c r="G146" s="506"/>
      <c r="H146" s="506"/>
      <c r="J146" s="513"/>
      <c r="K146" s="513"/>
      <c r="L146" s="513"/>
      <c r="M146" s="513"/>
      <c r="N146" s="513"/>
      <c r="O146" s="513"/>
      <c r="P146" s="513"/>
      <c r="Q146" s="513"/>
      <c r="R146" s="513"/>
      <c r="S146" s="513"/>
      <c r="T146" s="513"/>
    </row>
    <row r="147" spans="1:20">
      <c r="A147" s="506"/>
      <c r="B147" s="506"/>
      <c r="C147" s="506"/>
      <c r="D147" s="506"/>
      <c r="E147" s="506"/>
      <c r="F147" s="506"/>
      <c r="G147" s="506"/>
      <c r="H147" s="506"/>
      <c r="J147" s="513"/>
      <c r="K147" s="513"/>
      <c r="L147" s="513"/>
      <c r="M147" s="513"/>
      <c r="N147" s="513"/>
      <c r="O147" s="513"/>
      <c r="P147" s="513"/>
      <c r="Q147" s="513"/>
      <c r="R147" s="513"/>
      <c r="S147" s="513"/>
      <c r="T147" s="513"/>
    </row>
    <row r="148" spans="1:20">
      <c r="A148" s="506"/>
      <c r="B148" s="506"/>
      <c r="C148" s="506"/>
      <c r="D148" s="506"/>
      <c r="E148" s="506"/>
      <c r="F148" s="506"/>
      <c r="G148" s="506"/>
      <c r="H148" s="506"/>
      <c r="J148" s="513"/>
      <c r="K148" s="513"/>
      <c r="L148" s="513"/>
      <c r="M148" s="513"/>
      <c r="N148" s="513"/>
      <c r="O148" s="513"/>
      <c r="P148" s="513"/>
      <c r="Q148" s="513"/>
      <c r="R148" s="513"/>
      <c r="S148" s="513"/>
      <c r="T148" s="513"/>
    </row>
    <row r="149" spans="1:20">
      <c r="A149" s="506"/>
      <c r="B149" s="506"/>
      <c r="C149" s="506"/>
      <c r="D149" s="506"/>
      <c r="E149" s="506"/>
      <c r="F149" s="506"/>
      <c r="G149" s="506"/>
      <c r="H149" s="506"/>
      <c r="J149" s="513"/>
      <c r="K149" s="513"/>
      <c r="L149" s="513"/>
      <c r="M149" s="513"/>
      <c r="N149" s="513"/>
      <c r="O149" s="513"/>
      <c r="P149" s="513"/>
      <c r="Q149" s="513"/>
      <c r="R149" s="513"/>
      <c r="S149" s="513"/>
      <c r="T149" s="513"/>
    </row>
    <row r="150" spans="1:20">
      <c r="A150" s="506"/>
      <c r="B150" s="506"/>
      <c r="C150" s="506"/>
      <c r="D150" s="506"/>
      <c r="E150" s="506"/>
      <c r="F150" s="506"/>
      <c r="G150" s="506"/>
      <c r="H150" s="506"/>
      <c r="J150" s="513"/>
      <c r="K150" s="513"/>
      <c r="L150" s="513"/>
      <c r="M150" s="513"/>
      <c r="N150" s="513"/>
      <c r="O150" s="513"/>
      <c r="P150" s="513"/>
      <c r="Q150" s="513"/>
      <c r="R150" s="513"/>
      <c r="S150" s="513"/>
      <c r="T150" s="513"/>
    </row>
    <row r="151" spans="1:20">
      <c r="A151" s="506"/>
      <c r="B151" s="506"/>
      <c r="C151" s="506"/>
      <c r="D151" s="506"/>
      <c r="E151" s="506"/>
      <c r="F151" s="506"/>
      <c r="G151" s="506"/>
      <c r="H151" s="506"/>
      <c r="J151" s="513"/>
      <c r="K151" s="513"/>
      <c r="L151" s="513"/>
      <c r="M151" s="513"/>
      <c r="N151" s="513"/>
      <c r="O151" s="513"/>
      <c r="P151" s="513"/>
      <c r="Q151" s="513"/>
      <c r="R151" s="513"/>
      <c r="S151" s="513"/>
      <c r="T151" s="513"/>
    </row>
    <row r="152" spans="1:20">
      <c r="A152" s="506"/>
      <c r="B152" s="506"/>
      <c r="C152" s="506"/>
      <c r="D152" s="506"/>
      <c r="E152" s="506"/>
      <c r="F152" s="506"/>
      <c r="G152" s="506"/>
      <c r="H152" s="506"/>
      <c r="J152" s="513"/>
      <c r="K152" s="513"/>
      <c r="L152" s="513"/>
      <c r="M152" s="513"/>
      <c r="N152" s="513"/>
      <c r="O152" s="513"/>
      <c r="P152" s="513"/>
      <c r="Q152" s="513"/>
      <c r="R152" s="513"/>
      <c r="S152" s="513"/>
      <c r="T152" s="513"/>
    </row>
    <row r="153" spans="1:20">
      <c r="A153" s="506"/>
      <c r="B153" s="506"/>
      <c r="C153" s="506"/>
      <c r="D153" s="506"/>
      <c r="E153" s="506"/>
      <c r="F153" s="506"/>
      <c r="G153" s="506"/>
      <c r="H153" s="506"/>
      <c r="J153" s="513"/>
      <c r="K153" s="513"/>
      <c r="L153" s="513"/>
      <c r="M153" s="513"/>
      <c r="N153" s="513"/>
      <c r="O153" s="513"/>
      <c r="P153" s="513"/>
      <c r="Q153" s="513"/>
      <c r="R153" s="513"/>
      <c r="S153" s="513"/>
      <c r="T153" s="513"/>
    </row>
    <row r="154" spans="1:20">
      <c r="A154" s="506"/>
      <c r="B154" s="506"/>
      <c r="C154" s="506"/>
      <c r="D154" s="506"/>
      <c r="E154" s="506"/>
      <c r="F154" s="506"/>
      <c r="G154" s="506"/>
      <c r="H154" s="506"/>
      <c r="J154" s="513"/>
      <c r="K154" s="513"/>
      <c r="L154" s="513"/>
      <c r="M154" s="513"/>
      <c r="N154" s="513"/>
      <c r="O154" s="513"/>
      <c r="P154" s="513"/>
      <c r="Q154" s="513"/>
      <c r="R154" s="513"/>
      <c r="S154" s="513"/>
      <c r="T154" s="513"/>
    </row>
    <row r="155" spans="1:20">
      <c r="A155" s="506"/>
      <c r="B155" s="506"/>
      <c r="C155" s="506"/>
      <c r="D155" s="506"/>
      <c r="E155" s="506"/>
      <c r="F155" s="506"/>
      <c r="G155" s="506"/>
      <c r="H155" s="506"/>
      <c r="J155" s="513"/>
      <c r="K155" s="513"/>
      <c r="L155" s="513"/>
      <c r="M155" s="513"/>
      <c r="N155" s="513"/>
      <c r="O155" s="513"/>
      <c r="P155" s="513"/>
      <c r="Q155" s="513"/>
      <c r="R155" s="513"/>
      <c r="S155" s="513"/>
      <c r="T155" s="513"/>
    </row>
    <row r="156" spans="1:20">
      <c r="A156" s="506"/>
      <c r="B156" s="506"/>
      <c r="C156" s="506"/>
      <c r="D156" s="506"/>
      <c r="E156" s="506"/>
      <c r="F156" s="506"/>
      <c r="G156" s="506"/>
      <c r="H156" s="506"/>
      <c r="J156" s="513"/>
      <c r="K156" s="513"/>
      <c r="L156" s="513"/>
      <c r="M156" s="513"/>
      <c r="N156" s="513"/>
      <c r="O156" s="513"/>
      <c r="P156" s="513"/>
      <c r="Q156" s="513"/>
      <c r="R156" s="513"/>
      <c r="S156" s="513"/>
      <c r="T156" s="513"/>
    </row>
    <row r="157" spans="1:20">
      <c r="A157" s="506"/>
      <c r="B157" s="506"/>
      <c r="C157" s="506"/>
      <c r="D157" s="506"/>
      <c r="E157" s="506"/>
      <c r="F157" s="506"/>
      <c r="G157" s="506"/>
      <c r="H157" s="506"/>
      <c r="J157" s="513"/>
      <c r="K157" s="513"/>
      <c r="L157" s="513"/>
      <c r="M157" s="513"/>
      <c r="N157" s="513"/>
      <c r="O157" s="513"/>
      <c r="P157" s="513"/>
      <c r="Q157" s="513"/>
      <c r="R157" s="513"/>
      <c r="S157" s="513"/>
      <c r="T157" s="513"/>
    </row>
    <row r="158" spans="1:20">
      <c r="A158" s="506"/>
      <c r="B158" s="506"/>
      <c r="C158" s="506"/>
      <c r="D158" s="506"/>
      <c r="E158" s="506"/>
      <c r="F158" s="506"/>
      <c r="G158" s="506"/>
      <c r="H158" s="506"/>
      <c r="J158" s="513"/>
      <c r="K158" s="513"/>
      <c r="L158" s="513"/>
      <c r="M158" s="513"/>
      <c r="N158" s="513"/>
      <c r="O158" s="513"/>
      <c r="P158" s="513"/>
      <c r="Q158" s="513"/>
      <c r="R158" s="513"/>
      <c r="S158" s="513"/>
      <c r="T158" s="513"/>
    </row>
    <row r="159" spans="1:20">
      <c r="A159" s="506"/>
      <c r="B159" s="506"/>
      <c r="C159" s="506"/>
      <c r="D159" s="506"/>
      <c r="E159" s="506"/>
      <c r="F159" s="506"/>
      <c r="G159" s="506"/>
      <c r="H159" s="506"/>
      <c r="J159" s="513"/>
      <c r="K159" s="513"/>
      <c r="L159" s="513"/>
      <c r="M159" s="513"/>
      <c r="N159" s="513"/>
      <c r="O159" s="513"/>
      <c r="P159" s="513"/>
      <c r="Q159" s="513"/>
      <c r="R159" s="513"/>
      <c r="S159" s="513"/>
      <c r="T159" s="513"/>
    </row>
    <row r="160" spans="1:20">
      <c r="A160" s="506"/>
      <c r="B160" s="506"/>
      <c r="C160" s="506"/>
      <c r="D160" s="506"/>
      <c r="E160" s="506"/>
      <c r="F160" s="506"/>
      <c r="G160" s="506"/>
      <c r="H160" s="506"/>
      <c r="J160" s="513"/>
      <c r="K160" s="513"/>
      <c r="L160" s="513"/>
      <c r="M160" s="513"/>
      <c r="N160" s="513"/>
      <c r="O160" s="513"/>
      <c r="P160" s="513"/>
      <c r="Q160" s="513"/>
      <c r="R160" s="513"/>
      <c r="S160" s="513"/>
      <c r="T160" s="513"/>
    </row>
    <row r="161" spans="1:20">
      <c r="A161" s="506"/>
      <c r="B161" s="506"/>
      <c r="C161" s="506"/>
      <c r="D161" s="506"/>
      <c r="E161" s="506"/>
      <c r="F161" s="506"/>
      <c r="G161" s="506"/>
      <c r="H161" s="506"/>
      <c r="J161" s="513"/>
      <c r="K161" s="513"/>
      <c r="L161" s="513"/>
      <c r="M161" s="513"/>
      <c r="N161" s="513"/>
      <c r="O161" s="513"/>
      <c r="P161" s="513"/>
      <c r="Q161" s="513"/>
      <c r="R161" s="513"/>
      <c r="S161" s="513"/>
      <c r="T161" s="513"/>
    </row>
    <row r="162" spans="1:20">
      <c r="A162" s="506"/>
      <c r="B162" s="506"/>
      <c r="C162" s="506"/>
      <c r="D162" s="506"/>
      <c r="E162" s="506"/>
      <c r="F162" s="506"/>
      <c r="G162" s="506"/>
      <c r="H162" s="506"/>
      <c r="J162" s="513"/>
      <c r="K162" s="513"/>
      <c r="L162" s="513"/>
      <c r="M162" s="513"/>
      <c r="N162" s="513"/>
      <c r="O162" s="513"/>
      <c r="P162" s="513"/>
      <c r="Q162" s="513"/>
      <c r="R162" s="513"/>
      <c r="S162" s="513"/>
      <c r="T162" s="513"/>
    </row>
    <row r="163" spans="1:20">
      <c r="A163" s="506"/>
      <c r="B163" s="506"/>
      <c r="C163" s="506"/>
      <c r="D163" s="506"/>
      <c r="E163" s="506"/>
      <c r="F163" s="506"/>
      <c r="G163" s="506"/>
      <c r="H163" s="506"/>
      <c r="J163" s="513"/>
      <c r="K163" s="513"/>
      <c r="L163" s="513"/>
      <c r="M163" s="513"/>
      <c r="N163" s="513"/>
      <c r="O163" s="513"/>
      <c r="P163" s="513"/>
      <c r="Q163" s="513"/>
      <c r="R163" s="513"/>
      <c r="S163" s="513"/>
      <c r="T163" s="513"/>
    </row>
    <row r="164" spans="1:20">
      <c r="A164" s="506"/>
      <c r="B164" s="506"/>
      <c r="C164" s="506"/>
      <c r="D164" s="506"/>
      <c r="E164" s="506"/>
      <c r="F164" s="506"/>
      <c r="G164" s="506"/>
      <c r="H164" s="506"/>
      <c r="J164" s="513"/>
      <c r="K164" s="513"/>
      <c r="L164" s="513"/>
      <c r="M164" s="513"/>
      <c r="N164" s="513"/>
      <c r="O164" s="513"/>
      <c r="P164" s="513"/>
      <c r="Q164" s="513"/>
      <c r="R164" s="513"/>
      <c r="S164" s="513"/>
      <c r="T164" s="513"/>
    </row>
    <row r="165" spans="1:20">
      <c r="A165" s="506"/>
      <c r="B165" s="506"/>
      <c r="C165" s="506"/>
      <c r="D165" s="506"/>
      <c r="E165" s="506"/>
      <c r="F165" s="506"/>
      <c r="G165" s="506"/>
      <c r="H165" s="506"/>
      <c r="J165" s="513"/>
      <c r="K165" s="513"/>
      <c r="L165" s="513"/>
      <c r="M165" s="513"/>
      <c r="N165" s="513"/>
      <c r="O165" s="513"/>
      <c r="P165" s="513"/>
      <c r="Q165" s="513"/>
      <c r="R165" s="513"/>
      <c r="S165" s="513"/>
      <c r="T165" s="513"/>
    </row>
    <row r="166" spans="1:20">
      <c r="A166" s="506"/>
      <c r="B166" s="506"/>
      <c r="C166" s="506"/>
      <c r="D166" s="506"/>
      <c r="E166" s="506"/>
      <c r="F166" s="506"/>
      <c r="G166" s="506"/>
      <c r="H166" s="506"/>
      <c r="J166" s="513"/>
      <c r="K166" s="513"/>
      <c r="L166" s="513"/>
      <c r="M166" s="513"/>
      <c r="N166" s="513"/>
      <c r="O166" s="513"/>
      <c r="P166" s="513"/>
      <c r="Q166" s="513"/>
      <c r="R166" s="513"/>
      <c r="S166" s="513"/>
      <c r="T166" s="513"/>
    </row>
    <row r="167" spans="1:20">
      <c r="A167" s="506"/>
      <c r="B167" s="506"/>
      <c r="C167" s="506"/>
      <c r="D167" s="506"/>
      <c r="E167" s="506"/>
      <c r="F167" s="506"/>
      <c r="G167" s="506"/>
      <c r="H167" s="506"/>
      <c r="J167" s="513"/>
      <c r="K167" s="513"/>
      <c r="L167" s="513"/>
      <c r="M167" s="513"/>
      <c r="N167" s="513"/>
      <c r="O167" s="513"/>
      <c r="P167" s="513"/>
      <c r="Q167" s="513"/>
      <c r="R167" s="513"/>
      <c r="S167" s="513"/>
      <c r="T167" s="513"/>
    </row>
    <row r="168" spans="1:20">
      <c r="A168" s="506"/>
      <c r="B168" s="506"/>
      <c r="C168" s="506"/>
      <c r="D168" s="506"/>
      <c r="E168" s="506"/>
      <c r="F168" s="506"/>
      <c r="G168" s="506"/>
      <c r="H168" s="506"/>
      <c r="J168" s="513"/>
      <c r="K168" s="513"/>
      <c r="L168" s="513"/>
      <c r="M168" s="513"/>
      <c r="N168" s="513"/>
      <c r="O168" s="513"/>
      <c r="P168" s="513"/>
      <c r="Q168" s="513"/>
      <c r="R168" s="513"/>
      <c r="S168" s="513"/>
      <c r="T168" s="513"/>
    </row>
    <row r="169" spans="1:20">
      <c r="A169" s="506"/>
      <c r="B169" s="506"/>
      <c r="C169" s="506"/>
      <c r="D169" s="506"/>
      <c r="E169" s="506"/>
      <c r="F169" s="506"/>
      <c r="G169" s="506"/>
      <c r="H169" s="506"/>
      <c r="J169" s="513"/>
      <c r="K169" s="513"/>
      <c r="L169" s="513"/>
      <c r="M169" s="513"/>
      <c r="N169" s="513"/>
      <c r="O169" s="513"/>
      <c r="P169" s="513"/>
      <c r="Q169" s="513"/>
      <c r="R169" s="513"/>
      <c r="S169" s="513"/>
      <c r="T169" s="513"/>
    </row>
    <row r="170" spans="1:20">
      <c r="A170" s="506"/>
      <c r="B170" s="506"/>
      <c r="C170" s="506"/>
      <c r="D170" s="506"/>
      <c r="E170" s="506"/>
      <c r="F170" s="506"/>
      <c r="G170" s="506"/>
      <c r="H170" s="506"/>
      <c r="J170" s="513"/>
      <c r="K170" s="513"/>
      <c r="L170" s="513"/>
      <c r="M170" s="513"/>
      <c r="N170" s="513"/>
      <c r="O170" s="513"/>
      <c r="P170" s="513"/>
      <c r="Q170" s="513"/>
      <c r="R170" s="513"/>
      <c r="S170" s="513"/>
      <c r="T170" s="513"/>
    </row>
    <row r="171" spans="1:20">
      <c r="A171" s="506"/>
      <c r="B171" s="506"/>
      <c r="C171" s="506"/>
      <c r="D171" s="506"/>
      <c r="E171" s="506"/>
      <c r="F171" s="506"/>
      <c r="G171" s="506"/>
      <c r="H171" s="506"/>
      <c r="J171" s="513"/>
      <c r="K171" s="513"/>
      <c r="L171" s="513"/>
      <c r="M171" s="513"/>
      <c r="N171" s="513"/>
      <c r="O171" s="513"/>
      <c r="P171" s="513"/>
      <c r="Q171" s="513"/>
      <c r="R171" s="513"/>
      <c r="S171" s="513"/>
      <c r="T171" s="513"/>
    </row>
    <row r="172" spans="1:20">
      <c r="A172" s="506"/>
      <c r="B172" s="506"/>
      <c r="C172" s="506"/>
      <c r="D172" s="506"/>
      <c r="E172" s="506"/>
      <c r="F172" s="506"/>
      <c r="G172" s="506"/>
      <c r="H172" s="506"/>
      <c r="J172" s="513"/>
      <c r="K172" s="513"/>
      <c r="L172" s="513"/>
      <c r="M172" s="513"/>
      <c r="N172" s="513"/>
      <c r="O172" s="513"/>
      <c r="P172" s="513"/>
      <c r="Q172" s="513"/>
      <c r="R172" s="513"/>
      <c r="S172" s="513"/>
      <c r="T172" s="513"/>
    </row>
    <row r="173" spans="1:20">
      <c r="A173" s="506"/>
      <c r="B173" s="506"/>
      <c r="C173" s="506"/>
      <c r="D173" s="506"/>
      <c r="E173" s="506"/>
      <c r="F173" s="506"/>
      <c r="G173" s="506"/>
      <c r="H173" s="506"/>
      <c r="J173" s="513"/>
      <c r="K173" s="513"/>
      <c r="L173" s="513"/>
      <c r="M173" s="513"/>
      <c r="N173" s="513"/>
      <c r="O173" s="513"/>
      <c r="P173" s="513"/>
      <c r="Q173" s="513"/>
      <c r="R173" s="513"/>
      <c r="S173" s="513"/>
      <c r="T173" s="513"/>
    </row>
    <row r="174" spans="1:20">
      <c r="A174" s="506"/>
      <c r="B174" s="506"/>
      <c r="C174" s="506"/>
      <c r="D174" s="506"/>
      <c r="E174" s="506"/>
      <c r="F174" s="506"/>
      <c r="G174" s="506"/>
      <c r="H174" s="506"/>
      <c r="J174" s="513"/>
      <c r="K174" s="513"/>
      <c r="L174" s="513"/>
      <c r="M174" s="513"/>
      <c r="N174" s="513"/>
      <c r="O174" s="513"/>
      <c r="P174" s="513"/>
      <c r="Q174" s="513"/>
      <c r="R174" s="513"/>
      <c r="S174" s="513"/>
      <c r="T174" s="513"/>
    </row>
    <row r="175" spans="1:20">
      <c r="A175" s="506"/>
      <c r="B175" s="506"/>
      <c r="C175" s="506"/>
      <c r="D175" s="506"/>
      <c r="E175" s="506"/>
      <c r="F175" s="506"/>
      <c r="G175" s="506"/>
      <c r="H175" s="506"/>
      <c r="J175" s="513"/>
      <c r="K175" s="513"/>
      <c r="L175" s="513"/>
      <c r="M175" s="513"/>
      <c r="N175" s="513"/>
      <c r="O175" s="513"/>
      <c r="P175" s="513"/>
      <c r="Q175" s="513"/>
      <c r="R175" s="513"/>
      <c r="S175" s="513"/>
      <c r="T175" s="513"/>
    </row>
    <row r="176" spans="1:20">
      <c r="A176" s="506"/>
      <c r="B176" s="506"/>
      <c r="C176" s="506"/>
      <c r="D176" s="506"/>
      <c r="E176" s="506"/>
      <c r="F176" s="506"/>
      <c r="G176" s="506"/>
      <c r="H176" s="506"/>
      <c r="J176" s="513"/>
      <c r="K176" s="513"/>
      <c r="L176" s="513"/>
      <c r="M176" s="513"/>
      <c r="N176" s="513"/>
      <c r="O176" s="513"/>
      <c r="P176" s="513"/>
      <c r="Q176" s="513"/>
      <c r="R176" s="513"/>
      <c r="S176" s="513"/>
      <c r="T176" s="513"/>
    </row>
    <row r="177" spans="1:20">
      <c r="A177" s="506"/>
      <c r="B177" s="506"/>
      <c r="C177" s="506"/>
      <c r="D177" s="506"/>
      <c r="E177" s="506"/>
      <c r="F177" s="506"/>
      <c r="G177" s="506"/>
      <c r="H177" s="506"/>
      <c r="J177" s="513"/>
      <c r="K177" s="513"/>
      <c r="L177" s="513"/>
      <c r="M177" s="513"/>
      <c r="N177" s="513"/>
      <c r="O177" s="513"/>
      <c r="P177" s="513"/>
      <c r="Q177" s="513"/>
      <c r="R177" s="513"/>
      <c r="S177" s="513"/>
      <c r="T177" s="513"/>
    </row>
    <row r="178" spans="1:20">
      <c r="A178" s="506"/>
      <c r="B178" s="506"/>
      <c r="C178" s="506"/>
      <c r="D178" s="506"/>
      <c r="E178" s="506"/>
      <c r="F178" s="506"/>
      <c r="G178" s="506"/>
      <c r="H178" s="506"/>
      <c r="J178" s="513"/>
      <c r="K178" s="513"/>
      <c r="L178" s="513"/>
      <c r="M178" s="513"/>
      <c r="N178" s="513"/>
      <c r="O178" s="513"/>
      <c r="P178" s="513"/>
      <c r="Q178" s="513"/>
      <c r="R178" s="513"/>
      <c r="S178" s="513"/>
      <c r="T178" s="513"/>
    </row>
    <row r="179" spans="1:20">
      <c r="A179" s="506"/>
      <c r="B179" s="506"/>
      <c r="C179" s="506"/>
      <c r="D179" s="506"/>
      <c r="E179" s="506"/>
      <c r="F179" s="506"/>
      <c r="G179" s="506"/>
      <c r="H179" s="506"/>
      <c r="J179" s="513"/>
      <c r="K179" s="513"/>
      <c r="L179" s="513"/>
      <c r="M179" s="513"/>
      <c r="N179" s="513"/>
      <c r="O179" s="513"/>
      <c r="P179" s="513"/>
      <c r="Q179" s="513"/>
      <c r="R179" s="513"/>
      <c r="S179" s="513"/>
      <c r="T179" s="513"/>
    </row>
    <row r="180" spans="1:20">
      <c r="A180" s="506"/>
      <c r="B180" s="506"/>
      <c r="C180" s="506"/>
      <c r="D180" s="506"/>
      <c r="E180" s="506"/>
      <c r="F180" s="506"/>
      <c r="G180" s="506"/>
      <c r="H180" s="506"/>
      <c r="J180" s="513"/>
      <c r="K180" s="513"/>
      <c r="L180" s="513"/>
      <c r="M180" s="513"/>
      <c r="N180" s="513"/>
      <c r="O180" s="513"/>
      <c r="P180" s="513"/>
      <c r="Q180" s="513"/>
      <c r="R180" s="513"/>
      <c r="S180" s="513"/>
      <c r="T180" s="513"/>
    </row>
    <row r="181" spans="1:20">
      <c r="A181" s="506"/>
      <c r="B181" s="506"/>
      <c r="C181" s="506"/>
      <c r="D181" s="506"/>
      <c r="E181" s="506"/>
      <c r="F181" s="506"/>
      <c r="G181" s="506"/>
      <c r="H181" s="506"/>
      <c r="J181" s="513"/>
      <c r="K181" s="513"/>
      <c r="L181" s="513"/>
      <c r="M181" s="513"/>
      <c r="N181" s="513"/>
      <c r="O181" s="513"/>
      <c r="P181" s="513"/>
      <c r="Q181" s="513"/>
      <c r="R181" s="513"/>
      <c r="S181" s="513"/>
      <c r="T181" s="513"/>
    </row>
    <row r="182" spans="1:20">
      <c r="A182" s="506"/>
      <c r="B182" s="506"/>
      <c r="C182" s="506"/>
      <c r="D182" s="506"/>
      <c r="E182" s="506"/>
      <c r="F182" s="506"/>
      <c r="G182" s="506"/>
      <c r="H182" s="506"/>
      <c r="J182" s="513"/>
      <c r="K182" s="513"/>
      <c r="L182" s="513"/>
      <c r="M182" s="513"/>
      <c r="N182" s="513"/>
      <c r="O182" s="513"/>
      <c r="P182" s="513"/>
      <c r="Q182" s="513"/>
      <c r="R182" s="513"/>
      <c r="S182" s="513"/>
      <c r="T182" s="513"/>
    </row>
    <row r="183" spans="1:20">
      <c r="A183" s="506"/>
      <c r="B183" s="506"/>
      <c r="C183" s="506"/>
      <c r="D183" s="506"/>
      <c r="E183" s="506"/>
      <c r="F183" s="506"/>
      <c r="G183" s="506"/>
      <c r="H183" s="506"/>
      <c r="J183" s="513"/>
      <c r="K183" s="513"/>
      <c r="L183" s="513"/>
      <c r="M183" s="513"/>
      <c r="N183" s="513"/>
      <c r="O183" s="513"/>
      <c r="P183" s="513"/>
      <c r="Q183" s="513"/>
      <c r="R183" s="513"/>
      <c r="S183" s="513"/>
      <c r="T183" s="513"/>
    </row>
    <row r="184" spans="1:20">
      <c r="A184" s="506"/>
      <c r="B184" s="506"/>
      <c r="C184" s="506"/>
      <c r="D184" s="506"/>
      <c r="E184" s="506"/>
      <c r="F184" s="506"/>
      <c r="G184" s="506"/>
      <c r="H184" s="506"/>
      <c r="J184" s="513"/>
      <c r="K184" s="513"/>
      <c r="L184" s="513"/>
      <c r="M184" s="513"/>
      <c r="N184" s="513"/>
      <c r="O184" s="513"/>
      <c r="P184" s="513"/>
      <c r="Q184" s="513"/>
      <c r="R184" s="513"/>
      <c r="S184" s="513"/>
      <c r="T184" s="513"/>
    </row>
    <row r="185" spans="1:20">
      <c r="A185" s="506"/>
      <c r="B185" s="506"/>
      <c r="C185" s="506"/>
      <c r="D185" s="506"/>
      <c r="E185" s="506"/>
      <c r="F185" s="506"/>
      <c r="G185" s="506"/>
      <c r="H185" s="506"/>
      <c r="J185" s="513"/>
      <c r="K185" s="513"/>
      <c r="L185" s="513"/>
      <c r="M185" s="513"/>
      <c r="N185" s="513"/>
      <c r="O185" s="513"/>
      <c r="P185" s="513"/>
      <c r="Q185" s="513"/>
      <c r="R185" s="513"/>
      <c r="S185" s="513"/>
      <c r="T185" s="513"/>
    </row>
    <row r="186" spans="1:20">
      <c r="A186" s="506"/>
      <c r="B186" s="506"/>
      <c r="C186" s="506"/>
      <c r="D186" s="506"/>
      <c r="E186" s="506"/>
      <c r="F186" s="506"/>
      <c r="G186" s="506"/>
      <c r="H186" s="506"/>
      <c r="J186" s="513"/>
      <c r="K186" s="513"/>
      <c r="L186" s="513"/>
      <c r="M186" s="513"/>
      <c r="N186" s="513"/>
      <c r="O186" s="513"/>
      <c r="P186" s="513"/>
      <c r="Q186" s="513"/>
      <c r="R186" s="513"/>
      <c r="S186" s="513"/>
      <c r="T186" s="513"/>
    </row>
    <row r="187" spans="1:20">
      <c r="A187" s="506"/>
      <c r="B187" s="506"/>
      <c r="C187" s="506"/>
      <c r="D187" s="506"/>
      <c r="E187" s="506"/>
      <c r="F187" s="506"/>
      <c r="G187" s="506"/>
      <c r="H187" s="506"/>
      <c r="J187" s="513"/>
      <c r="K187" s="513"/>
      <c r="L187" s="513"/>
      <c r="M187" s="513"/>
      <c r="N187" s="513"/>
      <c r="O187" s="513"/>
      <c r="P187" s="513"/>
      <c r="Q187" s="513"/>
      <c r="R187" s="513"/>
      <c r="S187" s="513"/>
      <c r="T187" s="513"/>
    </row>
    <row r="188" spans="1:20">
      <c r="A188" s="506"/>
      <c r="B188" s="506"/>
      <c r="C188" s="506"/>
      <c r="D188" s="506"/>
      <c r="E188" s="506"/>
      <c r="F188" s="506"/>
      <c r="G188" s="506"/>
      <c r="H188" s="506"/>
      <c r="J188" s="513"/>
      <c r="K188" s="513"/>
      <c r="L188" s="513"/>
      <c r="M188" s="513"/>
      <c r="N188" s="513"/>
      <c r="O188" s="513"/>
      <c r="P188" s="513"/>
      <c r="Q188" s="513"/>
      <c r="R188" s="513"/>
      <c r="S188" s="513"/>
      <c r="T188" s="513"/>
    </row>
    <row r="189" spans="1:20">
      <c r="A189" s="506"/>
      <c r="B189" s="506"/>
      <c r="C189" s="506"/>
      <c r="D189" s="506"/>
      <c r="E189" s="506"/>
      <c r="F189" s="506"/>
      <c r="G189" s="506"/>
      <c r="H189" s="506"/>
      <c r="J189" s="513"/>
      <c r="K189" s="513"/>
      <c r="L189" s="513"/>
      <c r="M189" s="513"/>
      <c r="N189" s="513"/>
      <c r="O189" s="513"/>
      <c r="P189" s="513"/>
      <c r="Q189" s="513"/>
      <c r="R189" s="513"/>
      <c r="S189" s="513"/>
      <c r="T189" s="513"/>
    </row>
    <row r="190" spans="1:20">
      <c r="A190" s="506"/>
      <c r="B190" s="506"/>
      <c r="C190" s="506"/>
      <c r="D190" s="506"/>
      <c r="E190" s="506"/>
      <c r="F190" s="506"/>
      <c r="G190" s="506"/>
      <c r="H190" s="506"/>
      <c r="J190" s="513"/>
      <c r="K190" s="513"/>
      <c r="L190" s="513"/>
      <c r="M190" s="513"/>
      <c r="N190" s="513"/>
      <c r="O190" s="513"/>
      <c r="P190" s="513"/>
      <c r="Q190" s="513"/>
      <c r="R190" s="513"/>
      <c r="S190" s="513"/>
      <c r="T190" s="513"/>
    </row>
    <row r="191" spans="1:20">
      <c r="A191" s="506"/>
      <c r="B191" s="506"/>
      <c r="C191" s="506"/>
      <c r="D191" s="506"/>
      <c r="E191" s="506"/>
      <c r="F191" s="506"/>
      <c r="G191" s="506"/>
      <c r="H191" s="506"/>
      <c r="J191" s="513"/>
      <c r="K191" s="513"/>
      <c r="L191" s="513"/>
      <c r="M191" s="513"/>
      <c r="N191" s="513"/>
      <c r="O191" s="513"/>
      <c r="P191" s="513"/>
      <c r="Q191" s="513"/>
      <c r="R191" s="513"/>
      <c r="S191" s="513"/>
      <c r="T191" s="513"/>
    </row>
    <row r="192" spans="1:20">
      <c r="A192" s="506"/>
      <c r="B192" s="506"/>
      <c r="C192" s="506"/>
      <c r="D192" s="506"/>
      <c r="E192" s="506"/>
      <c r="F192" s="506"/>
      <c r="G192" s="506"/>
      <c r="H192" s="506"/>
      <c r="J192" s="513"/>
      <c r="K192" s="513"/>
      <c r="L192" s="513"/>
      <c r="M192" s="513"/>
      <c r="N192" s="513"/>
      <c r="O192" s="513"/>
      <c r="P192" s="513"/>
      <c r="Q192" s="513"/>
      <c r="R192" s="513"/>
      <c r="S192" s="513"/>
      <c r="T192" s="513"/>
    </row>
    <row r="193" spans="1:20">
      <c r="A193" s="506"/>
      <c r="B193" s="506"/>
      <c r="C193" s="506"/>
      <c r="D193" s="506"/>
      <c r="E193" s="506"/>
      <c r="F193" s="506"/>
      <c r="G193" s="506"/>
      <c r="H193" s="506"/>
      <c r="J193" s="513"/>
      <c r="K193" s="513"/>
      <c r="L193" s="513"/>
      <c r="M193" s="513"/>
      <c r="N193" s="513"/>
      <c r="O193" s="513"/>
      <c r="P193" s="513"/>
      <c r="Q193" s="513"/>
      <c r="R193" s="513"/>
      <c r="S193" s="513"/>
      <c r="T193" s="513"/>
    </row>
    <row r="194" spans="1:20">
      <c r="A194" s="506"/>
      <c r="B194" s="506"/>
      <c r="C194" s="506"/>
      <c r="D194" s="506"/>
      <c r="E194" s="506"/>
      <c r="F194" s="506"/>
      <c r="G194" s="506"/>
      <c r="H194" s="506"/>
      <c r="J194" s="513"/>
      <c r="K194" s="513"/>
      <c r="L194" s="513"/>
      <c r="M194" s="513"/>
      <c r="N194" s="513"/>
      <c r="O194" s="513"/>
      <c r="P194" s="513"/>
      <c r="Q194" s="513"/>
      <c r="R194" s="513"/>
      <c r="S194" s="513"/>
      <c r="T194" s="513"/>
    </row>
    <row r="195" spans="1:20">
      <c r="A195" s="506"/>
      <c r="B195" s="506"/>
      <c r="C195" s="506"/>
      <c r="D195" s="506"/>
      <c r="E195" s="506"/>
      <c r="F195" s="506"/>
      <c r="G195" s="506"/>
      <c r="H195" s="506"/>
      <c r="J195" s="513"/>
      <c r="K195" s="513"/>
      <c r="L195" s="513"/>
      <c r="M195" s="513"/>
      <c r="N195" s="513"/>
      <c r="O195" s="513"/>
      <c r="P195" s="513"/>
      <c r="Q195" s="513"/>
      <c r="R195" s="513"/>
      <c r="S195" s="513"/>
      <c r="T195" s="513"/>
    </row>
    <row r="196" spans="1:20">
      <c r="A196" s="506"/>
      <c r="B196" s="506"/>
      <c r="C196" s="506"/>
      <c r="D196" s="506"/>
      <c r="E196" s="506"/>
      <c r="F196" s="506"/>
      <c r="G196" s="506"/>
      <c r="H196" s="506"/>
      <c r="J196" s="513"/>
      <c r="K196" s="513"/>
      <c r="L196" s="513"/>
      <c r="M196" s="513"/>
      <c r="N196" s="513"/>
      <c r="O196" s="513"/>
      <c r="P196" s="513"/>
      <c r="Q196" s="513"/>
      <c r="R196" s="513"/>
      <c r="S196" s="513"/>
      <c r="T196" s="513"/>
    </row>
    <row r="197" spans="1:20">
      <c r="A197" s="506"/>
      <c r="B197" s="506"/>
      <c r="C197" s="506"/>
      <c r="D197" s="506"/>
      <c r="E197" s="506"/>
      <c r="F197" s="506"/>
      <c r="G197" s="506"/>
      <c r="H197" s="506"/>
      <c r="J197" s="513"/>
      <c r="K197" s="513"/>
      <c r="L197" s="513"/>
      <c r="M197" s="513"/>
      <c r="N197" s="513"/>
      <c r="O197" s="513"/>
      <c r="P197" s="513"/>
      <c r="Q197" s="513"/>
      <c r="R197" s="513"/>
      <c r="S197" s="513"/>
      <c r="T197" s="513"/>
    </row>
    <row r="198" spans="1:20">
      <c r="A198" s="506"/>
      <c r="B198" s="506"/>
      <c r="C198" s="506"/>
      <c r="D198" s="506"/>
      <c r="E198" s="506"/>
      <c r="F198" s="506"/>
      <c r="G198" s="506"/>
      <c r="H198" s="506"/>
      <c r="J198" s="513"/>
      <c r="K198" s="513"/>
      <c r="L198" s="513"/>
      <c r="M198" s="513"/>
      <c r="N198" s="513"/>
      <c r="O198" s="513"/>
      <c r="P198" s="513"/>
      <c r="Q198" s="513"/>
      <c r="R198" s="513"/>
      <c r="S198" s="513"/>
      <c r="T198" s="513"/>
    </row>
    <row r="199" spans="1:20">
      <c r="A199" s="506"/>
      <c r="B199" s="506"/>
      <c r="C199" s="506"/>
      <c r="D199" s="506"/>
      <c r="E199" s="506"/>
      <c r="F199" s="506"/>
      <c r="G199" s="506"/>
      <c r="H199" s="506"/>
      <c r="J199" s="513"/>
      <c r="K199" s="513"/>
      <c r="L199" s="513"/>
      <c r="M199" s="513"/>
      <c r="N199" s="513"/>
      <c r="O199" s="513"/>
      <c r="P199" s="513"/>
      <c r="Q199" s="513"/>
      <c r="R199" s="513"/>
      <c r="S199" s="513"/>
      <c r="T199" s="513"/>
    </row>
    <row r="200" spans="1:20">
      <c r="A200" s="506"/>
      <c r="B200" s="506"/>
      <c r="C200" s="506"/>
      <c r="D200" s="506"/>
      <c r="E200" s="506"/>
      <c r="F200" s="506"/>
      <c r="G200" s="506"/>
      <c r="H200" s="506"/>
      <c r="J200" s="513"/>
      <c r="K200" s="513"/>
      <c r="L200" s="513"/>
      <c r="M200" s="513"/>
      <c r="N200" s="513"/>
      <c r="O200" s="513"/>
      <c r="P200" s="513"/>
      <c r="Q200" s="513"/>
      <c r="R200" s="513"/>
      <c r="S200" s="513"/>
      <c r="T200" s="513"/>
    </row>
  </sheetData>
  <mergeCells count="8">
    <mergeCell ref="K3:N3"/>
    <mergeCell ref="L13:P13"/>
    <mergeCell ref="A2:C2"/>
    <mergeCell ref="A3:C3"/>
    <mergeCell ref="A4:C4"/>
    <mergeCell ref="C6:F6"/>
    <mergeCell ref="D3:E3"/>
    <mergeCell ref="D4:E4"/>
  </mergeCells>
  <phoneticPr fontId="0" type="noConversion"/>
  <conditionalFormatting sqref="G7:G17">
    <cfRule type="cellIs" dxfId="1" priority="1" stopIfTrue="1" operator="equal">
      <formula>"Modified"</formula>
    </cfRule>
  </conditionalFormatting>
  <dataValidations count="1">
    <dataValidation type="decimal" allowBlank="1" showInputMessage="1" showErrorMessage="1" sqref="B7:F17" xr:uid="{00000000-0002-0000-0400-000000000000}">
      <formula1>0</formula1>
      <formula2>1</formula2>
    </dataValidation>
  </dataValidations>
  <pageMargins left="0.5" right="0.25" top="0.4" bottom="0" header="0" footer="0"/>
  <pageSetup scale="77" orientation="portrait" r:id="rId1"/>
  <headerFooter alignWithMargins="0">
    <oddHeader>&amp;R Page &amp;P</oddHead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FFFF00"/>
    <pageSetUpPr fitToPage="1"/>
  </sheetPr>
  <dimension ref="A1:L93"/>
  <sheetViews>
    <sheetView workbookViewId="0">
      <selection activeCell="L26" sqref="L26"/>
    </sheetView>
  </sheetViews>
  <sheetFormatPr defaultColWidth="8.7109375" defaultRowHeight="12.75"/>
  <cols>
    <col min="1" max="1" width="3.85546875" customWidth="1"/>
    <col min="2" max="2" width="22.28515625" bestFit="1" customWidth="1"/>
    <col min="4" max="5" width="10" customWidth="1"/>
    <col min="6" max="6" width="10.140625" customWidth="1"/>
    <col min="7" max="8" width="10" customWidth="1"/>
    <col min="9" max="9" width="13" customWidth="1"/>
    <col min="11" max="11" width="13.28515625" bestFit="1" customWidth="1"/>
    <col min="12" max="12" width="40.7109375" customWidth="1"/>
  </cols>
  <sheetData>
    <row r="1" spans="1:11" ht="15.75">
      <c r="A1" s="3" t="s">
        <v>2</v>
      </c>
      <c r="F1" s="41" t="s">
        <v>118</v>
      </c>
    </row>
    <row r="2" spans="1:11">
      <c r="A2" s="555" t="str">
        <f>"Title:" &amp; 'Summary-RU'!D2</f>
        <v>Title:Enter Proposal Title here.</v>
      </c>
      <c r="B2" s="555"/>
      <c r="C2" s="555"/>
      <c r="D2" s="555"/>
      <c r="E2" s="555"/>
      <c r="F2" s="555"/>
      <c r="G2" s="119"/>
      <c r="H2" s="104" t="s">
        <v>171</v>
      </c>
      <c r="I2" s="457" t="str">
        <f>'Summary-RU'!$I$2</f>
        <v>(mm/dd/yy)</v>
      </c>
      <c r="J2" s="103" t="s">
        <v>99</v>
      </c>
      <c r="K2" s="501" t="str">
        <f>'Summary-RU'!$K$2</f>
        <v>Enter Log here</v>
      </c>
    </row>
    <row r="3" spans="1:11">
      <c r="A3" s="555" t="str">
        <f>"PI:" &amp; 'Summary-RU'!D3</f>
        <v>PI:Enter PI's Full name here.</v>
      </c>
      <c r="B3" s="555"/>
      <c r="C3" s="555"/>
      <c r="D3" s="555"/>
      <c r="E3" s="555"/>
      <c r="F3" s="555"/>
      <c r="G3" s="550" t="s">
        <v>175</v>
      </c>
      <c r="H3" s="550"/>
      <c r="I3" s="457">
        <f>'Summary-RU'!$I$3</f>
        <v>43709</v>
      </c>
      <c r="J3" s="118" t="s">
        <v>178</v>
      </c>
      <c r="K3" s="457">
        <f>'Summary-RU'!$K$3</f>
        <v>45535</v>
      </c>
    </row>
    <row r="4" spans="1:11" ht="13.5" thickBot="1">
      <c r="A4" s="556" t="str">
        <f>"Sponsor:" &amp; 'Summary-RU'!D4</f>
        <v>Sponsor:Enter the Sponsor here.</v>
      </c>
      <c r="B4" s="556"/>
      <c r="C4" s="556"/>
      <c r="D4" s="556"/>
      <c r="E4" s="556"/>
      <c r="F4" s="556"/>
      <c r="G4" s="102"/>
      <c r="H4" s="120"/>
      <c r="I4" s="121"/>
      <c r="J4" s="121"/>
      <c r="K4" s="121"/>
    </row>
    <row r="6" spans="1:11">
      <c r="A6" s="33"/>
      <c r="B6" s="34" t="s">
        <v>139</v>
      </c>
      <c r="C6" s="33"/>
      <c r="D6" s="33"/>
      <c r="E6" s="33"/>
      <c r="F6" s="33"/>
      <c r="G6" s="33"/>
      <c r="H6" s="33"/>
      <c r="I6" s="33"/>
    </row>
    <row r="7" spans="1:11">
      <c r="A7" s="33"/>
      <c r="B7" s="34"/>
      <c r="C7" s="33"/>
      <c r="D7" s="33"/>
      <c r="E7" s="33"/>
      <c r="F7" s="33"/>
      <c r="G7" s="33"/>
      <c r="H7" s="33"/>
      <c r="I7" s="33"/>
    </row>
    <row r="8" spans="1:11" ht="13.5" thickBot="1">
      <c r="A8" s="33"/>
      <c r="B8" s="44" t="s">
        <v>119</v>
      </c>
      <c r="C8" s="33"/>
      <c r="D8" s="45" t="s">
        <v>81</v>
      </c>
      <c r="E8" s="45" t="s">
        <v>82</v>
      </c>
      <c r="F8" s="45" t="s">
        <v>83</v>
      </c>
      <c r="G8" s="45" t="s">
        <v>84</v>
      </c>
      <c r="H8" s="45" t="s">
        <v>85</v>
      </c>
      <c r="I8" s="46" t="s">
        <v>86</v>
      </c>
    </row>
    <row r="9" spans="1:11">
      <c r="A9" s="50">
        <v>1</v>
      </c>
      <c r="B9" s="43" t="s">
        <v>142</v>
      </c>
      <c r="C9" s="47"/>
      <c r="D9" s="43">
        <v>0</v>
      </c>
      <c r="E9" s="43">
        <v>0</v>
      </c>
      <c r="F9" s="43">
        <v>0</v>
      </c>
      <c r="G9" s="43">
        <v>0</v>
      </c>
      <c r="H9" s="43">
        <v>0</v>
      </c>
      <c r="I9" s="33">
        <f t="shared" ref="I9:I18" si="0">SUM(D9:H9)</f>
        <v>0</v>
      </c>
    </row>
    <row r="10" spans="1:11">
      <c r="A10" s="50">
        <v>2</v>
      </c>
      <c r="B10" s="43" t="s">
        <v>143</v>
      </c>
      <c r="C10" s="47"/>
      <c r="D10" s="43">
        <v>0</v>
      </c>
      <c r="E10" s="43">
        <v>0</v>
      </c>
      <c r="F10" s="43">
        <v>0</v>
      </c>
      <c r="G10" s="43">
        <v>0</v>
      </c>
      <c r="H10" s="43">
        <v>0</v>
      </c>
      <c r="I10" s="33">
        <f t="shared" si="0"/>
        <v>0</v>
      </c>
    </row>
    <row r="11" spans="1:11">
      <c r="A11" s="50">
        <v>3</v>
      </c>
      <c r="B11" s="43" t="s">
        <v>137</v>
      </c>
      <c r="C11" s="47"/>
      <c r="D11" s="43">
        <v>0</v>
      </c>
      <c r="E11" s="43">
        <v>0</v>
      </c>
      <c r="F11" s="43">
        <v>0</v>
      </c>
      <c r="G11" s="43">
        <v>0</v>
      </c>
      <c r="H11" s="43">
        <v>0</v>
      </c>
      <c r="I11" s="33">
        <f t="shared" si="0"/>
        <v>0</v>
      </c>
    </row>
    <row r="12" spans="1:11">
      <c r="A12" s="50">
        <v>4</v>
      </c>
      <c r="B12" s="43" t="s">
        <v>138</v>
      </c>
      <c r="C12" s="47"/>
      <c r="D12" s="43">
        <v>0</v>
      </c>
      <c r="E12" s="43">
        <v>0</v>
      </c>
      <c r="F12" s="43">
        <v>0</v>
      </c>
      <c r="G12" s="43">
        <v>0</v>
      </c>
      <c r="H12" s="43">
        <v>0</v>
      </c>
      <c r="I12" s="33">
        <f t="shared" si="0"/>
        <v>0</v>
      </c>
    </row>
    <row r="13" spans="1:11">
      <c r="A13" s="50">
        <v>5</v>
      </c>
      <c r="B13" s="43" t="s">
        <v>182</v>
      </c>
      <c r="C13" s="47"/>
      <c r="D13" s="43">
        <v>0</v>
      </c>
      <c r="E13" s="43">
        <v>0</v>
      </c>
      <c r="F13" s="43">
        <v>0</v>
      </c>
      <c r="G13" s="43">
        <v>0</v>
      </c>
      <c r="H13" s="43">
        <v>0</v>
      </c>
      <c r="I13" s="33">
        <f t="shared" si="0"/>
        <v>0</v>
      </c>
    </row>
    <row r="14" spans="1:11">
      <c r="A14" s="50">
        <v>6</v>
      </c>
      <c r="B14" s="43" t="s">
        <v>183</v>
      </c>
      <c r="C14" s="47"/>
      <c r="D14" s="43">
        <v>0</v>
      </c>
      <c r="E14" s="43">
        <v>0</v>
      </c>
      <c r="F14" s="43">
        <v>0</v>
      </c>
      <c r="G14" s="43">
        <v>0</v>
      </c>
      <c r="H14" s="43">
        <v>0</v>
      </c>
      <c r="I14" s="33">
        <f t="shared" si="0"/>
        <v>0</v>
      </c>
    </row>
    <row r="15" spans="1:11">
      <c r="A15" s="50">
        <v>7</v>
      </c>
      <c r="B15" s="43" t="s">
        <v>184</v>
      </c>
      <c r="C15" s="47"/>
      <c r="D15" s="43">
        <v>0</v>
      </c>
      <c r="E15" s="43">
        <v>0</v>
      </c>
      <c r="F15" s="43">
        <v>0</v>
      </c>
      <c r="G15" s="43">
        <v>0</v>
      </c>
      <c r="H15" s="43">
        <v>0</v>
      </c>
      <c r="I15" s="33">
        <f t="shared" si="0"/>
        <v>0</v>
      </c>
    </row>
    <row r="16" spans="1:11">
      <c r="A16" s="50">
        <v>8</v>
      </c>
      <c r="B16" s="43" t="s">
        <v>185</v>
      </c>
      <c r="C16" s="47"/>
      <c r="D16" s="43">
        <v>0</v>
      </c>
      <c r="E16" s="43">
        <v>0</v>
      </c>
      <c r="F16" s="43">
        <v>0</v>
      </c>
      <c r="G16" s="43">
        <v>0</v>
      </c>
      <c r="H16" s="43">
        <v>0</v>
      </c>
      <c r="I16" s="33">
        <f t="shared" si="0"/>
        <v>0</v>
      </c>
    </row>
    <row r="17" spans="1:9">
      <c r="A17" s="50">
        <v>9</v>
      </c>
      <c r="B17" s="43" t="s">
        <v>186</v>
      </c>
      <c r="C17" s="47"/>
      <c r="D17" s="43">
        <v>0</v>
      </c>
      <c r="E17" s="43">
        <v>0</v>
      </c>
      <c r="F17" s="43">
        <v>0</v>
      </c>
      <c r="G17" s="43">
        <v>0</v>
      </c>
      <c r="H17" s="43">
        <v>0</v>
      </c>
      <c r="I17" s="33">
        <f t="shared" si="0"/>
        <v>0</v>
      </c>
    </row>
    <row r="18" spans="1:9">
      <c r="A18" s="50">
        <v>10</v>
      </c>
      <c r="B18" s="43" t="s">
        <v>187</v>
      </c>
      <c r="C18" s="47"/>
      <c r="D18" s="43">
        <v>0</v>
      </c>
      <c r="E18" s="43">
        <v>0</v>
      </c>
      <c r="F18" s="43">
        <v>0</v>
      </c>
      <c r="G18" s="43">
        <v>0</v>
      </c>
      <c r="H18" s="43">
        <v>0</v>
      </c>
      <c r="I18" s="33">
        <f t="shared" si="0"/>
        <v>0</v>
      </c>
    </row>
    <row r="19" spans="1:9">
      <c r="A19" s="50">
        <v>11</v>
      </c>
      <c r="B19" s="43" t="s">
        <v>441</v>
      </c>
      <c r="C19" s="47"/>
      <c r="D19" s="43">
        <v>0</v>
      </c>
      <c r="E19" s="43">
        <v>0</v>
      </c>
      <c r="F19" s="43">
        <v>0</v>
      </c>
      <c r="G19" s="43">
        <v>0</v>
      </c>
      <c r="H19" s="43">
        <v>0</v>
      </c>
      <c r="I19" s="33">
        <f t="shared" ref="I19:I28" si="1">SUM(D19:H19)</f>
        <v>0</v>
      </c>
    </row>
    <row r="20" spans="1:9">
      <c r="A20" s="50">
        <v>12</v>
      </c>
      <c r="B20" s="43" t="s">
        <v>442</v>
      </c>
      <c r="C20" s="47"/>
      <c r="D20" s="43">
        <v>0</v>
      </c>
      <c r="E20" s="43">
        <v>0</v>
      </c>
      <c r="F20" s="43">
        <v>0</v>
      </c>
      <c r="G20" s="43">
        <v>0</v>
      </c>
      <c r="H20" s="43">
        <v>0</v>
      </c>
      <c r="I20" s="33">
        <f t="shared" si="1"/>
        <v>0</v>
      </c>
    </row>
    <row r="21" spans="1:9">
      <c r="A21" s="50">
        <v>13</v>
      </c>
      <c r="B21" s="43" t="s">
        <v>443</v>
      </c>
      <c r="C21" s="47"/>
      <c r="D21" s="43">
        <v>0</v>
      </c>
      <c r="E21" s="43">
        <v>0</v>
      </c>
      <c r="F21" s="43">
        <v>0</v>
      </c>
      <c r="G21" s="43">
        <v>0</v>
      </c>
      <c r="H21" s="43">
        <v>0</v>
      </c>
      <c r="I21" s="33">
        <f t="shared" si="1"/>
        <v>0</v>
      </c>
    </row>
    <row r="22" spans="1:9">
      <c r="A22" s="50">
        <v>14</v>
      </c>
      <c r="B22" s="43" t="s">
        <v>444</v>
      </c>
      <c r="C22" s="47"/>
      <c r="D22" s="43">
        <v>0</v>
      </c>
      <c r="E22" s="43">
        <v>0</v>
      </c>
      <c r="F22" s="43">
        <v>0</v>
      </c>
      <c r="G22" s="43">
        <v>0</v>
      </c>
      <c r="H22" s="43">
        <v>0</v>
      </c>
      <c r="I22" s="33">
        <f t="shared" si="1"/>
        <v>0</v>
      </c>
    </row>
    <row r="23" spans="1:9">
      <c r="A23" s="50">
        <v>15</v>
      </c>
      <c r="B23" s="43" t="s">
        <v>445</v>
      </c>
      <c r="C23" s="47"/>
      <c r="D23" s="43">
        <v>0</v>
      </c>
      <c r="E23" s="43">
        <v>0</v>
      </c>
      <c r="F23" s="43">
        <v>0</v>
      </c>
      <c r="G23" s="43">
        <v>0</v>
      </c>
      <c r="H23" s="43">
        <v>0</v>
      </c>
      <c r="I23" s="33">
        <f t="shared" si="1"/>
        <v>0</v>
      </c>
    </row>
    <row r="24" spans="1:9">
      <c r="A24" s="50">
        <v>16</v>
      </c>
      <c r="B24" s="43" t="s">
        <v>446</v>
      </c>
      <c r="C24" s="47"/>
      <c r="D24" s="43">
        <v>0</v>
      </c>
      <c r="E24" s="43">
        <v>0</v>
      </c>
      <c r="F24" s="43">
        <v>0</v>
      </c>
      <c r="G24" s="43">
        <v>0</v>
      </c>
      <c r="H24" s="43">
        <v>0</v>
      </c>
      <c r="I24" s="33">
        <f t="shared" si="1"/>
        <v>0</v>
      </c>
    </row>
    <row r="25" spans="1:9">
      <c r="A25" s="50">
        <v>17</v>
      </c>
      <c r="B25" s="43" t="s">
        <v>447</v>
      </c>
      <c r="C25" s="47"/>
      <c r="D25" s="43">
        <v>0</v>
      </c>
      <c r="E25" s="43">
        <v>0</v>
      </c>
      <c r="F25" s="43">
        <v>0</v>
      </c>
      <c r="G25" s="43">
        <v>0</v>
      </c>
      <c r="H25" s="43">
        <v>0</v>
      </c>
      <c r="I25" s="33">
        <f t="shared" si="1"/>
        <v>0</v>
      </c>
    </row>
    <row r="26" spans="1:9">
      <c r="A26" s="50">
        <v>18</v>
      </c>
      <c r="B26" s="43" t="s">
        <v>448</v>
      </c>
      <c r="C26" s="47"/>
      <c r="D26" s="43">
        <v>0</v>
      </c>
      <c r="E26" s="43">
        <v>0</v>
      </c>
      <c r="F26" s="43">
        <v>0</v>
      </c>
      <c r="G26" s="43">
        <v>0</v>
      </c>
      <c r="H26" s="43">
        <v>0</v>
      </c>
      <c r="I26" s="33">
        <f t="shared" si="1"/>
        <v>0</v>
      </c>
    </row>
    <row r="27" spans="1:9">
      <c r="A27" s="50">
        <v>19</v>
      </c>
      <c r="B27" s="43" t="s">
        <v>449</v>
      </c>
      <c r="C27" s="47"/>
      <c r="D27" s="43">
        <v>0</v>
      </c>
      <c r="E27" s="43">
        <v>0</v>
      </c>
      <c r="F27" s="43">
        <v>0</v>
      </c>
      <c r="G27" s="43">
        <v>0</v>
      </c>
      <c r="H27" s="43">
        <v>0</v>
      </c>
      <c r="I27" s="33">
        <f t="shared" si="1"/>
        <v>0</v>
      </c>
    </row>
    <row r="28" spans="1:9">
      <c r="A28" s="50">
        <v>20</v>
      </c>
      <c r="B28" s="43" t="s">
        <v>450</v>
      </c>
      <c r="C28" s="47"/>
      <c r="D28" s="43">
        <v>0</v>
      </c>
      <c r="E28" s="43">
        <v>0</v>
      </c>
      <c r="F28" s="43">
        <v>0</v>
      </c>
      <c r="G28" s="43">
        <v>0</v>
      </c>
      <c r="H28" s="43">
        <v>0</v>
      </c>
      <c r="I28" s="33">
        <f t="shared" si="1"/>
        <v>0</v>
      </c>
    </row>
    <row r="29" spans="1:9">
      <c r="A29" s="33"/>
      <c r="B29" s="422" t="s">
        <v>140</v>
      </c>
      <c r="C29" s="373"/>
      <c r="D29" s="375">
        <f t="shared" ref="D29:I29" si="2">SUM(D9:D28)</f>
        <v>0</v>
      </c>
      <c r="E29" s="375">
        <f t="shared" si="2"/>
        <v>0</v>
      </c>
      <c r="F29" s="375">
        <f t="shared" si="2"/>
        <v>0</v>
      </c>
      <c r="G29" s="375">
        <f t="shared" si="2"/>
        <v>0</v>
      </c>
      <c r="H29" s="375">
        <f t="shared" si="2"/>
        <v>0</v>
      </c>
      <c r="I29" s="375">
        <f t="shared" si="2"/>
        <v>0</v>
      </c>
    </row>
    <row r="30" spans="1:9">
      <c r="B30" s="47"/>
      <c r="C30" s="47"/>
      <c r="D30" s="47"/>
      <c r="E30" s="47"/>
      <c r="F30" s="47"/>
      <c r="G30" s="47"/>
      <c r="H30" s="47"/>
      <c r="I30" s="47"/>
    </row>
    <row r="31" spans="1:9" hidden="1">
      <c r="B31" s="47"/>
      <c r="C31" s="47"/>
      <c r="D31" s="47"/>
      <c r="E31" s="47"/>
      <c r="F31" s="47"/>
      <c r="G31" s="47"/>
      <c r="H31" s="47"/>
      <c r="I31" s="47"/>
    </row>
    <row r="32" spans="1:9" hidden="1">
      <c r="B32" s="47"/>
      <c r="C32" s="47"/>
      <c r="D32" s="47"/>
      <c r="E32" s="47"/>
      <c r="F32" s="47"/>
      <c r="G32" s="47"/>
      <c r="H32" s="47"/>
      <c r="I32" s="47"/>
    </row>
    <row r="33" spans="1:12" hidden="1">
      <c r="B33" s="47"/>
      <c r="C33" s="47"/>
      <c r="D33" s="47"/>
      <c r="E33" s="47"/>
      <c r="F33" s="47"/>
      <c r="G33" s="47"/>
      <c r="H33" s="47"/>
      <c r="I33" s="47"/>
    </row>
    <row r="34" spans="1:12" hidden="1">
      <c r="B34" s="47"/>
      <c r="C34" s="47"/>
      <c r="D34" s="47"/>
      <c r="E34" s="47"/>
      <c r="F34" s="47"/>
      <c r="G34" s="47"/>
      <c r="H34" s="47"/>
      <c r="I34" s="47"/>
    </row>
    <row r="35" spans="1:12" s="33" customFormat="1" ht="13.5" hidden="1" thickBot="1">
      <c r="A35" s="48"/>
      <c r="B35" s="49" t="s">
        <v>141</v>
      </c>
      <c r="C35" s="48"/>
      <c r="D35" s="48"/>
      <c r="E35" s="48"/>
      <c r="F35" s="48"/>
      <c r="G35" s="48"/>
      <c r="H35" s="48"/>
      <c r="I35" s="48"/>
      <c r="L35"/>
    </row>
    <row r="36" spans="1:12" s="33" customFormat="1" ht="13.5" hidden="1" thickTop="1">
      <c r="L36"/>
    </row>
    <row r="37" spans="1:12" s="33" customFormat="1">
      <c r="B37" s="34" t="s">
        <v>110</v>
      </c>
      <c r="L37"/>
    </row>
    <row r="38" spans="1:12" s="33" customFormat="1">
      <c r="B38" s="34"/>
      <c r="L38"/>
    </row>
    <row r="39" spans="1:12" s="33" customFormat="1" ht="13.5" thickBot="1">
      <c r="B39" s="44" t="s">
        <v>119</v>
      </c>
      <c r="D39" s="45" t="s">
        <v>81</v>
      </c>
      <c r="E39" s="45" t="s">
        <v>82</v>
      </c>
      <c r="F39" s="45" t="s">
        <v>83</v>
      </c>
      <c r="G39" s="45" t="s">
        <v>84</v>
      </c>
      <c r="H39" s="45" t="s">
        <v>85</v>
      </c>
      <c r="I39" s="46" t="s">
        <v>86</v>
      </c>
      <c r="L39"/>
    </row>
    <row r="40" spans="1:12" s="33" customFormat="1">
      <c r="A40" s="33">
        <v>1</v>
      </c>
      <c r="B40" s="50" t="str">
        <f t="shared" ref="B40:B49" si="3">B9</f>
        <v>Subcontractor #1</v>
      </c>
      <c r="D40" s="50">
        <f t="shared" ref="D40:D59" si="4">IF(D9&lt;25001,D9,25000)</f>
        <v>0</v>
      </c>
      <c r="E40" s="50">
        <f t="shared" ref="E40" si="5">IF((D9+E9)&lt;25001,E9,(25000-D40))</f>
        <v>0</v>
      </c>
      <c r="F40" s="50">
        <f t="shared" ref="F40" si="6">IF((D9+E9+F9)&lt;25001,F9,(25000-D40-E40))</f>
        <v>0</v>
      </c>
      <c r="G40" s="50">
        <f t="shared" ref="G40" si="7">IF((D9+E9+F9+G9)&lt;25001,G9,(25000-D40-E40-F40))</f>
        <v>0</v>
      </c>
      <c r="H40" s="50">
        <f t="shared" ref="H40" si="8">IF((D9+E9+F9+G9+H9)&lt;25001,H9,(25000-D40-E40-F40-G40))</f>
        <v>0</v>
      </c>
      <c r="I40" s="33">
        <f>SUM(D40:H40)</f>
        <v>0</v>
      </c>
      <c r="L40"/>
    </row>
    <row r="41" spans="1:12" s="33" customFormat="1">
      <c r="A41" s="33">
        <v>2</v>
      </c>
      <c r="B41" s="50" t="str">
        <f t="shared" si="3"/>
        <v>Subcontractor #2</v>
      </c>
      <c r="D41" s="50">
        <f t="shared" si="4"/>
        <v>0</v>
      </c>
      <c r="E41" s="50">
        <f t="shared" ref="E41:E59" si="9">IF((D10+E10)&lt;25001,E10,(25000-D41))</f>
        <v>0</v>
      </c>
      <c r="F41" s="50">
        <f t="shared" ref="F41:F59" si="10">IF((D10+E10+F10)&lt;25001,F10,(25000-D41-E41))</f>
        <v>0</v>
      </c>
      <c r="G41" s="50">
        <f t="shared" ref="G41:G59" si="11">IF((D10+E10+F10+G10)&lt;25001,G10,(25000-D41-E41-F41))</f>
        <v>0</v>
      </c>
      <c r="H41" s="50">
        <f t="shared" ref="H41:H59" si="12">IF((D10+E10+F10+G10+H10)&lt;25001,H10,(25000-D41-E41-F41-G41))</f>
        <v>0</v>
      </c>
      <c r="I41" s="33">
        <f t="shared" ref="I41:I59" si="13">SUM(D41:H41)</f>
        <v>0</v>
      </c>
      <c r="L41"/>
    </row>
    <row r="42" spans="1:12" s="33" customFormat="1">
      <c r="A42" s="33">
        <v>3</v>
      </c>
      <c r="B42" s="50" t="str">
        <f t="shared" si="3"/>
        <v>Subcontractor #3</v>
      </c>
      <c r="D42" s="50">
        <f t="shared" si="4"/>
        <v>0</v>
      </c>
      <c r="E42" s="50">
        <f t="shared" si="9"/>
        <v>0</v>
      </c>
      <c r="F42" s="50">
        <f t="shared" si="10"/>
        <v>0</v>
      </c>
      <c r="G42" s="50">
        <f t="shared" si="11"/>
        <v>0</v>
      </c>
      <c r="H42" s="50">
        <f t="shared" si="12"/>
        <v>0</v>
      </c>
      <c r="I42" s="33">
        <f t="shared" si="13"/>
        <v>0</v>
      </c>
      <c r="L42"/>
    </row>
    <row r="43" spans="1:12" s="33" customFormat="1">
      <c r="A43" s="33">
        <v>4</v>
      </c>
      <c r="B43" s="50" t="str">
        <f t="shared" si="3"/>
        <v>Subcontractor #4</v>
      </c>
      <c r="D43" s="50">
        <f t="shared" si="4"/>
        <v>0</v>
      </c>
      <c r="E43" s="50">
        <f t="shared" si="9"/>
        <v>0</v>
      </c>
      <c r="F43" s="50">
        <f t="shared" si="10"/>
        <v>0</v>
      </c>
      <c r="G43" s="50">
        <f t="shared" si="11"/>
        <v>0</v>
      </c>
      <c r="H43" s="50">
        <f t="shared" si="12"/>
        <v>0</v>
      </c>
      <c r="I43" s="33">
        <f t="shared" si="13"/>
        <v>0</v>
      </c>
      <c r="L43"/>
    </row>
    <row r="44" spans="1:12" s="33" customFormat="1">
      <c r="A44" s="50">
        <v>5</v>
      </c>
      <c r="B44" s="50" t="str">
        <f t="shared" si="3"/>
        <v>Subcontractor #5</v>
      </c>
      <c r="D44" s="50">
        <f t="shared" si="4"/>
        <v>0</v>
      </c>
      <c r="E44" s="50">
        <f t="shared" si="9"/>
        <v>0</v>
      </c>
      <c r="F44" s="50">
        <f t="shared" si="10"/>
        <v>0</v>
      </c>
      <c r="G44" s="50">
        <f t="shared" si="11"/>
        <v>0</v>
      </c>
      <c r="H44" s="50">
        <f t="shared" si="12"/>
        <v>0</v>
      </c>
      <c r="I44" s="33">
        <f t="shared" si="13"/>
        <v>0</v>
      </c>
      <c r="L44"/>
    </row>
    <row r="45" spans="1:12" s="33" customFormat="1">
      <c r="A45" s="50">
        <v>6</v>
      </c>
      <c r="B45" s="50" t="str">
        <f t="shared" si="3"/>
        <v>Subcontractor #6</v>
      </c>
      <c r="D45" s="50">
        <f t="shared" si="4"/>
        <v>0</v>
      </c>
      <c r="E45" s="50">
        <f t="shared" si="9"/>
        <v>0</v>
      </c>
      <c r="F45" s="50">
        <f t="shared" si="10"/>
        <v>0</v>
      </c>
      <c r="G45" s="50">
        <f t="shared" si="11"/>
        <v>0</v>
      </c>
      <c r="H45" s="50">
        <f t="shared" si="12"/>
        <v>0</v>
      </c>
      <c r="I45" s="33">
        <f t="shared" si="13"/>
        <v>0</v>
      </c>
      <c r="L45"/>
    </row>
    <row r="46" spans="1:12" s="33" customFormat="1">
      <c r="A46" s="50">
        <v>7</v>
      </c>
      <c r="B46" s="50" t="str">
        <f t="shared" si="3"/>
        <v>Subcontractor #7</v>
      </c>
      <c r="D46" s="50">
        <f t="shared" si="4"/>
        <v>0</v>
      </c>
      <c r="E46" s="50">
        <f t="shared" si="9"/>
        <v>0</v>
      </c>
      <c r="F46" s="50">
        <f t="shared" si="10"/>
        <v>0</v>
      </c>
      <c r="G46" s="50">
        <f t="shared" si="11"/>
        <v>0</v>
      </c>
      <c r="H46" s="50">
        <f t="shared" si="12"/>
        <v>0</v>
      </c>
      <c r="I46" s="33">
        <f t="shared" si="13"/>
        <v>0</v>
      </c>
      <c r="L46"/>
    </row>
    <row r="47" spans="1:12" s="33" customFormat="1">
      <c r="A47" s="50">
        <v>8</v>
      </c>
      <c r="B47" s="50" t="str">
        <f t="shared" si="3"/>
        <v>Subcontractor #8</v>
      </c>
      <c r="D47" s="50">
        <f t="shared" si="4"/>
        <v>0</v>
      </c>
      <c r="E47" s="50">
        <f t="shared" si="9"/>
        <v>0</v>
      </c>
      <c r="F47" s="50">
        <f t="shared" si="10"/>
        <v>0</v>
      </c>
      <c r="G47" s="50">
        <f t="shared" si="11"/>
        <v>0</v>
      </c>
      <c r="H47" s="50">
        <f t="shared" si="12"/>
        <v>0</v>
      </c>
      <c r="I47" s="33">
        <f t="shared" si="13"/>
        <v>0</v>
      </c>
      <c r="L47"/>
    </row>
    <row r="48" spans="1:12" s="33" customFormat="1">
      <c r="A48" s="50">
        <v>9</v>
      </c>
      <c r="B48" s="50" t="str">
        <f t="shared" si="3"/>
        <v>Subcontractor #9</v>
      </c>
      <c r="D48" s="50">
        <f t="shared" si="4"/>
        <v>0</v>
      </c>
      <c r="E48" s="50">
        <f t="shared" si="9"/>
        <v>0</v>
      </c>
      <c r="F48" s="50">
        <f t="shared" si="10"/>
        <v>0</v>
      </c>
      <c r="G48" s="50">
        <f t="shared" si="11"/>
        <v>0</v>
      </c>
      <c r="H48" s="50">
        <f t="shared" si="12"/>
        <v>0</v>
      </c>
      <c r="I48" s="33">
        <f t="shared" si="13"/>
        <v>0</v>
      </c>
      <c r="L48"/>
    </row>
    <row r="49" spans="1:12" s="33" customFormat="1">
      <c r="A49" s="50">
        <v>10</v>
      </c>
      <c r="B49" s="50" t="str">
        <f t="shared" si="3"/>
        <v>Subcontractor #10</v>
      </c>
      <c r="D49" s="50">
        <f t="shared" si="4"/>
        <v>0</v>
      </c>
      <c r="E49" s="50">
        <f t="shared" si="9"/>
        <v>0</v>
      </c>
      <c r="F49" s="50">
        <f t="shared" si="10"/>
        <v>0</v>
      </c>
      <c r="G49" s="50">
        <f t="shared" si="11"/>
        <v>0</v>
      </c>
      <c r="H49" s="50">
        <f t="shared" si="12"/>
        <v>0</v>
      </c>
      <c r="I49" s="33">
        <f t="shared" si="13"/>
        <v>0</v>
      </c>
      <c r="L49"/>
    </row>
    <row r="50" spans="1:12" s="33" customFormat="1">
      <c r="A50" s="50">
        <v>11</v>
      </c>
      <c r="B50" s="50" t="str">
        <f t="shared" ref="B50:B59" si="14">B19</f>
        <v>Subcontractor #11</v>
      </c>
      <c r="D50" s="50">
        <f t="shared" si="4"/>
        <v>0</v>
      </c>
      <c r="E50" s="50">
        <f t="shared" si="9"/>
        <v>0</v>
      </c>
      <c r="F50" s="50">
        <f t="shared" si="10"/>
        <v>0</v>
      </c>
      <c r="G50" s="50">
        <f t="shared" si="11"/>
        <v>0</v>
      </c>
      <c r="H50" s="50">
        <f t="shared" si="12"/>
        <v>0</v>
      </c>
      <c r="I50" s="33">
        <f t="shared" si="13"/>
        <v>0</v>
      </c>
      <c r="L50"/>
    </row>
    <row r="51" spans="1:12" s="33" customFormat="1">
      <c r="A51" s="50">
        <v>12</v>
      </c>
      <c r="B51" s="50" t="str">
        <f t="shared" si="14"/>
        <v>Subcontractor #12</v>
      </c>
      <c r="D51" s="50">
        <f t="shared" si="4"/>
        <v>0</v>
      </c>
      <c r="E51" s="50">
        <f t="shared" si="9"/>
        <v>0</v>
      </c>
      <c r="F51" s="50">
        <f t="shared" si="10"/>
        <v>0</v>
      </c>
      <c r="G51" s="50">
        <f t="shared" si="11"/>
        <v>0</v>
      </c>
      <c r="H51" s="50">
        <f t="shared" si="12"/>
        <v>0</v>
      </c>
      <c r="I51" s="33">
        <f t="shared" si="13"/>
        <v>0</v>
      </c>
      <c r="L51"/>
    </row>
    <row r="52" spans="1:12" s="33" customFormat="1">
      <c r="A52" s="50">
        <v>13</v>
      </c>
      <c r="B52" s="50" t="str">
        <f t="shared" si="14"/>
        <v>Subcontractor #13</v>
      </c>
      <c r="D52" s="50">
        <f t="shared" si="4"/>
        <v>0</v>
      </c>
      <c r="E52" s="50">
        <f t="shared" si="9"/>
        <v>0</v>
      </c>
      <c r="F52" s="50">
        <f t="shared" si="10"/>
        <v>0</v>
      </c>
      <c r="G52" s="50">
        <f t="shared" si="11"/>
        <v>0</v>
      </c>
      <c r="H52" s="50">
        <f t="shared" si="12"/>
        <v>0</v>
      </c>
      <c r="I52" s="33">
        <f t="shared" si="13"/>
        <v>0</v>
      </c>
      <c r="L52"/>
    </row>
    <row r="53" spans="1:12" s="33" customFormat="1">
      <c r="A53" s="50">
        <v>14</v>
      </c>
      <c r="B53" s="50" t="str">
        <f t="shared" si="14"/>
        <v>Subcontractor #14</v>
      </c>
      <c r="D53" s="50">
        <f t="shared" si="4"/>
        <v>0</v>
      </c>
      <c r="E53" s="50">
        <f t="shared" si="9"/>
        <v>0</v>
      </c>
      <c r="F53" s="50">
        <f t="shared" si="10"/>
        <v>0</v>
      </c>
      <c r="G53" s="50">
        <f t="shared" si="11"/>
        <v>0</v>
      </c>
      <c r="H53" s="50">
        <f t="shared" si="12"/>
        <v>0</v>
      </c>
      <c r="I53" s="33">
        <f t="shared" si="13"/>
        <v>0</v>
      </c>
      <c r="L53"/>
    </row>
    <row r="54" spans="1:12" s="33" customFormat="1">
      <c r="A54" s="50">
        <v>15</v>
      </c>
      <c r="B54" s="50" t="str">
        <f t="shared" si="14"/>
        <v>Subcontractor #15</v>
      </c>
      <c r="D54" s="50">
        <f t="shared" si="4"/>
        <v>0</v>
      </c>
      <c r="E54" s="50">
        <f t="shared" si="9"/>
        <v>0</v>
      </c>
      <c r="F54" s="50">
        <f t="shared" si="10"/>
        <v>0</v>
      </c>
      <c r="G54" s="50">
        <f t="shared" si="11"/>
        <v>0</v>
      </c>
      <c r="H54" s="50">
        <f t="shared" si="12"/>
        <v>0</v>
      </c>
      <c r="I54" s="33">
        <f t="shared" si="13"/>
        <v>0</v>
      </c>
      <c r="L54"/>
    </row>
    <row r="55" spans="1:12" s="33" customFormat="1">
      <c r="A55" s="50">
        <v>16</v>
      </c>
      <c r="B55" s="50" t="str">
        <f t="shared" si="14"/>
        <v>Subcontractor #16</v>
      </c>
      <c r="D55" s="50">
        <f t="shared" si="4"/>
        <v>0</v>
      </c>
      <c r="E55" s="50">
        <f t="shared" si="9"/>
        <v>0</v>
      </c>
      <c r="F55" s="50">
        <f t="shared" si="10"/>
        <v>0</v>
      </c>
      <c r="G55" s="50">
        <f t="shared" si="11"/>
        <v>0</v>
      </c>
      <c r="H55" s="50">
        <f t="shared" si="12"/>
        <v>0</v>
      </c>
      <c r="I55" s="33">
        <f t="shared" si="13"/>
        <v>0</v>
      </c>
      <c r="L55"/>
    </row>
    <row r="56" spans="1:12" s="33" customFormat="1">
      <c r="A56" s="50">
        <v>17</v>
      </c>
      <c r="B56" s="50" t="str">
        <f t="shared" si="14"/>
        <v>Subcontractor #17</v>
      </c>
      <c r="D56" s="50">
        <f t="shared" si="4"/>
        <v>0</v>
      </c>
      <c r="E56" s="50">
        <f t="shared" si="9"/>
        <v>0</v>
      </c>
      <c r="F56" s="50">
        <f t="shared" si="10"/>
        <v>0</v>
      </c>
      <c r="G56" s="50">
        <f t="shared" si="11"/>
        <v>0</v>
      </c>
      <c r="H56" s="50">
        <f t="shared" si="12"/>
        <v>0</v>
      </c>
      <c r="I56" s="33">
        <f t="shared" si="13"/>
        <v>0</v>
      </c>
      <c r="L56"/>
    </row>
    <row r="57" spans="1:12" s="33" customFormat="1">
      <c r="A57" s="50">
        <v>18</v>
      </c>
      <c r="B57" s="50" t="str">
        <f t="shared" si="14"/>
        <v>Subcontractor #18</v>
      </c>
      <c r="D57" s="50">
        <f t="shared" si="4"/>
        <v>0</v>
      </c>
      <c r="E57" s="50">
        <f t="shared" si="9"/>
        <v>0</v>
      </c>
      <c r="F57" s="50">
        <f t="shared" si="10"/>
        <v>0</v>
      </c>
      <c r="G57" s="50">
        <f t="shared" si="11"/>
        <v>0</v>
      </c>
      <c r="H57" s="50">
        <f t="shared" si="12"/>
        <v>0</v>
      </c>
      <c r="I57" s="33">
        <f t="shared" si="13"/>
        <v>0</v>
      </c>
      <c r="L57"/>
    </row>
    <row r="58" spans="1:12" s="33" customFormat="1">
      <c r="A58" s="50">
        <v>19</v>
      </c>
      <c r="B58" s="50" t="str">
        <f t="shared" si="14"/>
        <v>Subcontractor #19</v>
      </c>
      <c r="D58" s="50">
        <f t="shared" si="4"/>
        <v>0</v>
      </c>
      <c r="E58" s="50">
        <f t="shared" si="9"/>
        <v>0</v>
      </c>
      <c r="F58" s="50">
        <f t="shared" si="10"/>
        <v>0</v>
      </c>
      <c r="G58" s="50">
        <f t="shared" si="11"/>
        <v>0</v>
      </c>
      <c r="H58" s="50">
        <f t="shared" si="12"/>
        <v>0</v>
      </c>
      <c r="I58" s="33">
        <f t="shared" si="13"/>
        <v>0</v>
      </c>
      <c r="L58"/>
    </row>
    <row r="59" spans="1:12" s="33" customFormat="1">
      <c r="A59" s="50">
        <v>20</v>
      </c>
      <c r="B59" s="50" t="str">
        <f t="shared" si="14"/>
        <v>Subcontractor #20</v>
      </c>
      <c r="D59" s="50">
        <f t="shared" si="4"/>
        <v>0</v>
      </c>
      <c r="E59" s="50">
        <f t="shared" si="9"/>
        <v>0</v>
      </c>
      <c r="F59" s="50">
        <f t="shared" si="10"/>
        <v>0</v>
      </c>
      <c r="G59" s="50">
        <f t="shared" si="11"/>
        <v>0</v>
      </c>
      <c r="H59" s="50">
        <f t="shared" si="12"/>
        <v>0</v>
      </c>
      <c r="I59" s="33">
        <f t="shared" si="13"/>
        <v>0</v>
      </c>
      <c r="L59"/>
    </row>
    <row r="60" spans="1:12" s="33" customFormat="1">
      <c r="A60" s="373"/>
      <c r="B60" s="374" t="s">
        <v>120</v>
      </c>
      <c r="C60" s="373"/>
      <c r="D60" s="375">
        <f t="shared" ref="D60:I60" si="15">SUM(D40:D59)</f>
        <v>0</v>
      </c>
      <c r="E60" s="375">
        <f t="shared" si="15"/>
        <v>0</v>
      </c>
      <c r="F60" s="375">
        <f t="shared" si="15"/>
        <v>0</v>
      </c>
      <c r="G60" s="375">
        <f t="shared" si="15"/>
        <v>0</v>
      </c>
      <c r="H60" s="375">
        <f t="shared" si="15"/>
        <v>0</v>
      </c>
      <c r="I60" s="375">
        <f t="shared" si="15"/>
        <v>0</v>
      </c>
      <c r="L60"/>
    </row>
    <row r="61" spans="1:12" s="33" customFormat="1">
      <c r="L61"/>
    </row>
    <row r="62" spans="1:12" s="33" customFormat="1">
      <c r="B62" s="40" t="s">
        <v>75</v>
      </c>
      <c r="L62"/>
    </row>
    <row r="63" spans="1:12" s="33" customFormat="1">
      <c r="L63"/>
    </row>
    <row r="64" spans="1:12" s="33" customFormat="1" ht="13.5" thickBot="1">
      <c r="B64" s="44" t="s">
        <v>119</v>
      </c>
      <c r="D64" s="45" t="s">
        <v>81</v>
      </c>
      <c r="E64" s="45" t="s">
        <v>82</v>
      </c>
      <c r="F64" s="45" t="s">
        <v>83</v>
      </c>
      <c r="G64" s="45" t="s">
        <v>84</v>
      </c>
      <c r="H64" s="45" t="s">
        <v>85</v>
      </c>
      <c r="I64" s="46" t="s">
        <v>86</v>
      </c>
      <c r="L64"/>
    </row>
    <row r="65" spans="1:12" s="33" customFormat="1">
      <c r="A65" s="33">
        <v>1</v>
      </c>
      <c r="B65" s="51" t="str">
        <f t="shared" ref="B65:B74" si="16">B9</f>
        <v>Subcontractor #1</v>
      </c>
      <c r="D65" s="50">
        <f t="shared" ref="D65:D83" si="17">IF(D9&lt;25001,0,D9-D40)</f>
        <v>0</v>
      </c>
      <c r="E65" s="50">
        <f t="shared" ref="E65:E83" si="18">IF((D9+E9)&lt;25001,0,(E9-E40))</f>
        <v>0</v>
      </c>
      <c r="F65" s="50">
        <f t="shared" ref="F65:F83" si="19">IF((D9+E9+F9)&lt;25001,0,(F9-F40))</f>
        <v>0</v>
      </c>
      <c r="G65" s="50">
        <f t="shared" ref="G65:G83" si="20">IF((D9+E9+F9+G9)&lt;25001,0,(G9-G40))</f>
        <v>0</v>
      </c>
      <c r="H65" s="50">
        <f t="shared" ref="H65:H83" si="21">IF((D9+E9+F9+G9+H9)&lt;25001,0,(H9-H40))</f>
        <v>0</v>
      </c>
      <c r="I65" s="33">
        <f>SUM(D65:H65)</f>
        <v>0</v>
      </c>
      <c r="L65"/>
    </row>
    <row r="66" spans="1:12" s="33" customFormat="1">
      <c r="A66" s="33">
        <v>2</v>
      </c>
      <c r="B66" s="51" t="str">
        <f t="shared" si="16"/>
        <v>Subcontractor #2</v>
      </c>
      <c r="D66" s="50">
        <f t="shared" si="17"/>
        <v>0</v>
      </c>
      <c r="E66" s="50">
        <f t="shared" si="18"/>
        <v>0</v>
      </c>
      <c r="F66" s="50">
        <f t="shared" si="19"/>
        <v>0</v>
      </c>
      <c r="G66" s="50">
        <f t="shared" si="20"/>
        <v>0</v>
      </c>
      <c r="H66" s="50">
        <f t="shared" si="21"/>
        <v>0</v>
      </c>
      <c r="I66" s="33">
        <f>SUM(D66:H66)</f>
        <v>0</v>
      </c>
      <c r="L66"/>
    </row>
    <row r="67" spans="1:12" s="33" customFormat="1">
      <c r="A67" s="33">
        <v>3</v>
      </c>
      <c r="B67" s="51" t="str">
        <f t="shared" si="16"/>
        <v>Subcontractor #3</v>
      </c>
      <c r="D67" s="50">
        <f t="shared" si="17"/>
        <v>0</v>
      </c>
      <c r="E67" s="50">
        <f t="shared" si="18"/>
        <v>0</v>
      </c>
      <c r="F67" s="50">
        <f t="shared" si="19"/>
        <v>0</v>
      </c>
      <c r="G67" s="50">
        <f t="shared" si="20"/>
        <v>0</v>
      </c>
      <c r="H67" s="50">
        <f t="shared" si="21"/>
        <v>0</v>
      </c>
      <c r="I67" s="33">
        <f>SUM(D67:H67)</f>
        <v>0</v>
      </c>
      <c r="L67"/>
    </row>
    <row r="68" spans="1:12" s="33" customFormat="1">
      <c r="A68" s="33">
        <v>4</v>
      </c>
      <c r="B68" s="51" t="str">
        <f t="shared" si="16"/>
        <v>Subcontractor #4</v>
      </c>
      <c r="D68" s="50">
        <f t="shared" si="17"/>
        <v>0</v>
      </c>
      <c r="E68" s="50">
        <f t="shared" si="18"/>
        <v>0</v>
      </c>
      <c r="F68" s="50">
        <f t="shared" si="19"/>
        <v>0</v>
      </c>
      <c r="G68" s="50">
        <f t="shared" si="20"/>
        <v>0</v>
      </c>
      <c r="H68" s="50">
        <f t="shared" si="21"/>
        <v>0</v>
      </c>
      <c r="I68" s="33">
        <f>SUM(D68:H68)</f>
        <v>0</v>
      </c>
      <c r="L68"/>
    </row>
    <row r="69" spans="1:12" s="33" customFormat="1">
      <c r="A69" s="50">
        <v>5</v>
      </c>
      <c r="B69" s="51" t="str">
        <f t="shared" si="16"/>
        <v>Subcontractor #5</v>
      </c>
      <c r="D69" s="50">
        <f t="shared" si="17"/>
        <v>0</v>
      </c>
      <c r="E69" s="50">
        <f t="shared" si="18"/>
        <v>0</v>
      </c>
      <c r="F69" s="50">
        <f t="shared" si="19"/>
        <v>0</v>
      </c>
      <c r="G69" s="50">
        <f t="shared" si="20"/>
        <v>0</v>
      </c>
      <c r="H69" s="50">
        <f t="shared" si="21"/>
        <v>0</v>
      </c>
      <c r="I69" s="33">
        <f t="shared" ref="I69:I74" si="22">SUM(D69:H69)</f>
        <v>0</v>
      </c>
      <c r="L69"/>
    </row>
    <row r="70" spans="1:12" s="33" customFormat="1">
      <c r="A70" s="50">
        <v>6</v>
      </c>
      <c r="B70" s="51" t="str">
        <f t="shared" si="16"/>
        <v>Subcontractor #6</v>
      </c>
      <c r="D70" s="50">
        <f t="shared" si="17"/>
        <v>0</v>
      </c>
      <c r="E70" s="50">
        <f t="shared" si="18"/>
        <v>0</v>
      </c>
      <c r="F70" s="50">
        <f t="shared" si="19"/>
        <v>0</v>
      </c>
      <c r="G70" s="50">
        <f t="shared" si="20"/>
        <v>0</v>
      </c>
      <c r="H70" s="50">
        <f t="shared" si="21"/>
        <v>0</v>
      </c>
      <c r="I70" s="33">
        <f t="shared" si="22"/>
        <v>0</v>
      </c>
      <c r="L70"/>
    </row>
    <row r="71" spans="1:12" s="33" customFormat="1">
      <c r="A71" s="50">
        <v>7</v>
      </c>
      <c r="B71" s="51" t="str">
        <f t="shared" si="16"/>
        <v>Subcontractor #7</v>
      </c>
      <c r="D71" s="50">
        <f t="shared" si="17"/>
        <v>0</v>
      </c>
      <c r="E71" s="50">
        <f t="shared" si="18"/>
        <v>0</v>
      </c>
      <c r="F71" s="50">
        <f t="shared" si="19"/>
        <v>0</v>
      </c>
      <c r="G71" s="50">
        <f t="shared" si="20"/>
        <v>0</v>
      </c>
      <c r="H71" s="50">
        <f t="shared" si="21"/>
        <v>0</v>
      </c>
      <c r="I71" s="33">
        <f t="shared" si="22"/>
        <v>0</v>
      </c>
      <c r="L71"/>
    </row>
    <row r="72" spans="1:12" s="33" customFormat="1">
      <c r="A72" s="50">
        <v>8</v>
      </c>
      <c r="B72" s="51" t="str">
        <f t="shared" si="16"/>
        <v>Subcontractor #8</v>
      </c>
      <c r="D72" s="50">
        <f t="shared" si="17"/>
        <v>0</v>
      </c>
      <c r="E72" s="50">
        <f t="shared" si="18"/>
        <v>0</v>
      </c>
      <c r="F72" s="50">
        <f t="shared" si="19"/>
        <v>0</v>
      </c>
      <c r="G72" s="50">
        <f t="shared" si="20"/>
        <v>0</v>
      </c>
      <c r="H72" s="50">
        <f t="shared" si="21"/>
        <v>0</v>
      </c>
      <c r="I72" s="33">
        <f t="shared" si="22"/>
        <v>0</v>
      </c>
      <c r="L72"/>
    </row>
    <row r="73" spans="1:12" s="33" customFormat="1">
      <c r="A73" s="50">
        <v>9</v>
      </c>
      <c r="B73" s="51" t="str">
        <f t="shared" si="16"/>
        <v>Subcontractor #9</v>
      </c>
      <c r="D73" s="50">
        <f t="shared" si="17"/>
        <v>0</v>
      </c>
      <c r="E73" s="50">
        <f t="shared" si="18"/>
        <v>0</v>
      </c>
      <c r="F73" s="50">
        <f t="shared" si="19"/>
        <v>0</v>
      </c>
      <c r="G73" s="50">
        <f t="shared" si="20"/>
        <v>0</v>
      </c>
      <c r="H73" s="50">
        <f t="shared" si="21"/>
        <v>0</v>
      </c>
      <c r="I73" s="33">
        <f t="shared" si="22"/>
        <v>0</v>
      </c>
      <c r="L73"/>
    </row>
    <row r="74" spans="1:12" s="33" customFormat="1">
      <c r="A74" s="50">
        <v>10</v>
      </c>
      <c r="B74" s="51" t="str">
        <f t="shared" si="16"/>
        <v>Subcontractor #10</v>
      </c>
      <c r="D74" s="50">
        <f t="shared" si="17"/>
        <v>0</v>
      </c>
      <c r="E74" s="50">
        <f t="shared" si="18"/>
        <v>0</v>
      </c>
      <c r="F74" s="50">
        <f t="shared" si="19"/>
        <v>0</v>
      </c>
      <c r="G74" s="50">
        <f t="shared" si="20"/>
        <v>0</v>
      </c>
      <c r="H74" s="50">
        <f t="shared" si="21"/>
        <v>0</v>
      </c>
      <c r="I74" s="33">
        <f t="shared" si="22"/>
        <v>0</v>
      </c>
      <c r="L74"/>
    </row>
    <row r="75" spans="1:12" s="33" customFormat="1">
      <c r="A75" s="50">
        <v>11</v>
      </c>
      <c r="B75" s="51" t="str">
        <f t="shared" ref="B75:B83" si="23">B19</f>
        <v>Subcontractor #11</v>
      </c>
      <c r="D75" s="50">
        <f t="shared" si="17"/>
        <v>0</v>
      </c>
      <c r="E75" s="50">
        <f t="shared" si="18"/>
        <v>0</v>
      </c>
      <c r="F75" s="50">
        <f t="shared" si="19"/>
        <v>0</v>
      </c>
      <c r="G75" s="50">
        <f t="shared" si="20"/>
        <v>0</v>
      </c>
      <c r="H75" s="50">
        <f t="shared" si="21"/>
        <v>0</v>
      </c>
      <c r="I75" s="33">
        <f t="shared" ref="I75:I83" si="24">SUM(D75:H75)</f>
        <v>0</v>
      </c>
      <c r="L75"/>
    </row>
    <row r="76" spans="1:12" s="33" customFormat="1">
      <c r="A76" s="50">
        <v>12</v>
      </c>
      <c r="B76" s="51" t="str">
        <f t="shared" si="23"/>
        <v>Subcontractor #12</v>
      </c>
      <c r="D76" s="50">
        <f t="shared" si="17"/>
        <v>0</v>
      </c>
      <c r="E76" s="50">
        <f t="shared" si="18"/>
        <v>0</v>
      </c>
      <c r="F76" s="50">
        <f t="shared" si="19"/>
        <v>0</v>
      </c>
      <c r="G76" s="50">
        <f t="shared" si="20"/>
        <v>0</v>
      </c>
      <c r="H76" s="50">
        <f t="shared" si="21"/>
        <v>0</v>
      </c>
      <c r="I76" s="33">
        <f t="shared" si="24"/>
        <v>0</v>
      </c>
      <c r="L76"/>
    </row>
    <row r="77" spans="1:12" s="33" customFormat="1">
      <c r="A77" s="50">
        <v>13</v>
      </c>
      <c r="B77" s="51" t="str">
        <f t="shared" si="23"/>
        <v>Subcontractor #13</v>
      </c>
      <c r="D77" s="50">
        <f t="shared" si="17"/>
        <v>0</v>
      </c>
      <c r="E77" s="50">
        <f t="shared" si="18"/>
        <v>0</v>
      </c>
      <c r="F77" s="50">
        <f t="shared" si="19"/>
        <v>0</v>
      </c>
      <c r="G77" s="50">
        <f t="shared" si="20"/>
        <v>0</v>
      </c>
      <c r="H77" s="50">
        <f t="shared" si="21"/>
        <v>0</v>
      </c>
      <c r="I77" s="33">
        <f t="shared" si="24"/>
        <v>0</v>
      </c>
      <c r="L77"/>
    </row>
    <row r="78" spans="1:12" s="33" customFormat="1">
      <c r="A78" s="50">
        <v>14</v>
      </c>
      <c r="B78" s="51" t="str">
        <f t="shared" si="23"/>
        <v>Subcontractor #14</v>
      </c>
      <c r="D78" s="50">
        <f t="shared" si="17"/>
        <v>0</v>
      </c>
      <c r="E78" s="50">
        <f t="shared" si="18"/>
        <v>0</v>
      </c>
      <c r="F78" s="50">
        <f t="shared" si="19"/>
        <v>0</v>
      </c>
      <c r="G78" s="50">
        <f t="shared" si="20"/>
        <v>0</v>
      </c>
      <c r="H78" s="50">
        <f t="shared" si="21"/>
        <v>0</v>
      </c>
      <c r="I78" s="33">
        <f t="shared" si="24"/>
        <v>0</v>
      </c>
      <c r="L78"/>
    </row>
    <row r="79" spans="1:12" s="33" customFormat="1">
      <c r="A79" s="50">
        <v>15</v>
      </c>
      <c r="B79" s="51" t="str">
        <f t="shared" si="23"/>
        <v>Subcontractor #15</v>
      </c>
      <c r="D79" s="50">
        <f t="shared" si="17"/>
        <v>0</v>
      </c>
      <c r="E79" s="50">
        <f t="shared" si="18"/>
        <v>0</v>
      </c>
      <c r="F79" s="50">
        <f t="shared" si="19"/>
        <v>0</v>
      </c>
      <c r="G79" s="50">
        <f t="shared" si="20"/>
        <v>0</v>
      </c>
      <c r="H79" s="50">
        <f t="shared" si="21"/>
        <v>0</v>
      </c>
      <c r="I79" s="33">
        <f t="shared" si="24"/>
        <v>0</v>
      </c>
      <c r="L79"/>
    </row>
    <row r="80" spans="1:12" s="33" customFormat="1">
      <c r="A80" s="50">
        <v>16</v>
      </c>
      <c r="B80" s="51" t="str">
        <f t="shared" si="23"/>
        <v>Subcontractor #16</v>
      </c>
      <c r="D80" s="50">
        <f t="shared" si="17"/>
        <v>0</v>
      </c>
      <c r="E80" s="50">
        <f t="shared" si="18"/>
        <v>0</v>
      </c>
      <c r="F80" s="50">
        <f t="shared" si="19"/>
        <v>0</v>
      </c>
      <c r="G80" s="50">
        <f t="shared" si="20"/>
        <v>0</v>
      </c>
      <c r="H80" s="50">
        <f t="shared" si="21"/>
        <v>0</v>
      </c>
      <c r="I80" s="33">
        <f t="shared" si="24"/>
        <v>0</v>
      </c>
      <c r="L80"/>
    </row>
    <row r="81" spans="1:12" s="33" customFormat="1">
      <c r="A81" s="50">
        <v>17</v>
      </c>
      <c r="B81" s="51" t="str">
        <f t="shared" si="23"/>
        <v>Subcontractor #17</v>
      </c>
      <c r="D81" s="50">
        <f t="shared" si="17"/>
        <v>0</v>
      </c>
      <c r="E81" s="50">
        <f t="shared" si="18"/>
        <v>0</v>
      </c>
      <c r="F81" s="50">
        <f t="shared" si="19"/>
        <v>0</v>
      </c>
      <c r="G81" s="50">
        <f t="shared" si="20"/>
        <v>0</v>
      </c>
      <c r="H81" s="50">
        <f t="shared" si="21"/>
        <v>0</v>
      </c>
      <c r="I81" s="33">
        <f t="shared" si="24"/>
        <v>0</v>
      </c>
      <c r="L81"/>
    </row>
    <row r="82" spans="1:12" s="33" customFormat="1">
      <c r="A82" s="50">
        <v>18</v>
      </c>
      <c r="B82" s="51" t="str">
        <f t="shared" si="23"/>
        <v>Subcontractor #18</v>
      </c>
      <c r="D82" s="50">
        <f t="shared" si="17"/>
        <v>0</v>
      </c>
      <c r="E82" s="50">
        <f t="shared" si="18"/>
        <v>0</v>
      </c>
      <c r="F82" s="50">
        <f t="shared" si="19"/>
        <v>0</v>
      </c>
      <c r="G82" s="50">
        <f t="shared" si="20"/>
        <v>0</v>
      </c>
      <c r="H82" s="50">
        <f t="shared" si="21"/>
        <v>0</v>
      </c>
      <c r="I82" s="33">
        <f t="shared" si="24"/>
        <v>0</v>
      </c>
      <c r="L82"/>
    </row>
    <row r="83" spans="1:12" s="33" customFormat="1">
      <c r="A83" s="50">
        <v>19</v>
      </c>
      <c r="B83" s="51" t="str">
        <f t="shared" si="23"/>
        <v>Subcontractor #19</v>
      </c>
      <c r="D83" s="50">
        <f t="shared" si="17"/>
        <v>0</v>
      </c>
      <c r="E83" s="50">
        <f t="shared" si="18"/>
        <v>0</v>
      </c>
      <c r="F83" s="50">
        <f t="shared" si="19"/>
        <v>0</v>
      </c>
      <c r="G83" s="50">
        <f t="shared" si="20"/>
        <v>0</v>
      </c>
      <c r="H83" s="50">
        <f t="shared" si="21"/>
        <v>0</v>
      </c>
      <c r="I83" s="33">
        <f t="shared" si="24"/>
        <v>0</v>
      </c>
      <c r="L83"/>
    </row>
    <row r="84" spans="1:12" s="33" customFormat="1">
      <c r="A84" s="373"/>
      <c r="B84" s="376" t="s">
        <v>121</v>
      </c>
      <c r="C84" s="373"/>
      <c r="D84" s="375">
        <f>SUM(D65:D83)</f>
        <v>0</v>
      </c>
      <c r="E84" s="375">
        <f t="shared" ref="E84:I84" si="25">SUM(E65:E83)</f>
        <v>0</v>
      </c>
      <c r="F84" s="375">
        <f t="shared" si="25"/>
        <v>0</v>
      </c>
      <c r="G84" s="375">
        <f t="shared" si="25"/>
        <v>0</v>
      </c>
      <c r="H84" s="375">
        <f>SUM(H65:H83)</f>
        <v>0</v>
      </c>
      <c r="I84" s="375">
        <f t="shared" si="25"/>
        <v>0</v>
      </c>
      <c r="L84"/>
    </row>
    <row r="85" spans="1:12">
      <c r="B85" s="47"/>
      <c r="C85" s="47"/>
      <c r="D85" s="47"/>
      <c r="E85" s="47"/>
      <c r="F85" s="47"/>
      <c r="G85" s="47"/>
      <c r="H85" s="47"/>
      <c r="I85" s="47"/>
      <c r="J85" s="47"/>
    </row>
    <row r="86" spans="1:12">
      <c r="B86" s="47"/>
      <c r="C86" s="47"/>
      <c r="D86" s="47"/>
      <c r="E86" s="47"/>
      <c r="F86" s="47"/>
      <c r="G86" s="47"/>
      <c r="H86" s="47"/>
      <c r="I86" s="47"/>
      <c r="J86" s="47"/>
    </row>
    <row r="87" spans="1:12">
      <c r="B87" s="47"/>
      <c r="C87" s="47"/>
      <c r="D87" s="47"/>
      <c r="E87" s="47"/>
      <c r="F87" s="47"/>
      <c r="G87" s="47"/>
      <c r="H87" s="47"/>
      <c r="I87" s="47"/>
      <c r="J87" s="47"/>
    </row>
    <row r="88" spans="1:12">
      <c r="B88" s="47"/>
      <c r="C88" s="47"/>
      <c r="D88" s="47"/>
      <c r="E88" s="47"/>
      <c r="F88" s="47"/>
      <c r="G88" s="47"/>
      <c r="H88" s="47"/>
      <c r="I88" s="47"/>
      <c r="J88" s="47"/>
    </row>
    <row r="89" spans="1:12">
      <c r="B89" s="47"/>
      <c r="C89" s="47"/>
      <c r="D89" s="47"/>
      <c r="E89" s="47"/>
      <c r="F89" s="47"/>
      <c r="G89" s="47"/>
      <c r="H89" s="47"/>
      <c r="I89" s="47"/>
      <c r="J89" s="47"/>
    </row>
    <row r="90" spans="1:12">
      <c r="B90" s="47"/>
      <c r="C90" s="47"/>
      <c r="D90" s="47"/>
      <c r="E90" s="47"/>
      <c r="F90" s="47"/>
      <c r="G90" s="47"/>
      <c r="H90" s="47"/>
      <c r="I90" s="47"/>
      <c r="J90" s="47"/>
    </row>
    <row r="91" spans="1:12">
      <c r="B91" s="47"/>
      <c r="C91" s="47"/>
      <c r="D91" s="47"/>
      <c r="E91" s="47"/>
      <c r="F91" s="47"/>
      <c r="G91" s="47"/>
      <c r="H91" s="47"/>
      <c r="I91" s="47"/>
      <c r="J91" s="47"/>
    </row>
    <row r="92" spans="1:12">
      <c r="B92" s="47"/>
      <c r="C92" s="47"/>
      <c r="D92" s="47"/>
      <c r="E92" s="47"/>
      <c r="F92" s="47"/>
      <c r="G92" s="47"/>
      <c r="H92" s="47"/>
      <c r="I92" s="47"/>
      <c r="J92" s="47"/>
    </row>
    <row r="93" spans="1:12">
      <c r="B93" s="47"/>
      <c r="C93" s="47"/>
      <c r="D93" s="47"/>
      <c r="E93" s="47"/>
      <c r="F93" s="47"/>
      <c r="G93" s="47"/>
      <c r="H93" s="47"/>
      <c r="I93" s="47"/>
      <c r="J93" s="47"/>
    </row>
  </sheetData>
  <sheetProtection algorithmName="SHA-512" hashValue="Ti14jcu6UqKF5wd1ZxPc/2rvB1WeC1cSP3RC+Kb49tyKhSniadhYOMLJmn0qiItUV2w13dJmXICJ8S8xABbV5w==" saltValue="Ft6pZZVLx5SYfvREtZGmNA==" spinCount="100000" sheet="1" objects="1" scenarios="1"/>
  <mergeCells count="4">
    <mergeCell ref="A4:F4"/>
    <mergeCell ref="G3:H3"/>
    <mergeCell ref="A3:F3"/>
    <mergeCell ref="A2:F2"/>
  </mergeCells>
  <phoneticPr fontId="28" type="noConversion"/>
  <pageMargins left="0.5" right="0.25" top="0.25" bottom="0.25" header="0.5" footer="0.5"/>
  <pageSetup scale="62"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ransitionEvaluation="1" codeName="Sheet7">
    <tabColor rgb="FF0070C0"/>
  </sheetPr>
  <dimension ref="A1:T200"/>
  <sheetViews>
    <sheetView workbookViewId="0">
      <pane xSplit="3" ySplit="15" topLeftCell="D16" activePane="bottomRight" state="frozenSplit"/>
      <selection activeCell="N25" sqref="N25"/>
      <selection pane="topRight" activeCell="N25" sqref="N25"/>
      <selection pane="bottomLeft" activeCell="N25" sqref="N25"/>
      <selection pane="bottomRight" activeCell="M32" sqref="M32"/>
    </sheetView>
  </sheetViews>
  <sheetFormatPr defaultColWidth="11.42578125" defaultRowHeight="12.75"/>
  <cols>
    <col min="1" max="1" width="8" customWidth="1"/>
    <col min="2" max="2" width="1.7109375" customWidth="1"/>
    <col min="3" max="3" width="7.7109375" hidden="1" customWidth="1"/>
    <col min="4" max="4" width="40.42578125" customWidth="1"/>
    <col min="5" max="5" width="11.42578125" customWidth="1"/>
    <col min="6" max="6" width="11.5703125" customWidth="1"/>
    <col min="7" max="9" width="11.42578125" customWidth="1"/>
    <col min="10" max="10" width="12.85546875" customWidth="1"/>
    <col min="11" max="11" width="14.85546875" customWidth="1"/>
    <col min="12" max="12" width="13.7109375" style="47" bestFit="1" customWidth="1"/>
  </cols>
  <sheetData>
    <row r="1" spans="1:20" s="2" customFormat="1">
      <c r="A1" s="214" t="s">
        <v>371</v>
      </c>
      <c r="F1" s="215" t="s">
        <v>3</v>
      </c>
      <c r="G1" s="134"/>
      <c r="H1" s="134"/>
      <c r="I1" s="134"/>
      <c r="K1" s="122"/>
      <c r="L1" s="506"/>
      <c r="M1" s="506"/>
      <c r="N1" s="506"/>
      <c r="O1" s="506"/>
      <c r="P1" s="506"/>
      <c r="Q1" s="506"/>
      <c r="R1" s="506"/>
      <c r="S1" s="506"/>
      <c r="T1" s="506"/>
    </row>
    <row r="2" spans="1:20" s="2" customFormat="1">
      <c r="A2" s="106" t="s">
        <v>173</v>
      </c>
      <c r="B2" s="52"/>
      <c r="C2" s="52"/>
      <c r="D2" s="108" t="s">
        <v>176</v>
      </c>
      <c r="E2" s="52"/>
      <c r="F2" s="53"/>
      <c r="H2" s="104" t="s">
        <v>171</v>
      </c>
      <c r="I2" s="105" t="s">
        <v>172</v>
      </c>
      <c r="J2" s="103" t="s">
        <v>99</v>
      </c>
      <c r="K2" s="500" t="s">
        <v>179</v>
      </c>
      <c r="L2" s="506"/>
      <c r="M2" s="506"/>
      <c r="N2" s="506"/>
      <c r="O2" s="506"/>
      <c r="P2" s="506"/>
      <c r="Q2" s="506"/>
      <c r="R2" s="506"/>
      <c r="S2" s="506"/>
      <c r="T2" s="506"/>
    </row>
    <row r="3" spans="1:20" s="2" customFormat="1">
      <c r="A3" s="106" t="s">
        <v>174</v>
      </c>
      <c r="B3" s="52"/>
      <c r="C3" s="52"/>
      <c r="D3" s="108" t="s">
        <v>177</v>
      </c>
      <c r="E3" s="6"/>
      <c r="F3" s="6"/>
      <c r="G3" s="550" t="s">
        <v>175</v>
      </c>
      <c r="H3" s="550"/>
      <c r="I3" s="105" t="s">
        <v>172</v>
      </c>
      <c r="J3" s="118" t="s">
        <v>178</v>
      </c>
      <c r="K3" s="105" t="s">
        <v>172</v>
      </c>
      <c r="L3" s="506"/>
      <c r="M3" s="506"/>
      <c r="N3" s="506"/>
      <c r="O3" s="506"/>
      <c r="P3" s="506"/>
      <c r="Q3" s="506"/>
      <c r="R3" s="506"/>
      <c r="S3" s="506"/>
      <c r="T3" s="506"/>
    </row>
    <row r="4" spans="1:20" s="2" customFormat="1" ht="13.5" thickBot="1">
      <c r="A4" s="107" t="s">
        <v>188</v>
      </c>
      <c r="B4" s="54"/>
      <c r="C4" s="54"/>
      <c r="D4" s="109" t="s">
        <v>189</v>
      </c>
      <c r="E4" s="117"/>
      <c r="F4" s="117"/>
      <c r="G4" s="548"/>
      <c r="H4" s="548"/>
      <c r="I4" s="110"/>
      <c r="J4" s="102"/>
      <c r="K4" s="110"/>
      <c r="L4" s="506"/>
      <c r="M4" s="506"/>
      <c r="N4" s="506"/>
      <c r="O4" s="506"/>
      <c r="P4" s="506"/>
      <c r="Q4" s="506"/>
      <c r="R4" s="506"/>
      <c r="S4" s="506"/>
      <c r="T4" s="506"/>
    </row>
    <row r="5" spans="1:20" s="2" customFormat="1">
      <c r="A5" s="32" t="s">
        <v>109</v>
      </c>
      <c r="B5" s="6"/>
      <c r="C5" s="6"/>
      <c r="D5" s="6"/>
      <c r="E5" s="29" t="s">
        <v>106</v>
      </c>
      <c r="F5" s="7"/>
      <c r="G5" s="7"/>
      <c r="H5" s="29" t="s">
        <v>106</v>
      </c>
      <c r="I5" s="29"/>
      <c r="J5" s="119"/>
      <c r="K5" s="119"/>
      <c r="L5" s="506"/>
      <c r="M5" s="506"/>
      <c r="N5" s="506"/>
      <c r="O5" s="506"/>
      <c r="P5" s="506"/>
      <c r="Q5" s="506"/>
      <c r="R5" s="506"/>
      <c r="S5" s="506"/>
      <c r="T5" s="506"/>
    </row>
    <row r="6" spans="1:20" s="2" customFormat="1">
      <c r="A6" s="36" t="s">
        <v>97</v>
      </c>
      <c r="B6" s="26"/>
      <c r="C6" s="27"/>
      <c r="E6" s="29" t="s">
        <v>107</v>
      </c>
      <c r="F6" s="28"/>
      <c r="G6" s="28"/>
      <c r="H6" s="29" t="s">
        <v>108</v>
      </c>
      <c r="I6" s="29"/>
      <c r="J6" s="119"/>
      <c r="K6" s="119"/>
      <c r="L6" s="506"/>
      <c r="M6" s="506"/>
      <c r="N6" s="506"/>
      <c r="O6" s="506"/>
      <c r="P6" s="506"/>
      <c r="Q6" s="506"/>
      <c r="R6" s="506"/>
      <c r="S6" s="506"/>
      <c r="T6" s="506"/>
    </row>
    <row r="7" spans="1:20" s="2" customFormat="1">
      <c r="A7" s="23" t="s">
        <v>98</v>
      </c>
      <c r="B7"/>
      <c r="C7" s="24"/>
      <c r="D7" s="11"/>
      <c r="E7" s="442">
        <v>1</v>
      </c>
      <c r="F7" s="443" t="s">
        <v>166</v>
      </c>
      <c r="G7" s="126"/>
      <c r="H7" s="426">
        <v>1</v>
      </c>
      <c r="I7" s="427" t="s">
        <v>167</v>
      </c>
      <c r="J7" s="216"/>
      <c r="K7" s="119"/>
      <c r="L7" s="506"/>
      <c r="M7" s="506"/>
      <c r="N7" s="506"/>
      <c r="O7" s="506"/>
      <c r="P7" s="506"/>
      <c r="Q7" s="506"/>
      <c r="R7" s="506"/>
      <c r="S7" s="506"/>
      <c r="T7" s="506"/>
    </row>
    <row r="8" spans="1:20" s="2" customFormat="1" ht="12" customHeight="1">
      <c r="A8" s="23"/>
      <c r="B8"/>
      <c r="C8" s="24"/>
      <c r="D8" s="439" t="s">
        <v>198</v>
      </c>
      <c r="E8" s="440">
        <v>0</v>
      </c>
      <c r="F8" s="441">
        <v>0</v>
      </c>
      <c r="G8" s="441">
        <v>0</v>
      </c>
      <c r="H8" s="440">
        <v>0</v>
      </c>
      <c r="I8" s="440">
        <v>0</v>
      </c>
      <c r="J8" s="216"/>
      <c r="K8" s="119"/>
      <c r="L8" s="506"/>
      <c r="M8" s="506"/>
      <c r="N8" s="506"/>
      <c r="O8" s="506"/>
      <c r="P8" s="506"/>
      <c r="Q8" s="506"/>
      <c r="R8" s="506"/>
      <c r="S8" s="506"/>
      <c r="T8" s="506"/>
    </row>
    <row r="9" spans="1:20" ht="12" customHeight="1">
      <c r="D9" s="437" t="s">
        <v>165</v>
      </c>
      <c r="E9" s="438">
        <v>0</v>
      </c>
      <c r="F9" s="438">
        <v>0</v>
      </c>
      <c r="G9" s="438">
        <v>0</v>
      </c>
      <c r="H9" s="438">
        <v>0</v>
      </c>
      <c r="I9" s="438">
        <v>0</v>
      </c>
      <c r="J9" s="33"/>
      <c r="K9" s="33"/>
      <c r="L9" s="507"/>
      <c r="M9" s="507"/>
      <c r="N9" s="507"/>
      <c r="O9" s="507"/>
      <c r="P9" s="507"/>
      <c r="Q9" s="507"/>
      <c r="R9" s="507"/>
      <c r="S9" s="507"/>
      <c r="T9" s="507"/>
    </row>
    <row r="10" spans="1:20" ht="12" customHeight="1">
      <c r="D10" t="s">
        <v>164</v>
      </c>
      <c r="E10" s="436">
        <f>IF($H$7&lt;3,VLOOKUP($H$7,'Vars-RBHS'!$A$39:'Vars-RBHS'!$H$40,3),E9)</f>
        <v>0</v>
      </c>
      <c r="F10" s="436">
        <f>IF($H$7&lt;3,VLOOKUP($H$7,'Vars-RBHS'!$A$39:'Vars-RBHS'!$H$40,4),F9)</f>
        <v>0</v>
      </c>
      <c r="G10" s="436">
        <f>IF($H$7&lt;3,VLOOKUP($H$7,'Vars-RBHS'!$A$39:'Vars-RBHS'!$H$40,5),G9)</f>
        <v>0</v>
      </c>
      <c r="H10" s="436">
        <f>IF($H$7&lt;3,VLOOKUP($H$7,'Vars-RBHS'!$A$39:'Vars-RBHS'!$H$40,6),H9)</f>
        <v>0</v>
      </c>
      <c r="I10" s="436">
        <f>IF($H$7&lt;3,VLOOKUP($H$7,'Vars-RBHS'!$A$39:'Vars-RBHS'!$H$40,7),I9)</f>
        <v>0</v>
      </c>
      <c r="J10" s="33"/>
      <c r="K10" s="33"/>
      <c r="L10" s="507"/>
      <c r="M10" s="507"/>
      <c r="N10" s="507"/>
      <c r="O10" s="507"/>
      <c r="P10" s="507"/>
      <c r="Q10" s="507"/>
      <c r="R10" s="507"/>
      <c r="S10" s="507"/>
      <c r="T10" s="507"/>
    </row>
    <row r="11" spans="1:20" ht="12" customHeight="1">
      <c r="D11" s="444" t="s">
        <v>211</v>
      </c>
      <c r="E11" s="445">
        <v>0</v>
      </c>
      <c r="F11" s="445">
        <v>0</v>
      </c>
      <c r="G11" s="445">
        <v>0</v>
      </c>
      <c r="H11" s="445">
        <v>0</v>
      </c>
      <c r="I11" s="445">
        <v>0</v>
      </c>
      <c r="J11" s="33"/>
      <c r="K11" s="33"/>
      <c r="L11" s="507"/>
      <c r="M11" s="507"/>
      <c r="N11" s="507"/>
      <c r="O11" s="507"/>
      <c r="P11" s="507"/>
      <c r="Q11" s="507"/>
      <c r="R11" s="507"/>
      <c r="S11" s="507"/>
      <c r="T11" s="507"/>
    </row>
    <row r="12" spans="1:20">
      <c r="E12" s="85"/>
      <c r="F12" s="85"/>
      <c r="H12" s="85"/>
      <c r="I12" s="85"/>
      <c r="J12" s="33"/>
      <c r="K12" s="33"/>
      <c r="L12" s="507"/>
      <c r="M12" s="507"/>
      <c r="N12" s="507"/>
      <c r="O12" s="507"/>
      <c r="P12" s="507"/>
      <c r="Q12" s="507"/>
      <c r="R12" s="507"/>
      <c r="S12" s="507"/>
      <c r="T12" s="507"/>
    </row>
    <row r="13" spans="1:20">
      <c r="B13" s="9"/>
      <c r="C13" s="10" t="s">
        <v>5</v>
      </c>
      <c r="D13" s="10" t="s">
        <v>100</v>
      </c>
      <c r="E13" s="22" t="str">
        <f>"FY " &amp; TEXT('Vars-RBHS'!C2,"0000")</f>
        <v>FY 2018</v>
      </c>
      <c r="F13" s="22" t="str">
        <f>"FY " &amp; TEXT('Vars-RBHS'!D2,"0000")</f>
        <v>FY 2019</v>
      </c>
      <c r="G13" s="22" t="str">
        <f>"FY " &amp; TEXT('Vars-RBHS'!E2,"0000")</f>
        <v>FY 2020</v>
      </c>
      <c r="H13" s="22" t="str">
        <f>"FY " &amp; TEXT('Vars-RBHS'!F2,"0000")</f>
        <v>FY 2021</v>
      </c>
      <c r="I13" s="22" t="str">
        <f>"FY " &amp; TEXT('Vars-RBHS'!G2,"0000")</f>
        <v>FY 2022</v>
      </c>
      <c r="J13" s="33"/>
      <c r="K13" s="33"/>
      <c r="L13" s="507"/>
      <c r="M13" s="507"/>
      <c r="N13" s="507"/>
      <c r="O13" s="507"/>
      <c r="P13" s="507"/>
      <c r="Q13" s="507"/>
      <c r="R13" s="507"/>
      <c r="S13" s="507"/>
      <c r="T13" s="507"/>
    </row>
    <row r="14" spans="1:20">
      <c r="A14" s="30" t="s">
        <v>318</v>
      </c>
      <c r="D14" s="98" t="s">
        <v>170</v>
      </c>
      <c r="E14" s="85">
        <f>IF($E$7&lt;9,VLOOKUP($E$7,'Vars-RBHS'!$A$29:'Vars-RBHS'!$H$36,3),E8)</f>
        <v>0.59</v>
      </c>
      <c r="F14" s="85">
        <f>IF($E$7&lt;9,VLOOKUP($E$7,'Vars-RBHS'!$A$29:'Vars-RBHS'!$H$36,4),F8)</f>
        <v>0.59</v>
      </c>
      <c r="G14" s="85">
        <f>IF($E$7&lt;9,VLOOKUP($E$7,'Vars-RBHS'!$A$29:'Vars-RBHS'!$H$36,5),G8)</f>
        <v>0.59</v>
      </c>
      <c r="H14" s="85">
        <f>IF($E$7&lt;9,VLOOKUP($E$7,'Vars-RBHS'!$A$29:'Vars-RBHS'!$H$36,6),H8)</f>
        <v>0.59</v>
      </c>
      <c r="I14" s="85">
        <f>IF($E$7&lt;9,VLOOKUP($E$7,'Vars-RBHS'!$A$29:'Vars-RBHS'!$H$36,7),I8)</f>
        <v>0.59</v>
      </c>
      <c r="J14" s="33"/>
      <c r="K14" s="33"/>
      <c r="L14" s="507"/>
      <c r="M14" s="507"/>
      <c r="N14" s="507"/>
      <c r="O14" s="507"/>
      <c r="P14" s="507"/>
      <c r="Q14" s="507"/>
      <c r="R14" s="507"/>
      <c r="S14" s="507"/>
      <c r="T14" s="507"/>
    </row>
    <row r="15" spans="1:20" ht="13.5" thickBot="1">
      <c r="A15" s="31" t="s">
        <v>319</v>
      </c>
      <c r="B15" s="15"/>
      <c r="C15" s="15" t="s">
        <v>7</v>
      </c>
      <c r="D15" s="15" t="s">
        <v>7</v>
      </c>
      <c r="E15" s="16" t="s">
        <v>81</v>
      </c>
      <c r="F15" s="16" t="s">
        <v>82</v>
      </c>
      <c r="G15" s="16" t="s">
        <v>83</v>
      </c>
      <c r="H15" s="16" t="s">
        <v>84</v>
      </c>
      <c r="I15" s="16" t="s">
        <v>85</v>
      </c>
      <c r="J15" s="46" t="s">
        <v>86</v>
      </c>
      <c r="K15" s="46" t="s">
        <v>96</v>
      </c>
      <c r="L15" s="509" t="s">
        <v>433</v>
      </c>
      <c r="M15" s="507"/>
      <c r="N15" s="507"/>
      <c r="O15" s="507"/>
      <c r="P15" s="507"/>
      <c r="Q15" s="507"/>
      <c r="R15" s="507"/>
      <c r="S15" s="507"/>
      <c r="T15" s="507"/>
    </row>
    <row r="16" spans="1:20">
      <c r="A16" s="476">
        <v>601100</v>
      </c>
      <c r="B16" s="9"/>
      <c r="C16" s="9" t="s">
        <v>8</v>
      </c>
      <c r="D16" s="9" t="s">
        <v>356</v>
      </c>
      <c r="E16" s="111">
        <f>'Personnel-RBHS'!B24+'Personnel-RBHS'!B43</f>
        <v>0</v>
      </c>
      <c r="F16" s="111">
        <f>'Personnel-RBHS'!C24+'Personnel-RBHS'!C43</f>
        <v>0</v>
      </c>
      <c r="G16" s="111">
        <f>'Personnel-RBHS'!D24+'Personnel-RBHS'!D43</f>
        <v>0</v>
      </c>
      <c r="H16" s="111">
        <f>'Personnel-RBHS'!E24+'Personnel-RBHS'!E43</f>
        <v>0</v>
      </c>
      <c r="I16" s="111">
        <f>'Personnel-RBHS'!F24+'Personnel-RBHS'!F43</f>
        <v>0</v>
      </c>
      <c r="J16" s="21">
        <f>SUM(E16:I16)</f>
        <v>0</v>
      </c>
      <c r="K16" s="116"/>
      <c r="L16" s="507"/>
      <c r="M16" s="507"/>
      <c r="N16" s="507"/>
      <c r="O16" s="507"/>
      <c r="P16" s="507"/>
      <c r="Q16" s="507"/>
      <c r="R16" s="507"/>
      <c r="S16" s="507"/>
      <c r="T16" s="507"/>
    </row>
    <row r="17" spans="1:20">
      <c r="A17" s="476">
        <v>601110</v>
      </c>
      <c r="B17" s="9"/>
      <c r="C17" s="9"/>
      <c r="D17" s="9" t="s">
        <v>213</v>
      </c>
      <c r="E17" s="111">
        <f>'Personnel-RBHS'!B36</f>
        <v>0</v>
      </c>
      <c r="F17" s="111">
        <f>'Personnel-RBHS'!C36</f>
        <v>0</v>
      </c>
      <c r="G17" s="111">
        <f>'Personnel-RBHS'!D36</f>
        <v>0</v>
      </c>
      <c r="H17" s="111">
        <f>'Personnel-RBHS'!E36</f>
        <v>0</v>
      </c>
      <c r="I17" s="111">
        <f>'Personnel-RBHS'!F36</f>
        <v>0</v>
      </c>
      <c r="J17" s="21">
        <f>SUM(E17:I17)</f>
        <v>0</v>
      </c>
      <c r="K17" s="116"/>
      <c r="L17" s="507"/>
      <c r="M17" s="507"/>
      <c r="N17" s="507"/>
      <c r="O17" s="507"/>
      <c r="P17" s="507"/>
      <c r="Q17" s="507"/>
      <c r="R17" s="507"/>
      <c r="S17" s="507"/>
      <c r="T17" s="507"/>
    </row>
    <row r="18" spans="1:20">
      <c r="A18" s="476">
        <v>601100</v>
      </c>
      <c r="B18" s="9"/>
      <c r="C18" s="9"/>
      <c r="D18" s="9" t="s">
        <v>426</v>
      </c>
      <c r="E18" s="111">
        <f>'Personnel-RBHS'!B51</f>
        <v>0</v>
      </c>
      <c r="F18" s="111">
        <f>'Personnel-RBHS'!C51</f>
        <v>0</v>
      </c>
      <c r="G18" s="111">
        <f>'Personnel-RBHS'!D51</f>
        <v>0</v>
      </c>
      <c r="H18" s="111">
        <f>'Personnel-RBHS'!E51</f>
        <v>0</v>
      </c>
      <c r="I18" s="111">
        <f>'Personnel-RBHS'!F51</f>
        <v>0</v>
      </c>
      <c r="J18" s="21">
        <f>SUM(E18:I18)</f>
        <v>0</v>
      </c>
      <c r="K18" s="116"/>
      <c r="L18" s="507"/>
      <c r="M18" s="507"/>
      <c r="N18" s="507"/>
      <c r="O18" s="507"/>
      <c r="P18" s="507"/>
      <c r="Q18" s="507"/>
      <c r="R18" s="507"/>
      <c r="S18" s="507"/>
      <c r="T18" s="507"/>
    </row>
    <row r="19" spans="1:20">
      <c r="A19" s="478"/>
      <c r="B19" s="365" t="s">
        <v>16</v>
      </c>
      <c r="C19" s="365" t="s">
        <v>17</v>
      </c>
      <c r="D19" s="365" t="s">
        <v>180</v>
      </c>
      <c r="E19" s="366">
        <f>SUM(E16:E18)</f>
        <v>0</v>
      </c>
      <c r="F19" s="366">
        <f t="shared" ref="F19:I19" si="0">SUM(F16:F18)</f>
        <v>0</v>
      </c>
      <c r="G19" s="366">
        <f t="shared" si="0"/>
        <v>0</v>
      </c>
      <c r="H19" s="366">
        <f t="shared" si="0"/>
        <v>0</v>
      </c>
      <c r="I19" s="366">
        <f t="shared" si="0"/>
        <v>0</v>
      </c>
      <c r="J19" s="367">
        <f>SUM(J16:J18)</f>
        <v>0</v>
      </c>
      <c r="K19" s="116"/>
      <c r="L19" s="507"/>
      <c r="M19" s="507"/>
      <c r="N19" s="507"/>
      <c r="O19" s="507"/>
      <c r="P19" s="507"/>
      <c r="Q19" s="507"/>
      <c r="R19" s="507"/>
      <c r="S19" s="507"/>
      <c r="T19" s="507"/>
    </row>
    <row r="20" spans="1:20" ht="9.9499999999999993" customHeight="1">
      <c r="A20" s="476"/>
      <c r="B20" s="9"/>
      <c r="C20" s="9"/>
      <c r="D20" s="9"/>
      <c r="E20" s="11"/>
      <c r="F20" s="21"/>
      <c r="G20" s="21"/>
      <c r="H20" s="21"/>
      <c r="I20" s="21"/>
      <c r="J20" s="21"/>
      <c r="K20" s="116"/>
      <c r="L20" s="507"/>
      <c r="M20" s="507"/>
      <c r="N20" s="507"/>
      <c r="O20" s="507"/>
      <c r="P20" s="507"/>
      <c r="Q20" s="507"/>
      <c r="R20" s="507"/>
      <c r="S20" s="507"/>
      <c r="T20" s="507"/>
    </row>
    <row r="21" spans="1:20">
      <c r="A21" s="478" t="s">
        <v>367</v>
      </c>
      <c r="B21" s="365"/>
      <c r="C21" s="365" t="s">
        <v>19</v>
      </c>
      <c r="D21" s="365" t="s">
        <v>366</v>
      </c>
      <c r="E21" s="368">
        <f>+'Personnel-RBHS'!B60</f>
        <v>0</v>
      </c>
      <c r="F21" s="368">
        <f>+'Personnel-RBHS'!C60</f>
        <v>0</v>
      </c>
      <c r="G21" s="368">
        <f>+'Personnel-RBHS'!D60</f>
        <v>0</v>
      </c>
      <c r="H21" s="368">
        <f>+'Personnel-RBHS'!E60</f>
        <v>0</v>
      </c>
      <c r="I21" s="368">
        <f>+'Personnel-RBHS'!F60</f>
        <v>0</v>
      </c>
      <c r="J21" s="369">
        <f>SUM(E21:I21)</f>
        <v>0</v>
      </c>
      <c r="K21" s="116"/>
      <c r="L21" s="507"/>
      <c r="M21" s="507"/>
      <c r="N21" s="507"/>
      <c r="O21" s="507"/>
      <c r="P21" s="507"/>
      <c r="Q21" s="507"/>
      <c r="R21" s="507"/>
      <c r="S21" s="507"/>
      <c r="T21" s="507"/>
    </row>
    <row r="22" spans="1:20" ht="9.9499999999999993" customHeight="1">
      <c r="A22" s="476"/>
      <c r="B22" s="9"/>
      <c r="C22" s="9"/>
      <c r="D22" s="9"/>
      <c r="E22" s="11"/>
      <c r="F22" s="21"/>
      <c r="G22" s="21"/>
      <c r="H22" s="21"/>
      <c r="I22" s="21"/>
      <c r="J22" s="21"/>
      <c r="K22" s="116"/>
      <c r="L22" s="507"/>
      <c r="M22" s="507"/>
      <c r="N22" s="507"/>
      <c r="O22" s="507"/>
      <c r="P22" s="507"/>
      <c r="Q22" s="507"/>
      <c r="R22" s="507"/>
      <c r="S22" s="507"/>
      <c r="T22" s="507"/>
    </row>
    <row r="23" spans="1:20">
      <c r="A23" s="476">
        <v>701101</v>
      </c>
      <c r="B23" s="9"/>
      <c r="C23" s="9" t="s">
        <v>20</v>
      </c>
      <c r="D23" s="9" t="s">
        <v>225</v>
      </c>
      <c r="E23" s="42">
        <v>0</v>
      </c>
      <c r="F23" s="42">
        <v>0</v>
      </c>
      <c r="G23" s="42">
        <v>0</v>
      </c>
      <c r="H23" s="42">
        <v>0</v>
      </c>
      <c r="I23" s="42">
        <v>0</v>
      </c>
      <c r="J23" s="21">
        <f t="shared" ref="J23:J31" si="1">SUM(E23:I23)</f>
        <v>0</v>
      </c>
      <c r="K23" s="116"/>
      <c r="L23" s="507"/>
      <c r="M23" s="507"/>
      <c r="N23" s="507"/>
      <c r="O23" s="507"/>
      <c r="P23" s="507"/>
      <c r="Q23" s="507"/>
      <c r="R23" s="507"/>
      <c r="S23" s="507"/>
      <c r="T23" s="507"/>
    </row>
    <row r="24" spans="1:20">
      <c r="A24" s="476">
        <v>701103</v>
      </c>
      <c r="B24" s="9"/>
      <c r="C24" s="9" t="s">
        <v>21</v>
      </c>
      <c r="D24" s="9" t="s">
        <v>226</v>
      </c>
      <c r="E24" s="42">
        <v>0</v>
      </c>
      <c r="F24" s="42">
        <v>0</v>
      </c>
      <c r="G24" s="42">
        <v>0</v>
      </c>
      <c r="H24" s="42">
        <v>0</v>
      </c>
      <c r="I24" s="42">
        <v>0</v>
      </c>
      <c r="J24" s="21">
        <f t="shared" si="1"/>
        <v>0</v>
      </c>
      <c r="K24" s="116"/>
      <c r="L24" s="507"/>
      <c r="M24" s="507"/>
      <c r="N24" s="507"/>
      <c r="O24" s="507"/>
      <c r="P24" s="507"/>
      <c r="Q24" s="507"/>
      <c r="R24" s="507"/>
      <c r="S24" s="507"/>
      <c r="T24" s="507"/>
    </row>
    <row r="25" spans="1:20">
      <c r="A25" s="476">
        <v>701211</v>
      </c>
      <c r="B25" s="9"/>
      <c r="C25" s="9"/>
      <c r="D25" s="9" t="s">
        <v>227</v>
      </c>
      <c r="E25" s="42">
        <v>0</v>
      </c>
      <c r="F25" s="42">
        <v>0</v>
      </c>
      <c r="G25" s="42">
        <v>0</v>
      </c>
      <c r="H25" s="42">
        <v>0</v>
      </c>
      <c r="I25" s="42">
        <v>0</v>
      </c>
      <c r="J25" s="21">
        <f>SUM(E25:I25)</f>
        <v>0</v>
      </c>
      <c r="K25" s="116"/>
      <c r="L25" s="507"/>
      <c r="M25" s="507"/>
      <c r="N25" s="507"/>
      <c r="O25" s="507"/>
      <c r="P25" s="507"/>
      <c r="Q25" s="507"/>
      <c r="R25" s="507"/>
      <c r="S25" s="507"/>
      <c r="T25" s="507"/>
    </row>
    <row r="26" spans="1:20">
      <c r="A26" s="476">
        <v>701209</v>
      </c>
      <c r="B26" s="9"/>
      <c r="C26" s="9"/>
      <c r="D26" s="9" t="s">
        <v>228</v>
      </c>
      <c r="E26" s="42">
        <v>0</v>
      </c>
      <c r="F26" s="42">
        <v>0</v>
      </c>
      <c r="G26" s="42">
        <v>0</v>
      </c>
      <c r="H26" s="42">
        <v>0</v>
      </c>
      <c r="I26" s="42">
        <v>0</v>
      </c>
      <c r="J26" s="21">
        <f>SUM(E26:I26)</f>
        <v>0</v>
      </c>
      <c r="K26" s="116"/>
      <c r="L26" s="507"/>
      <c r="M26" s="507"/>
      <c r="N26" s="507"/>
      <c r="O26" s="507"/>
      <c r="P26" s="507"/>
      <c r="Q26" s="507"/>
      <c r="R26" s="507"/>
      <c r="S26" s="507"/>
      <c r="T26" s="507"/>
    </row>
    <row r="27" spans="1:20">
      <c r="A27" s="476">
        <v>701105</v>
      </c>
      <c r="B27" s="9"/>
      <c r="C27" s="9" t="s">
        <v>23</v>
      </c>
      <c r="D27" s="9" t="s">
        <v>229</v>
      </c>
      <c r="E27" s="42">
        <v>0</v>
      </c>
      <c r="F27" s="42">
        <v>0</v>
      </c>
      <c r="G27" s="42">
        <v>0</v>
      </c>
      <c r="H27" s="42">
        <v>0</v>
      </c>
      <c r="I27" s="42">
        <v>0</v>
      </c>
      <c r="J27" s="21">
        <f t="shared" si="1"/>
        <v>0</v>
      </c>
      <c r="K27" s="116"/>
      <c r="L27" s="507"/>
      <c r="M27" s="507"/>
      <c r="N27" s="507"/>
      <c r="O27" s="507"/>
      <c r="P27" s="507"/>
      <c r="Q27" s="507"/>
      <c r="R27" s="507"/>
      <c r="S27" s="507"/>
      <c r="T27" s="507"/>
    </row>
    <row r="28" spans="1:20">
      <c r="A28" s="476">
        <v>701218</v>
      </c>
      <c r="B28" s="9"/>
      <c r="C28" s="9" t="s">
        <v>25</v>
      </c>
      <c r="D28" s="9" t="s">
        <v>230</v>
      </c>
      <c r="E28" s="42">
        <v>0</v>
      </c>
      <c r="F28" s="42">
        <v>0</v>
      </c>
      <c r="G28" s="42">
        <v>0</v>
      </c>
      <c r="H28" s="42">
        <v>0</v>
      </c>
      <c r="I28" s="42">
        <v>0</v>
      </c>
      <c r="J28" s="21">
        <f>SUM(E28:I28)</f>
        <v>0</v>
      </c>
      <c r="K28" s="116"/>
      <c r="L28" s="507"/>
      <c r="M28" s="507"/>
      <c r="N28" s="507"/>
      <c r="O28" s="507"/>
      <c r="P28" s="507"/>
      <c r="Q28" s="507"/>
      <c r="R28" s="507"/>
      <c r="S28" s="507"/>
      <c r="T28" s="507"/>
    </row>
    <row r="29" spans="1:20">
      <c r="A29" s="476">
        <v>701121</v>
      </c>
      <c r="B29" s="9"/>
      <c r="C29" s="9"/>
      <c r="D29" s="9" t="s">
        <v>231</v>
      </c>
      <c r="E29" s="42">
        <v>0</v>
      </c>
      <c r="F29" s="42">
        <v>0</v>
      </c>
      <c r="G29" s="42">
        <v>0</v>
      </c>
      <c r="H29" s="42">
        <v>0</v>
      </c>
      <c r="I29" s="42">
        <v>0</v>
      </c>
      <c r="J29" s="21">
        <f>SUM(E29:I29)</f>
        <v>0</v>
      </c>
      <c r="K29" s="116"/>
      <c r="L29" s="507"/>
      <c r="M29" s="507"/>
      <c r="N29" s="507"/>
      <c r="O29" s="507"/>
      <c r="P29" s="507"/>
      <c r="Q29" s="507"/>
      <c r="R29" s="507"/>
      <c r="S29" s="507"/>
      <c r="T29" s="507"/>
    </row>
    <row r="30" spans="1:20">
      <c r="A30" s="493"/>
      <c r="B30" s="217"/>
      <c r="C30" s="217"/>
      <c r="D30" s="234" t="s">
        <v>372</v>
      </c>
      <c r="E30" s="42">
        <v>0</v>
      </c>
      <c r="F30" s="42">
        <v>0</v>
      </c>
      <c r="G30" s="42">
        <v>0</v>
      </c>
      <c r="H30" s="42">
        <v>0</v>
      </c>
      <c r="I30" s="42">
        <v>0</v>
      </c>
      <c r="J30" s="496">
        <f>SUM(E30:I30)</f>
        <v>0</v>
      </c>
      <c r="K30" s="116"/>
      <c r="L30" s="507"/>
      <c r="M30" s="507"/>
      <c r="N30" s="507"/>
      <c r="O30" s="507"/>
      <c r="P30" s="507"/>
      <c r="Q30" s="507"/>
      <c r="R30" s="507"/>
      <c r="S30" s="507"/>
      <c r="T30" s="507"/>
    </row>
    <row r="31" spans="1:20">
      <c r="A31" s="493"/>
      <c r="B31" s="217"/>
      <c r="C31" s="217"/>
      <c r="D31" s="234" t="s">
        <v>372</v>
      </c>
      <c r="E31" s="42">
        <v>0</v>
      </c>
      <c r="F31" s="42">
        <v>0</v>
      </c>
      <c r="G31" s="42">
        <v>0</v>
      </c>
      <c r="H31" s="42">
        <v>0</v>
      </c>
      <c r="I31" s="42">
        <v>0</v>
      </c>
      <c r="J31" s="496">
        <f t="shared" si="1"/>
        <v>0</v>
      </c>
      <c r="K31" s="116"/>
      <c r="L31" s="507"/>
      <c r="M31" s="507"/>
      <c r="N31" s="507"/>
      <c r="O31" s="507"/>
      <c r="P31" s="507"/>
      <c r="Q31" s="507"/>
      <c r="R31" s="507"/>
      <c r="S31" s="507"/>
      <c r="T31" s="507"/>
    </row>
    <row r="32" spans="1:20">
      <c r="A32" s="478"/>
      <c r="B32" s="365" t="s">
        <v>26</v>
      </c>
      <c r="C32" s="365" t="s">
        <v>27</v>
      </c>
      <c r="D32" s="365" t="s">
        <v>27</v>
      </c>
      <c r="E32" s="367">
        <f t="shared" ref="E32:J32" si="2">SUM(E23:E31)</f>
        <v>0</v>
      </c>
      <c r="F32" s="367">
        <f t="shared" si="2"/>
        <v>0</v>
      </c>
      <c r="G32" s="367">
        <f t="shared" si="2"/>
        <v>0</v>
      </c>
      <c r="H32" s="367">
        <f t="shared" si="2"/>
        <v>0</v>
      </c>
      <c r="I32" s="367">
        <f t="shared" si="2"/>
        <v>0</v>
      </c>
      <c r="J32" s="367">
        <f t="shared" si="2"/>
        <v>0</v>
      </c>
      <c r="K32" s="116"/>
      <c r="L32" s="507"/>
      <c r="M32" s="507"/>
      <c r="N32" s="507"/>
      <c r="O32" s="507"/>
      <c r="P32" s="507"/>
      <c r="Q32" s="507"/>
      <c r="R32" s="507"/>
      <c r="S32" s="507"/>
      <c r="T32" s="507"/>
    </row>
    <row r="33" spans="1:20" ht="9.9499999999999993" customHeight="1">
      <c r="A33" s="476"/>
      <c r="B33" s="9"/>
      <c r="C33" s="9"/>
      <c r="D33" s="9"/>
      <c r="E33" s="11"/>
      <c r="F33" s="21"/>
      <c r="G33" s="21"/>
      <c r="H33" s="21"/>
      <c r="I33" s="21"/>
      <c r="J33" s="21"/>
      <c r="K33" s="116"/>
      <c r="L33" s="507"/>
      <c r="M33" s="507"/>
      <c r="N33" s="507"/>
      <c r="O33" s="507"/>
      <c r="P33" s="507"/>
      <c r="Q33" s="507"/>
      <c r="R33" s="507"/>
      <c r="S33" s="507"/>
      <c r="T33" s="507"/>
    </row>
    <row r="34" spans="1:20">
      <c r="A34" s="476">
        <v>702108</v>
      </c>
      <c r="B34" s="9"/>
      <c r="C34" s="9" t="s">
        <v>29</v>
      </c>
      <c r="D34" s="9" t="s">
        <v>232</v>
      </c>
      <c r="E34" s="42">
        <v>0</v>
      </c>
      <c r="F34" s="42">
        <v>0</v>
      </c>
      <c r="G34" s="42">
        <v>0</v>
      </c>
      <c r="H34" s="42">
        <v>0</v>
      </c>
      <c r="I34" s="42">
        <v>0</v>
      </c>
      <c r="J34" s="21">
        <f t="shared" ref="J34:J39" si="3">SUM(E34:I34)</f>
        <v>0</v>
      </c>
      <c r="K34" s="116"/>
      <c r="L34" s="507"/>
      <c r="M34" s="507"/>
      <c r="N34" s="507"/>
      <c r="O34" s="507"/>
      <c r="P34" s="507"/>
      <c r="Q34" s="507"/>
      <c r="R34" s="507"/>
      <c r="S34" s="507"/>
      <c r="T34" s="507"/>
    </row>
    <row r="35" spans="1:20">
      <c r="A35" s="476">
        <v>702124</v>
      </c>
      <c r="B35" s="9"/>
      <c r="C35" s="9"/>
      <c r="D35" s="9" t="s">
        <v>416</v>
      </c>
      <c r="E35" s="42">
        <v>0</v>
      </c>
      <c r="F35" s="42">
        <v>0</v>
      </c>
      <c r="G35" s="42">
        <v>0</v>
      </c>
      <c r="H35" s="42">
        <v>0</v>
      </c>
      <c r="I35" s="42">
        <v>0</v>
      </c>
      <c r="J35" s="21">
        <f t="shared" ref="J35" si="4">SUM(E35:I35)</f>
        <v>0</v>
      </c>
      <c r="K35" s="116"/>
      <c r="L35" s="507"/>
      <c r="M35" s="507"/>
      <c r="N35" s="507"/>
      <c r="O35" s="507"/>
      <c r="P35" s="507"/>
      <c r="Q35" s="507"/>
      <c r="R35" s="507"/>
      <c r="S35" s="507"/>
      <c r="T35" s="507"/>
    </row>
    <row r="36" spans="1:20">
      <c r="A36" s="476">
        <v>702118</v>
      </c>
      <c r="B36" s="9"/>
      <c r="C36" s="9"/>
      <c r="D36" s="9" t="s">
        <v>233</v>
      </c>
      <c r="E36" s="42">
        <v>0</v>
      </c>
      <c r="F36" s="42">
        <v>0</v>
      </c>
      <c r="G36" s="42">
        <v>0</v>
      </c>
      <c r="H36" s="42">
        <v>0</v>
      </c>
      <c r="I36" s="42">
        <v>0</v>
      </c>
      <c r="J36" s="21">
        <f>SUM(E36:I36)</f>
        <v>0</v>
      </c>
      <c r="K36" s="116"/>
      <c r="L36" s="507"/>
      <c r="M36" s="507"/>
      <c r="N36" s="507"/>
      <c r="O36" s="507"/>
      <c r="P36" s="507"/>
      <c r="Q36" s="507"/>
      <c r="R36" s="507"/>
      <c r="S36" s="507"/>
      <c r="T36" s="507"/>
    </row>
    <row r="37" spans="1:20">
      <c r="A37" s="476">
        <v>702135</v>
      </c>
      <c r="B37" s="9"/>
      <c r="C37" s="9"/>
      <c r="D37" s="9" t="s">
        <v>234</v>
      </c>
      <c r="E37" s="42">
        <v>0</v>
      </c>
      <c r="F37" s="42">
        <v>0</v>
      </c>
      <c r="G37" s="42">
        <v>0</v>
      </c>
      <c r="H37" s="42">
        <v>0</v>
      </c>
      <c r="I37" s="42">
        <v>0</v>
      </c>
      <c r="J37" s="21">
        <f t="shared" si="3"/>
        <v>0</v>
      </c>
      <c r="K37" s="116"/>
      <c r="L37" s="507"/>
      <c r="M37" s="507"/>
      <c r="N37" s="507"/>
      <c r="O37" s="507"/>
      <c r="P37" s="507"/>
      <c r="Q37" s="507"/>
      <c r="R37" s="507"/>
      <c r="S37" s="507"/>
      <c r="T37" s="507"/>
    </row>
    <row r="38" spans="1:20">
      <c r="A38" s="476">
        <v>702138</v>
      </c>
      <c r="B38" s="9"/>
      <c r="C38" s="9" t="s">
        <v>31</v>
      </c>
      <c r="D38" s="9" t="s">
        <v>235</v>
      </c>
      <c r="E38" s="42">
        <v>0</v>
      </c>
      <c r="F38" s="42">
        <v>0</v>
      </c>
      <c r="G38" s="42">
        <v>0</v>
      </c>
      <c r="H38" s="42">
        <v>0</v>
      </c>
      <c r="I38" s="42">
        <v>0</v>
      </c>
      <c r="J38" s="21">
        <f t="shared" si="3"/>
        <v>0</v>
      </c>
      <c r="K38" s="116"/>
      <c r="L38" s="507"/>
      <c r="M38" s="507"/>
      <c r="N38" s="507"/>
      <c r="O38" s="507"/>
      <c r="P38" s="507"/>
      <c r="Q38" s="507"/>
      <c r="R38" s="507"/>
      <c r="S38" s="507"/>
      <c r="T38" s="507"/>
    </row>
    <row r="39" spans="1:20">
      <c r="A39" s="476">
        <v>702149</v>
      </c>
      <c r="B39" s="9"/>
      <c r="C39" s="9"/>
      <c r="D39" s="9" t="s">
        <v>236</v>
      </c>
      <c r="E39" s="42">
        <v>0</v>
      </c>
      <c r="F39" s="42">
        <v>0</v>
      </c>
      <c r="G39" s="42">
        <v>0</v>
      </c>
      <c r="H39" s="42">
        <v>0</v>
      </c>
      <c r="I39" s="42">
        <v>0</v>
      </c>
      <c r="J39" s="21">
        <f t="shared" si="3"/>
        <v>0</v>
      </c>
      <c r="K39" s="116"/>
      <c r="L39" s="507"/>
      <c r="M39" s="507"/>
      <c r="N39" s="507"/>
      <c r="O39" s="507"/>
      <c r="P39" s="507"/>
      <c r="Q39" s="507"/>
      <c r="R39" s="507"/>
      <c r="S39" s="507"/>
      <c r="T39" s="507"/>
    </row>
    <row r="40" spans="1:20">
      <c r="A40" s="493"/>
      <c r="B40" s="217"/>
      <c r="C40" s="217"/>
      <c r="D40" s="234" t="s">
        <v>372</v>
      </c>
      <c r="E40" s="42">
        <v>0</v>
      </c>
      <c r="F40" s="42">
        <v>0</v>
      </c>
      <c r="G40" s="42">
        <v>0</v>
      </c>
      <c r="H40" s="42">
        <v>0</v>
      </c>
      <c r="I40" s="42">
        <v>0</v>
      </c>
      <c r="J40" s="496">
        <f>SUM(E40:I40)</f>
        <v>0</v>
      </c>
      <c r="K40" s="116"/>
      <c r="L40" s="507"/>
      <c r="M40" s="507"/>
      <c r="N40" s="507"/>
      <c r="O40" s="507"/>
      <c r="P40" s="507"/>
      <c r="Q40" s="507"/>
      <c r="R40" s="507"/>
      <c r="S40" s="507"/>
      <c r="T40" s="507"/>
    </row>
    <row r="41" spans="1:20">
      <c r="A41" s="493"/>
      <c r="B41" s="217"/>
      <c r="C41" s="217"/>
      <c r="D41" s="234" t="s">
        <v>372</v>
      </c>
      <c r="E41" s="42">
        <v>0</v>
      </c>
      <c r="F41" s="42">
        <v>0</v>
      </c>
      <c r="G41" s="42">
        <v>0</v>
      </c>
      <c r="H41" s="42">
        <v>0</v>
      </c>
      <c r="I41" s="42">
        <v>0</v>
      </c>
      <c r="J41" s="496">
        <f>SUM(E41:I41)</f>
        <v>0</v>
      </c>
      <c r="K41" s="116"/>
      <c r="L41" s="507"/>
      <c r="M41" s="507"/>
      <c r="N41" s="507"/>
      <c r="O41" s="507"/>
      <c r="P41" s="507"/>
      <c r="Q41" s="507"/>
      <c r="R41" s="507"/>
      <c r="S41" s="507"/>
      <c r="T41" s="507"/>
    </row>
    <row r="42" spans="1:20">
      <c r="A42" s="478"/>
      <c r="B42" s="365" t="s">
        <v>40</v>
      </c>
      <c r="C42" s="365" t="s">
        <v>41</v>
      </c>
      <c r="D42" s="365" t="s">
        <v>41</v>
      </c>
      <c r="E42" s="367">
        <f t="shared" ref="E42:J42" si="5">SUM(E34:E41)</f>
        <v>0</v>
      </c>
      <c r="F42" s="367">
        <f t="shared" si="5"/>
        <v>0</v>
      </c>
      <c r="G42" s="367">
        <f t="shared" si="5"/>
        <v>0</v>
      </c>
      <c r="H42" s="367">
        <f t="shared" si="5"/>
        <v>0</v>
      </c>
      <c r="I42" s="367">
        <f t="shared" si="5"/>
        <v>0</v>
      </c>
      <c r="J42" s="367">
        <f t="shared" si="5"/>
        <v>0</v>
      </c>
      <c r="K42" s="116"/>
      <c r="L42" s="507"/>
      <c r="M42" s="507"/>
      <c r="N42" s="507"/>
      <c r="O42" s="507"/>
      <c r="P42" s="507"/>
      <c r="Q42" s="507"/>
      <c r="R42" s="507"/>
      <c r="S42" s="507"/>
      <c r="T42" s="507"/>
    </row>
    <row r="43" spans="1:20" ht="9.9499999999999993" customHeight="1">
      <c r="A43" s="476"/>
      <c r="B43" s="9"/>
      <c r="C43" s="9"/>
      <c r="D43" s="9"/>
      <c r="E43" s="11"/>
      <c r="F43" s="21"/>
      <c r="G43" s="21"/>
      <c r="H43" s="21"/>
      <c r="I43" s="21"/>
      <c r="J43" s="21"/>
      <c r="K43" s="116"/>
      <c r="L43" s="507"/>
      <c r="M43" s="507"/>
      <c r="N43" s="507"/>
      <c r="O43" s="507"/>
      <c r="P43" s="507"/>
      <c r="Q43" s="507"/>
      <c r="R43" s="507"/>
      <c r="S43" s="507"/>
      <c r="T43" s="507"/>
    </row>
    <row r="44" spans="1:20">
      <c r="A44" s="476">
        <v>702157</v>
      </c>
      <c r="B44" s="9"/>
      <c r="C44" s="9" t="s">
        <v>43</v>
      </c>
      <c r="D44" s="9" t="s">
        <v>238</v>
      </c>
      <c r="E44" s="42">
        <v>0</v>
      </c>
      <c r="F44" s="42">
        <v>0</v>
      </c>
      <c r="G44" s="42">
        <v>0</v>
      </c>
      <c r="H44" s="42">
        <v>0</v>
      </c>
      <c r="I44" s="42">
        <v>0</v>
      </c>
      <c r="J44" s="21">
        <f>SUM(E44:I44)</f>
        <v>0</v>
      </c>
      <c r="K44" s="116"/>
      <c r="L44" s="507"/>
      <c r="M44" s="507"/>
      <c r="N44" s="507"/>
      <c r="O44" s="507"/>
      <c r="P44" s="507"/>
      <c r="Q44" s="507"/>
      <c r="R44" s="507"/>
      <c r="S44" s="507"/>
      <c r="T44" s="507"/>
    </row>
    <row r="45" spans="1:20">
      <c r="A45" s="477">
        <v>702159</v>
      </c>
      <c r="B45" s="18"/>
      <c r="C45" s="18" t="s">
        <v>45</v>
      </c>
      <c r="D45" s="18" t="s">
        <v>239</v>
      </c>
      <c r="E45" s="268">
        <v>0</v>
      </c>
      <c r="F45" s="268">
        <v>0</v>
      </c>
      <c r="G45" s="268">
        <v>0</v>
      </c>
      <c r="H45" s="268">
        <v>0</v>
      </c>
      <c r="I45" s="268">
        <v>0</v>
      </c>
      <c r="J45" s="240">
        <f>SUM(E45:I45)</f>
        <v>0</v>
      </c>
      <c r="K45" s="116"/>
      <c r="L45" s="507"/>
      <c r="M45" s="507"/>
      <c r="N45" s="507"/>
      <c r="O45" s="507"/>
      <c r="P45" s="507"/>
      <c r="Q45" s="507"/>
      <c r="R45" s="507"/>
      <c r="S45" s="507"/>
      <c r="T45" s="507"/>
    </row>
    <row r="46" spans="1:20">
      <c r="A46" s="477">
        <v>702127</v>
      </c>
      <c r="B46" s="18"/>
      <c r="C46" s="18"/>
      <c r="D46" s="18" t="s">
        <v>418</v>
      </c>
      <c r="E46" s="268">
        <v>0</v>
      </c>
      <c r="F46" s="268">
        <v>0</v>
      </c>
      <c r="G46" s="268">
        <v>0</v>
      </c>
      <c r="H46" s="268">
        <v>0</v>
      </c>
      <c r="I46" s="268">
        <v>0</v>
      </c>
      <c r="J46" s="240">
        <f>SUM(E46:I46)</f>
        <v>0</v>
      </c>
      <c r="K46" s="116"/>
      <c r="L46" s="507"/>
      <c r="M46" s="507"/>
      <c r="N46" s="507"/>
      <c r="O46" s="507"/>
      <c r="P46" s="507"/>
      <c r="Q46" s="507"/>
      <c r="R46" s="507"/>
      <c r="S46" s="507"/>
      <c r="T46" s="507"/>
    </row>
    <row r="47" spans="1:20">
      <c r="A47" s="478"/>
      <c r="B47" s="365" t="s">
        <v>48</v>
      </c>
      <c r="C47" s="365" t="s">
        <v>49</v>
      </c>
      <c r="D47" s="365" t="s">
        <v>49</v>
      </c>
      <c r="E47" s="367">
        <f>SUM(E44:E46)</f>
        <v>0</v>
      </c>
      <c r="F47" s="367">
        <f t="shared" ref="F47:J47" si="6">SUM(F44:F46)</f>
        <v>0</v>
      </c>
      <c r="G47" s="367">
        <f t="shared" si="6"/>
        <v>0</v>
      </c>
      <c r="H47" s="367">
        <f t="shared" si="6"/>
        <v>0</v>
      </c>
      <c r="I47" s="367">
        <f t="shared" si="6"/>
        <v>0</v>
      </c>
      <c r="J47" s="367">
        <f t="shared" si="6"/>
        <v>0</v>
      </c>
      <c r="K47" s="116"/>
      <c r="L47" s="507"/>
      <c r="M47" s="507"/>
      <c r="N47" s="507"/>
      <c r="O47" s="507"/>
      <c r="P47" s="507"/>
      <c r="Q47" s="507"/>
      <c r="R47" s="507"/>
      <c r="S47" s="507"/>
      <c r="T47" s="507"/>
    </row>
    <row r="48" spans="1:20" ht="9.9499999999999993" customHeight="1">
      <c r="A48" s="476"/>
      <c r="B48" s="9"/>
      <c r="C48" s="9"/>
      <c r="D48" s="9"/>
      <c r="E48" s="11"/>
      <c r="F48" s="21"/>
      <c r="G48" s="21"/>
      <c r="H48" s="21"/>
      <c r="I48" s="21"/>
      <c r="J48" s="21"/>
      <c r="K48" s="116"/>
      <c r="L48" s="507"/>
      <c r="M48" s="507"/>
      <c r="N48" s="507"/>
      <c r="O48" s="507"/>
      <c r="P48" s="507"/>
      <c r="Q48" s="507"/>
      <c r="R48" s="507"/>
      <c r="S48" s="507"/>
      <c r="T48" s="507"/>
    </row>
    <row r="49" spans="1:20">
      <c r="A49" s="476">
        <v>702110</v>
      </c>
      <c r="B49" s="9"/>
      <c r="C49" s="9" t="s">
        <v>51</v>
      </c>
      <c r="D49" s="18" t="s">
        <v>240</v>
      </c>
      <c r="E49" s="42">
        <v>0</v>
      </c>
      <c r="F49" s="42">
        <v>0</v>
      </c>
      <c r="G49" s="42">
        <v>0</v>
      </c>
      <c r="H49" s="42">
        <v>0</v>
      </c>
      <c r="I49" s="42">
        <v>0</v>
      </c>
      <c r="J49" s="21">
        <f>SUM(E49:I49)</f>
        <v>0</v>
      </c>
      <c r="K49" s="116"/>
      <c r="L49" s="507"/>
      <c r="M49" s="507"/>
      <c r="N49" s="507"/>
      <c r="O49" s="507"/>
      <c r="P49" s="507"/>
      <c r="Q49" s="507"/>
      <c r="R49" s="507"/>
      <c r="S49" s="507"/>
      <c r="T49" s="507"/>
    </row>
    <row r="50" spans="1:20">
      <c r="A50" s="476">
        <v>702180</v>
      </c>
      <c r="B50" s="9"/>
      <c r="C50" s="9"/>
      <c r="D50" s="9" t="s">
        <v>51</v>
      </c>
      <c r="E50" s="42">
        <v>0</v>
      </c>
      <c r="F50" s="42">
        <v>0</v>
      </c>
      <c r="G50" s="42">
        <v>0</v>
      </c>
      <c r="H50" s="42">
        <v>0</v>
      </c>
      <c r="I50" s="42">
        <v>0</v>
      </c>
      <c r="J50" s="21">
        <f>SUM(E50:I50)</f>
        <v>0</v>
      </c>
      <c r="K50" s="116"/>
      <c r="L50" s="507"/>
      <c r="M50" s="507"/>
      <c r="N50" s="507"/>
      <c r="O50" s="507"/>
      <c r="P50" s="507"/>
      <c r="Q50" s="507"/>
      <c r="R50" s="507"/>
      <c r="S50" s="507"/>
      <c r="T50" s="507"/>
    </row>
    <row r="51" spans="1:20">
      <c r="A51" s="476">
        <v>702123</v>
      </c>
      <c r="B51" s="9"/>
      <c r="C51" s="9" t="s">
        <v>69</v>
      </c>
      <c r="D51" s="9" t="s">
        <v>245</v>
      </c>
      <c r="E51" s="42">
        <v>0</v>
      </c>
      <c r="F51" s="42">
        <v>0</v>
      </c>
      <c r="G51" s="42">
        <v>0</v>
      </c>
      <c r="H51" s="42">
        <v>0</v>
      </c>
      <c r="I51" s="42">
        <v>0</v>
      </c>
      <c r="J51" s="21">
        <f>SUM(E51:I51)</f>
        <v>0</v>
      </c>
      <c r="K51" s="116"/>
      <c r="L51" s="507"/>
      <c r="M51" s="507"/>
      <c r="N51" s="507"/>
      <c r="O51" s="507"/>
      <c r="P51" s="507"/>
      <c r="Q51" s="507"/>
      <c r="R51" s="507"/>
      <c r="S51" s="507"/>
      <c r="T51" s="507"/>
    </row>
    <row r="52" spans="1:20">
      <c r="A52" s="476">
        <v>701215</v>
      </c>
      <c r="B52" s="9"/>
      <c r="C52" s="9" t="s">
        <v>53</v>
      </c>
      <c r="D52" s="18" t="s">
        <v>242</v>
      </c>
      <c r="E52" s="42">
        <v>0</v>
      </c>
      <c r="F52" s="42">
        <v>0</v>
      </c>
      <c r="G52" s="42">
        <v>0</v>
      </c>
      <c r="H52" s="42">
        <v>0</v>
      </c>
      <c r="I52" s="42">
        <v>0</v>
      </c>
      <c r="J52" s="21">
        <f t="shared" ref="J52:J57" si="7">SUM(E52:I52)</f>
        <v>0</v>
      </c>
      <c r="K52" s="116"/>
      <c r="L52" s="507"/>
      <c r="M52" s="507"/>
      <c r="N52" s="507"/>
      <c r="O52" s="507"/>
      <c r="P52" s="507"/>
      <c r="Q52" s="507"/>
      <c r="R52" s="507"/>
      <c r="S52" s="507"/>
      <c r="T52" s="507"/>
    </row>
    <row r="53" spans="1:20">
      <c r="A53" s="476">
        <v>702167</v>
      </c>
      <c r="B53" s="9"/>
      <c r="C53" s="9" t="s">
        <v>71</v>
      </c>
      <c r="D53" s="9" t="s">
        <v>241</v>
      </c>
      <c r="E53" s="42">
        <v>0</v>
      </c>
      <c r="F53" s="42">
        <v>0</v>
      </c>
      <c r="G53" s="42">
        <v>0</v>
      </c>
      <c r="H53" s="42">
        <v>0</v>
      </c>
      <c r="I53" s="42">
        <v>0</v>
      </c>
      <c r="J53" s="21">
        <f t="shared" ref="J53" si="8">SUM(E53:I53)</f>
        <v>0</v>
      </c>
      <c r="K53" s="116"/>
      <c r="L53" s="507"/>
      <c r="M53" s="507"/>
      <c r="N53" s="507"/>
      <c r="O53" s="507"/>
      <c r="P53" s="507"/>
      <c r="Q53" s="507"/>
      <c r="R53" s="507"/>
      <c r="S53" s="507"/>
      <c r="T53" s="507"/>
    </row>
    <row r="54" spans="1:20">
      <c r="A54" s="476">
        <v>703215</v>
      </c>
      <c r="B54" s="9"/>
      <c r="C54" s="9" t="s">
        <v>66</v>
      </c>
      <c r="D54" s="9" t="s">
        <v>237</v>
      </c>
      <c r="E54" s="42">
        <v>0</v>
      </c>
      <c r="F54" s="42">
        <v>0</v>
      </c>
      <c r="G54" s="42">
        <v>0</v>
      </c>
      <c r="H54" s="42">
        <v>0</v>
      </c>
      <c r="I54" s="42">
        <v>0</v>
      </c>
      <c r="J54" s="21">
        <f t="shared" si="7"/>
        <v>0</v>
      </c>
      <c r="K54" s="116"/>
      <c r="L54" s="507"/>
      <c r="M54" s="507"/>
      <c r="N54" s="507"/>
      <c r="O54" s="507"/>
      <c r="P54" s="507"/>
      <c r="Q54" s="507"/>
      <c r="R54" s="507"/>
      <c r="S54" s="507"/>
      <c r="T54" s="507"/>
    </row>
    <row r="55" spans="1:20">
      <c r="A55" s="476">
        <v>704113</v>
      </c>
      <c r="B55" s="9"/>
      <c r="C55" s="9" t="s">
        <v>61</v>
      </c>
      <c r="D55" s="9" t="s">
        <v>110</v>
      </c>
      <c r="E55" s="245">
        <f>'Subcontractor-RBHS'!D40</f>
        <v>0</v>
      </c>
      <c r="F55" s="245">
        <f>'Subcontractor-RBHS'!E40</f>
        <v>0</v>
      </c>
      <c r="G55" s="245">
        <f>'Subcontractor-RBHS'!F40</f>
        <v>0</v>
      </c>
      <c r="H55" s="245">
        <f>'Subcontractor-RBHS'!G40</f>
        <v>0</v>
      </c>
      <c r="I55" s="245">
        <f>'Subcontractor-RBHS'!H40</f>
        <v>0</v>
      </c>
      <c r="J55" s="239">
        <f t="shared" si="7"/>
        <v>0</v>
      </c>
      <c r="K55" s="116"/>
      <c r="L55" s="507"/>
      <c r="M55" s="507"/>
      <c r="N55" s="507"/>
      <c r="O55" s="507"/>
      <c r="P55" s="507"/>
      <c r="Q55" s="507"/>
      <c r="R55" s="507"/>
      <c r="S55" s="507"/>
      <c r="T55" s="507"/>
    </row>
    <row r="56" spans="1:20">
      <c r="A56" s="493"/>
      <c r="B56" s="217"/>
      <c r="C56" s="217"/>
      <c r="D56" s="234" t="s">
        <v>372</v>
      </c>
      <c r="E56" s="42">
        <v>0</v>
      </c>
      <c r="F56" s="42">
        <v>0</v>
      </c>
      <c r="G56" s="42">
        <v>0</v>
      </c>
      <c r="H56" s="42">
        <v>0</v>
      </c>
      <c r="I56" s="42">
        <v>0</v>
      </c>
      <c r="J56" s="496">
        <f>SUM(E56:I56)</f>
        <v>0</v>
      </c>
      <c r="K56" s="116"/>
      <c r="L56" s="507"/>
      <c r="M56" s="507"/>
      <c r="N56" s="507"/>
      <c r="O56" s="507"/>
      <c r="P56" s="507"/>
      <c r="Q56" s="507"/>
      <c r="R56" s="507"/>
      <c r="S56" s="507"/>
      <c r="T56" s="507"/>
    </row>
    <row r="57" spans="1:20">
      <c r="A57" s="493"/>
      <c r="B57" s="217"/>
      <c r="C57" s="217"/>
      <c r="D57" s="234" t="s">
        <v>372</v>
      </c>
      <c r="E57" s="42">
        <v>0</v>
      </c>
      <c r="F57" s="42">
        <v>0</v>
      </c>
      <c r="G57" s="42">
        <v>0</v>
      </c>
      <c r="H57" s="42">
        <v>0</v>
      </c>
      <c r="I57" s="42">
        <v>0</v>
      </c>
      <c r="J57" s="496">
        <f t="shared" si="7"/>
        <v>0</v>
      </c>
      <c r="K57" s="116"/>
      <c r="L57" s="507"/>
      <c r="M57" s="507"/>
      <c r="N57" s="507"/>
      <c r="O57" s="507"/>
      <c r="P57" s="507"/>
      <c r="Q57" s="507"/>
      <c r="R57" s="507"/>
      <c r="S57" s="507"/>
      <c r="T57" s="507"/>
    </row>
    <row r="58" spans="1:20">
      <c r="A58" s="476"/>
      <c r="B58" s="365" t="s">
        <v>62</v>
      </c>
      <c r="C58" s="365" t="s">
        <v>63</v>
      </c>
      <c r="D58" s="365" t="s">
        <v>63</v>
      </c>
      <c r="E58" s="367">
        <f t="shared" ref="E58:J58" si="9">SUM(E49:E57)</f>
        <v>0</v>
      </c>
      <c r="F58" s="367">
        <f t="shared" si="9"/>
        <v>0</v>
      </c>
      <c r="G58" s="367">
        <f t="shared" si="9"/>
        <v>0</v>
      </c>
      <c r="H58" s="367">
        <f t="shared" si="9"/>
        <v>0</v>
      </c>
      <c r="I58" s="367">
        <f t="shared" si="9"/>
        <v>0</v>
      </c>
      <c r="J58" s="367">
        <f t="shared" si="9"/>
        <v>0</v>
      </c>
      <c r="K58" s="116"/>
      <c r="L58" s="507"/>
      <c r="M58" s="507"/>
      <c r="N58" s="507"/>
      <c r="O58" s="507"/>
      <c r="P58" s="507"/>
      <c r="Q58" s="507"/>
      <c r="R58" s="507"/>
      <c r="S58" s="507"/>
      <c r="T58" s="507"/>
    </row>
    <row r="59" spans="1:20" s="238" customFormat="1" ht="6.75" customHeight="1">
      <c r="A59" s="267"/>
      <c r="B59" s="237"/>
      <c r="C59" s="237"/>
      <c r="D59" s="237"/>
      <c r="E59" s="435"/>
      <c r="F59" s="435"/>
      <c r="G59" s="435"/>
      <c r="H59" s="435"/>
      <c r="I59" s="435"/>
      <c r="J59" s="435"/>
      <c r="K59" s="241"/>
      <c r="L59" s="507"/>
      <c r="M59" s="507"/>
      <c r="N59" s="507"/>
      <c r="O59" s="507"/>
      <c r="P59" s="507"/>
      <c r="Q59" s="507"/>
      <c r="R59" s="507"/>
      <c r="S59" s="507"/>
      <c r="T59" s="507"/>
    </row>
    <row r="60" spans="1:20">
      <c r="A60" s="481"/>
      <c r="B60" s="401" t="s">
        <v>64</v>
      </c>
      <c r="C60" s="401" t="s">
        <v>65</v>
      </c>
      <c r="D60" s="401" t="s">
        <v>65</v>
      </c>
      <c r="E60" s="404">
        <f t="shared" ref="E60:J60" si="10">E19+E21+E32+E42+E47+E58</f>
        <v>0</v>
      </c>
      <c r="F60" s="404">
        <f t="shared" si="10"/>
        <v>0</v>
      </c>
      <c r="G60" s="404">
        <f t="shared" si="10"/>
        <v>0</v>
      </c>
      <c r="H60" s="404">
        <f t="shared" si="10"/>
        <v>0</v>
      </c>
      <c r="I60" s="404">
        <f t="shared" si="10"/>
        <v>0</v>
      </c>
      <c r="J60" s="404">
        <f t="shared" si="10"/>
        <v>0</v>
      </c>
      <c r="K60" s="116"/>
      <c r="L60" s="507"/>
      <c r="M60" s="507"/>
      <c r="N60" s="507"/>
      <c r="O60" s="507"/>
      <c r="P60" s="507"/>
      <c r="Q60" s="507"/>
      <c r="R60" s="507"/>
      <c r="S60" s="507"/>
      <c r="T60" s="507"/>
    </row>
    <row r="61" spans="1:20" ht="9.9499999999999993" customHeight="1">
      <c r="A61" s="476"/>
      <c r="B61" s="9"/>
      <c r="C61" s="9"/>
      <c r="D61" s="9"/>
      <c r="E61" s="11"/>
      <c r="F61" s="21"/>
      <c r="G61" s="21"/>
      <c r="H61" s="21"/>
      <c r="I61" s="21"/>
      <c r="J61" s="21"/>
      <c r="K61" s="116"/>
      <c r="L61" s="507"/>
      <c r="M61" s="507"/>
      <c r="N61" s="507"/>
      <c r="O61" s="507"/>
      <c r="P61" s="507"/>
      <c r="Q61" s="507"/>
      <c r="R61" s="507"/>
      <c r="S61" s="507"/>
      <c r="T61" s="507"/>
    </row>
    <row r="62" spans="1:20">
      <c r="A62" s="476">
        <v>601510</v>
      </c>
      <c r="B62" s="9"/>
      <c r="C62" s="9"/>
      <c r="D62" s="9" t="s">
        <v>243</v>
      </c>
      <c r="E62" s="42">
        <v>0</v>
      </c>
      <c r="F62" s="42">
        <v>0</v>
      </c>
      <c r="G62" s="42">
        <v>0</v>
      </c>
      <c r="H62" s="42">
        <v>0</v>
      </c>
      <c r="I62" s="42">
        <v>0</v>
      </c>
      <c r="J62" s="21">
        <f t="shared" ref="J62:J73" si="11">SUM(E62:I62)</f>
        <v>0</v>
      </c>
      <c r="K62" s="116"/>
      <c r="L62" s="507"/>
      <c r="M62" s="507"/>
      <c r="N62" s="507"/>
      <c r="O62" s="507"/>
      <c r="P62" s="507"/>
      <c r="Q62" s="507"/>
      <c r="R62" s="507"/>
      <c r="S62" s="507"/>
      <c r="T62" s="507"/>
    </row>
    <row r="63" spans="1:20">
      <c r="A63" s="476">
        <v>702101</v>
      </c>
      <c r="B63" s="9"/>
      <c r="C63" s="9"/>
      <c r="D63" s="9" t="s">
        <v>431</v>
      </c>
      <c r="E63" s="42">
        <v>0</v>
      </c>
      <c r="F63" s="42">
        <v>0</v>
      </c>
      <c r="G63" s="42">
        <v>0</v>
      </c>
      <c r="H63" s="42">
        <v>0</v>
      </c>
      <c r="I63" s="42">
        <v>0</v>
      </c>
      <c r="J63" s="21">
        <f t="shared" ref="J63" si="12">SUM(E63:I63)</f>
        <v>0</v>
      </c>
      <c r="K63" s="116"/>
      <c r="L63" s="507"/>
      <c r="M63" s="507"/>
      <c r="N63" s="507"/>
      <c r="O63" s="507"/>
      <c r="P63" s="507"/>
      <c r="Q63" s="507"/>
      <c r="R63" s="507"/>
      <c r="S63" s="507"/>
      <c r="T63" s="507"/>
    </row>
    <row r="64" spans="1:20">
      <c r="A64" s="477">
        <v>702120</v>
      </c>
      <c r="B64" s="18"/>
      <c r="C64" s="18"/>
      <c r="D64" s="18" t="s">
        <v>428</v>
      </c>
      <c r="E64" s="268">
        <v>0</v>
      </c>
      <c r="F64" s="268">
        <v>0</v>
      </c>
      <c r="G64" s="268">
        <v>0</v>
      </c>
      <c r="H64" s="268">
        <v>0</v>
      </c>
      <c r="I64" s="268">
        <v>0</v>
      </c>
      <c r="J64" s="240">
        <f>SUM(E64:I64)</f>
        <v>0</v>
      </c>
      <c r="K64" s="116"/>
      <c r="L64" s="507"/>
      <c r="M64" s="507"/>
      <c r="N64" s="507"/>
      <c r="O64" s="507"/>
      <c r="P64" s="507"/>
      <c r="Q64" s="507"/>
      <c r="R64" s="507"/>
      <c r="S64" s="507"/>
      <c r="T64" s="507"/>
    </row>
    <row r="65" spans="1:20">
      <c r="A65" s="477">
        <v>703110</v>
      </c>
      <c r="B65" s="18"/>
      <c r="C65" s="18"/>
      <c r="D65" s="18" t="s">
        <v>430</v>
      </c>
      <c r="E65" s="268">
        <v>0</v>
      </c>
      <c r="F65" s="268">
        <v>0</v>
      </c>
      <c r="G65" s="268">
        <v>0</v>
      </c>
      <c r="H65" s="268">
        <v>0</v>
      </c>
      <c r="I65" s="268">
        <v>0</v>
      </c>
      <c r="J65" s="240">
        <f>SUM(E65:I65)</f>
        <v>0</v>
      </c>
      <c r="K65" s="116"/>
      <c r="L65" s="507"/>
      <c r="M65" s="507"/>
      <c r="N65" s="507"/>
      <c r="O65" s="507"/>
      <c r="P65" s="507"/>
      <c r="Q65" s="507"/>
      <c r="R65" s="507"/>
      <c r="S65" s="507"/>
      <c r="T65" s="507"/>
    </row>
    <row r="66" spans="1:20">
      <c r="A66" s="477">
        <v>702140</v>
      </c>
      <c r="B66" s="18"/>
      <c r="C66" s="18"/>
      <c r="D66" s="18" t="s">
        <v>365</v>
      </c>
      <c r="E66" s="268">
        <v>0</v>
      </c>
      <c r="F66" s="268">
        <v>0</v>
      </c>
      <c r="G66" s="268">
        <v>0</v>
      </c>
      <c r="H66" s="268">
        <v>0</v>
      </c>
      <c r="I66" s="268">
        <v>0</v>
      </c>
      <c r="J66" s="240">
        <f>SUM(E66:I66)</f>
        <v>0</v>
      </c>
      <c r="K66" s="116"/>
      <c r="L66" s="507"/>
      <c r="M66" s="507"/>
      <c r="N66" s="507"/>
      <c r="O66" s="507"/>
      <c r="P66" s="507"/>
      <c r="Q66" s="507"/>
      <c r="R66" s="507"/>
      <c r="S66" s="507"/>
      <c r="T66" s="507"/>
    </row>
    <row r="67" spans="1:20">
      <c r="A67" s="477">
        <v>704108</v>
      </c>
      <c r="B67" s="18"/>
      <c r="C67" s="18"/>
      <c r="D67" s="18" t="s">
        <v>320</v>
      </c>
      <c r="E67" s="268">
        <v>0</v>
      </c>
      <c r="F67" s="268">
        <v>0</v>
      </c>
      <c r="G67" s="268">
        <v>0</v>
      </c>
      <c r="H67" s="268">
        <v>0</v>
      </c>
      <c r="I67" s="268">
        <v>0</v>
      </c>
      <c r="J67" s="240">
        <f>SUM(E67:I67)</f>
        <v>0</v>
      </c>
      <c r="K67" s="116"/>
      <c r="L67" s="507"/>
      <c r="M67" s="507"/>
      <c r="N67" s="507"/>
      <c r="O67" s="507"/>
      <c r="P67" s="507"/>
      <c r="Q67" s="507"/>
      <c r="R67" s="507"/>
      <c r="S67" s="507"/>
      <c r="T67" s="507"/>
    </row>
    <row r="68" spans="1:20">
      <c r="A68" s="476">
        <v>704112</v>
      </c>
      <c r="B68" s="9"/>
      <c r="C68" s="9" t="s">
        <v>73</v>
      </c>
      <c r="D68" s="9" t="s">
        <v>246</v>
      </c>
      <c r="E68" s="245">
        <f>'Subcontractor-RBHS'!D55</f>
        <v>0</v>
      </c>
      <c r="F68" s="245">
        <f>'Subcontractor-RBHS'!E55</f>
        <v>0</v>
      </c>
      <c r="G68" s="245">
        <f>'Subcontractor-RBHS'!F55</f>
        <v>0</v>
      </c>
      <c r="H68" s="245">
        <f>'Subcontractor-RBHS'!G55</f>
        <v>0</v>
      </c>
      <c r="I68" s="245">
        <f>'Subcontractor-RBHS'!H55</f>
        <v>0</v>
      </c>
      <c r="J68" s="240">
        <f t="shared" si="11"/>
        <v>0</v>
      </c>
      <c r="K68" s="116"/>
      <c r="L68" s="507"/>
      <c r="M68" s="507"/>
      <c r="N68" s="507"/>
      <c r="O68" s="507"/>
      <c r="P68" s="507"/>
      <c r="Q68" s="507"/>
      <c r="R68" s="507"/>
      <c r="S68" s="507"/>
      <c r="T68" s="507"/>
    </row>
    <row r="69" spans="1:20">
      <c r="A69" s="476">
        <v>706136</v>
      </c>
      <c r="B69" s="9"/>
      <c r="C69" s="9" t="s">
        <v>67</v>
      </c>
      <c r="D69" s="9" t="s">
        <v>244</v>
      </c>
      <c r="E69" s="42">
        <v>0</v>
      </c>
      <c r="F69" s="42">
        <v>0</v>
      </c>
      <c r="G69" s="42">
        <v>0</v>
      </c>
      <c r="H69" s="42">
        <v>0</v>
      </c>
      <c r="I69" s="42">
        <v>0</v>
      </c>
      <c r="J69" s="21">
        <f t="shared" si="11"/>
        <v>0</v>
      </c>
      <c r="K69" s="116"/>
      <c r="L69" s="507"/>
      <c r="M69" s="507"/>
      <c r="N69" s="507"/>
      <c r="O69" s="507"/>
      <c r="P69" s="507"/>
      <c r="Q69" s="507"/>
      <c r="R69" s="507"/>
      <c r="S69" s="507"/>
      <c r="T69" s="507"/>
    </row>
    <row r="70" spans="1:20">
      <c r="A70" s="476">
        <v>704127</v>
      </c>
      <c r="B70" s="10"/>
      <c r="C70" s="9"/>
      <c r="D70" s="9" t="s">
        <v>247</v>
      </c>
      <c r="E70" s="42">
        <v>0</v>
      </c>
      <c r="F70" s="42">
        <v>0</v>
      </c>
      <c r="G70" s="42">
        <v>0</v>
      </c>
      <c r="H70" s="42">
        <v>0</v>
      </c>
      <c r="I70" s="42">
        <v>0</v>
      </c>
      <c r="J70" s="21">
        <f t="shared" si="11"/>
        <v>0</v>
      </c>
      <c r="K70" s="116"/>
      <c r="L70" s="507"/>
      <c r="M70" s="507"/>
      <c r="N70" s="507"/>
      <c r="O70" s="507"/>
      <c r="P70" s="507"/>
      <c r="Q70" s="507"/>
      <c r="R70" s="507"/>
      <c r="S70" s="507"/>
      <c r="T70" s="507"/>
    </row>
    <row r="71" spans="1:20">
      <c r="A71" s="476">
        <v>702179</v>
      </c>
      <c r="B71" s="10"/>
      <c r="C71" s="9"/>
      <c r="D71" s="9" t="s">
        <v>419</v>
      </c>
      <c r="E71" s="42">
        <v>0</v>
      </c>
      <c r="F71" s="42">
        <v>0</v>
      </c>
      <c r="G71" s="42">
        <v>0</v>
      </c>
      <c r="H71" s="42">
        <v>0</v>
      </c>
      <c r="I71" s="42">
        <v>0</v>
      </c>
      <c r="J71" s="21">
        <f t="shared" si="11"/>
        <v>0</v>
      </c>
      <c r="K71" s="116"/>
      <c r="L71" s="507"/>
      <c r="M71" s="507"/>
      <c r="N71" s="507"/>
      <c r="O71" s="507"/>
      <c r="P71" s="507"/>
      <c r="Q71" s="507"/>
      <c r="R71" s="507"/>
      <c r="S71" s="507"/>
      <c r="T71" s="507"/>
    </row>
    <row r="72" spans="1:20">
      <c r="A72" s="495"/>
      <c r="B72" s="217"/>
      <c r="C72" s="217"/>
      <c r="D72" s="234" t="s">
        <v>372</v>
      </c>
      <c r="E72" s="42">
        <v>0</v>
      </c>
      <c r="F72" s="42">
        <v>0</v>
      </c>
      <c r="G72" s="42">
        <v>0</v>
      </c>
      <c r="H72" s="42">
        <v>0</v>
      </c>
      <c r="I72" s="42">
        <v>0</v>
      </c>
      <c r="J72" s="496">
        <f t="shared" ref="J72" si="13">SUM(E72:I72)</f>
        <v>0</v>
      </c>
      <c r="K72" s="116"/>
      <c r="L72" s="507"/>
      <c r="M72" s="507"/>
      <c r="N72" s="507"/>
      <c r="O72" s="507"/>
      <c r="P72" s="507"/>
      <c r="Q72" s="507"/>
      <c r="R72" s="507"/>
      <c r="S72" s="507"/>
      <c r="T72" s="507"/>
    </row>
    <row r="73" spans="1:20">
      <c r="A73" s="495"/>
      <c r="B73" s="47"/>
      <c r="C73" s="497" t="s">
        <v>76</v>
      </c>
      <c r="D73" s="234" t="s">
        <v>372</v>
      </c>
      <c r="E73" s="42">
        <v>0</v>
      </c>
      <c r="F73" s="42">
        <v>0</v>
      </c>
      <c r="G73" s="42">
        <v>0</v>
      </c>
      <c r="H73" s="42">
        <v>0</v>
      </c>
      <c r="I73" s="42">
        <v>0</v>
      </c>
      <c r="J73" s="496">
        <f t="shared" si="11"/>
        <v>0</v>
      </c>
      <c r="K73" s="116"/>
      <c r="L73" s="507"/>
      <c r="M73" s="507"/>
      <c r="N73" s="507"/>
      <c r="O73" s="507"/>
      <c r="P73" s="507"/>
      <c r="Q73" s="507"/>
      <c r="R73" s="507"/>
      <c r="S73" s="507"/>
      <c r="T73" s="507"/>
    </row>
    <row r="74" spans="1:20">
      <c r="A74" s="12"/>
      <c r="B74" s="365" t="s">
        <v>68</v>
      </c>
      <c r="C74" s="10"/>
      <c r="D74" s="365" t="s">
        <v>76</v>
      </c>
      <c r="E74" s="367">
        <f t="shared" ref="E74:J74" si="14">SUM(E62:E73)</f>
        <v>0</v>
      </c>
      <c r="F74" s="367">
        <f t="shared" si="14"/>
        <v>0</v>
      </c>
      <c r="G74" s="367">
        <f t="shared" si="14"/>
        <v>0</v>
      </c>
      <c r="H74" s="367">
        <f t="shared" si="14"/>
        <v>0</v>
      </c>
      <c r="I74" s="367">
        <f t="shared" si="14"/>
        <v>0</v>
      </c>
      <c r="J74" s="367">
        <f t="shared" si="14"/>
        <v>0</v>
      </c>
      <c r="K74" s="116"/>
      <c r="L74" s="507"/>
      <c r="M74" s="507"/>
      <c r="N74" s="507"/>
      <c r="O74" s="507"/>
      <c r="P74" s="507"/>
      <c r="Q74" s="507"/>
      <c r="R74" s="507"/>
      <c r="S74" s="507"/>
      <c r="T74" s="507"/>
    </row>
    <row r="75" spans="1:20" ht="9.9499999999999993" customHeight="1">
      <c r="A75" s="476"/>
      <c r="B75" s="9"/>
      <c r="C75" s="9"/>
      <c r="D75" s="9"/>
      <c r="E75" s="11"/>
      <c r="F75" s="21"/>
      <c r="G75" s="21"/>
      <c r="H75" s="21"/>
      <c r="I75" s="21"/>
      <c r="J75" s="21"/>
      <c r="K75" s="116"/>
      <c r="L75" s="507"/>
      <c r="M75" s="507"/>
      <c r="N75" s="507"/>
      <c r="O75" s="507"/>
      <c r="P75" s="507"/>
      <c r="Q75" s="507"/>
      <c r="R75" s="507"/>
      <c r="S75" s="507"/>
      <c r="T75" s="507"/>
    </row>
    <row r="76" spans="1:20">
      <c r="A76" s="397"/>
      <c r="B76" s="398" t="s">
        <v>70</v>
      </c>
      <c r="C76" s="415"/>
      <c r="D76" s="399" t="s">
        <v>77</v>
      </c>
      <c r="E76" s="403">
        <f t="shared" ref="E76:J76" si="15">E60+E74</f>
        <v>0</v>
      </c>
      <c r="F76" s="403">
        <f t="shared" si="15"/>
        <v>0</v>
      </c>
      <c r="G76" s="403">
        <f t="shared" si="15"/>
        <v>0</v>
      </c>
      <c r="H76" s="403">
        <f t="shared" si="15"/>
        <v>0</v>
      </c>
      <c r="I76" s="403">
        <f t="shared" si="15"/>
        <v>0</v>
      </c>
      <c r="J76" s="403">
        <f t="shared" si="15"/>
        <v>0</v>
      </c>
      <c r="K76" s="116"/>
      <c r="L76" s="507"/>
      <c r="M76" s="507"/>
      <c r="N76" s="507"/>
      <c r="O76" s="507"/>
      <c r="P76" s="507"/>
      <c r="Q76" s="507"/>
      <c r="R76" s="507"/>
      <c r="S76" s="507"/>
      <c r="T76" s="507"/>
    </row>
    <row r="77" spans="1:20" ht="9.9499999999999993" customHeight="1">
      <c r="A77" s="476"/>
      <c r="B77" s="9"/>
      <c r="C77" s="9"/>
      <c r="D77" s="9"/>
      <c r="E77" s="11"/>
      <c r="F77" s="21"/>
      <c r="G77" s="21"/>
      <c r="H77" s="21"/>
      <c r="I77" s="21"/>
      <c r="J77" s="21"/>
      <c r="K77" s="116"/>
      <c r="L77" s="507"/>
      <c r="M77" s="507"/>
      <c r="N77" s="507"/>
      <c r="O77" s="507"/>
      <c r="P77" s="507"/>
      <c r="Q77" s="507"/>
      <c r="R77" s="507"/>
      <c r="S77" s="507"/>
      <c r="T77" s="507"/>
    </row>
    <row r="78" spans="1:20">
      <c r="A78" s="408">
        <v>799101</v>
      </c>
      <c r="B78" s="409" t="s">
        <v>72</v>
      </c>
      <c r="C78" s="409"/>
      <c r="D78" s="409" t="s">
        <v>78</v>
      </c>
      <c r="E78" s="431">
        <f>IF($E7=10, E11,E10*E14)</f>
        <v>0</v>
      </c>
      <c r="F78" s="431">
        <f>IF($E7=10, F11,F10*F14)</f>
        <v>0</v>
      </c>
      <c r="G78" s="431">
        <f>IF($E7=10, G11,G10*G14)</f>
        <v>0</v>
      </c>
      <c r="H78" s="431">
        <f>IF($E7=10, H11,H10*H14)</f>
        <v>0</v>
      </c>
      <c r="I78" s="431">
        <f>IF($E7=10, I11,I10*I14)</f>
        <v>0</v>
      </c>
      <c r="J78" s="431">
        <f>SUM(E78:I78)</f>
        <v>0</v>
      </c>
      <c r="K78" s="116"/>
      <c r="L78" s="507"/>
      <c r="M78" s="507"/>
      <c r="N78" s="507"/>
      <c r="O78" s="507"/>
      <c r="P78" s="507"/>
      <c r="Q78" s="507"/>
      <c r="R78" s="507"/>
      <c r="S78" s="507"/>
      <c r="T78" s="507"/>
    </row>
    <row r="79" spans="1:20" ht="9.9499999999999993" customHeight="1">
      <c r="A79" s="476"/>
      <c r="B79" s="9"/>
      <c r="C79" s="9"/>
      <c r="D79" s="9"/>
      <c r="E79" s="11"/>
      <c r="F79" s="21"/>
      <c r="G79" s="21"/>
      <c r="H79" s="21"/>
      <c r="I79" s="21"/>
      <c r="J79" s="21"/>
      <c r="K79" s="116"/>
      <c r="L79" s="507"/>
      <c r="M79" s="507"/>
      <c r="N79" s="507"/>
      <c r="O79" s="507"/>
      <c r="P79" s="507"/>
      <c r="Q79" s="507"/>
      <c r="R79" s="507"/>
      <c r="S79" s="507"/>
      <c r="T79" s="507"/>
    </row>
    <row r="80" spans="1:20" ht="13.5" thickBot="1">
      <c r="A80" s="486"/>
      <c r="B80" s="411"/>
      <c r="C80" s="432" t="s">
        <v>80</v>
      </c>
      <c r="D80" s="412" t="s">
        <v>79</v>
      </c>
      <c r="E80" s="433">
        <f t="shared" ref="E80:J80" si="16">+E76+E78</f>
        <v>0</v>
      </c>
      <c r="F80" s="433">
        <f t="shared" si="16"/>
        <v>0</v>
      </c>
      <c r="G80" s="433">
        <f t="shared" si="16"/>
        <v>0</v>
      </c>
      <c r="H80" s="433">
        <f t="shared" si="16"/>
        <v>0</v>
      </c>
      <c r="I80" s="433">
        <f t="shared" si="16"/>
        <v>0</v>
      </c>
      <c r="J80" s="433">
        <f t="shared" si="16"/>
        <v>0</v>
      </c>
      <c r="L80" s="507"/>
      <c r="M80" s="507"/>
      <c r="N80" s="507"/>
      <c r="O80" s="507"/>
      <c r="P80" s="507"/>
      <c r="Q80" s="507"/>
      <c r="R80" s="507"/>
      <c r="S80" s="507"/>
      <c r="T80" s="507"/>
    </row>
    <row r="81" spans="1:20" ht="9.9499999999999993" customHeight="1" thickTop="1">
      <c r="A81" s="244"/>
      <c r="B81" s="9"/>
      <c r="C81" s="9"/>
      <c r="D81" s="9"/>
      <c r="E81" s="11"/>
      <c r="F81" s="21"/>
      <c r="G81" s="21"/>
      <c r="H81" s="21"/>
      <c r="I81" s="21"/>
      <c r="J81" s="21"/>
      <c r="K81" s="116"/>
      <c r="L81" s="507"/>
      <c r="M81" s="507"/>
      <c r="N81" s="507"/>
      <c r="O81" s="507"/>
      <c r="P81" s="507"/>
      <c r="Q81" s="507"/>
      <c r="R81" s="507"/>
      <c r="S81" s="507"/>
      <c r="T81" s="507"/>
    </row>
    <row r="82" spans="1:20">
      <c r="D82" s="11"/>
      <c r="E82" s="11"/>
      <c r="F82" s="21"/>
      <c r="G82" s="21"/>
      <c r="H82" s="21"/>
      <c r="I82" s="21"/>
      <c r="J82" s="21"/>
      <c r="L82" s="507"/>
      <c r="M82" s="507"/>
      <c r="N82" s="507"/>
      <c r="O82" s="507"/>
      <c r="P82" s="507"/>
      <c r="Q82" s="507"/>
      <c r="R82" s="507"/>
      <c r="S82" s="507"/>
      <c r="T82" s="507"/>
    </row>
    <row r="83" spans="1:20">
      <c r="L83" s="507"/>
      <c r="M83" s="507"/>
      <c r="N83" s="507"/>
      <c r="O83" s="507"/>
      <c r="P83" s="507"/>
      <c r="Q83" s="507"/>
      <c r="R83" s="507"/>
      <c r="S83" s="507"/>
      <c r="T83" s="507"/>
    </row>
    <row r="84" spans="1:20">
      <c r="A84" s="507"/>
      <c r="B84" s="507"/>
      <c r="C84" s="507"/>
      <c r="D84" s="507"/>
      <c r="E84" s="507"/>
      <c r="F84" s="507"/>
      <c r="G84" s="507"/>
      <c r="H84" s="507"/>
      <c r="I84" s="507"/>
      <c r="J84" s="507"/>
      <c r="K84" s="507"/>
      <c r="L84" s="507"/>
      <c r="M84" s="507"/>
      <c r="N84" s="507"/>
      <c r="O84" s="507"/>
      <c r="P84" s="507"/>
      <c r="Q84" s="507"/>
      <c r="R84" s="507"/>
      <c r="S84" s="507"/>
      <c r="T84" s="507"/>
    </row>
    <row r="85" spans="1:20">
      <c r="A85" s="507"/>
      <c r="B85" s="507"/>
      <c r="C85" s="507"/>
      <c r="D85" s="507"/>
      <c r="E85" s="507"/>
      <c r="F85" s="507"/>
      <c r="G85" s="507"/>
      <c r="H85" s="507"/>
      <c r="I85" s="507"/>
      <c r="J85" s="507"/>
      <c r="K85" s="507"/>
      <c r="L85" s="507"/>
      <c r="M85" s="507"/>
      <c r="N85" s="507"/>
      <c r="O85" s="507"/>
      <c r="P85" s="507"/>
      <c r="Q85" s="507"/>
      <c r="R85" s="507"/>
      <c r="S85" s="507"/>
      <c r="T85" s="507"/>
    </row>
    <row r="86" spans="1:20">
      <c r="A86" s="507"/>
      <c r="B86" s="507"/>
      <c r="C86" s="507"/>
      <c r="D86" s="507"/>
      <c r="E86" s="507"/>
      <c r="F86" s="507"/>
      <c r="G86" s="507"/>
      <c r="H86" s="507"/>
      <c r="I86" s="507"/>
      <c r="J86" s="507"/>
      <c r="K86" s="507"/>
      <c r="L86" s="507"/>
      <c r="M86" s="507"/>
      <c r="N86" s="507"/>
      <c r="O86" s="507"/>
      <c r="P86" s="507"/>
      <c r="Q86" s="507"/>
      <c r="R86" s="507"/>
      <c r="S86" s="507"/>
      <c r="T86" s="507"/>
    </row>
    <row r="87" spans="1:20">
      <c r="A87" s="507"/>
      <c r="B87" s="507"/>
      <c r="C87" s="507"/>
      <c r="D87" s="507"/>
      <c r="E87" s="507"/>
      <c r="F87" s="507"/>
      <c r="G87" s="507"/>
      <c r="H87" s="507"/>
      <c r="I87" s="507"/>
      <c r="J87" s="507"/>
      <c r="K87" s="507"/>
      <c r="L87" s="507"/>
      <c r="M87" s="507"/>
      <c r="N87" s="507"/>
      <c r="O87" s="507"/>
      <c r="P87" s="507"/>
      <c r="Q87" s="507"/>
      <c r="R87" s="507"/>
      <c r="S87" s="507"/>
      <c r="T87" s="507"/>
    </row>
    <row r="88" spans="1:20">
      <c r="A88" s="507"/>
      <c r="B88" s="507"/>
      <c r="C88" s="507"/>
      <c r="D88" s="507"/>
      <c r="E88" s="507"/>
      <c r="F88" s="507"/>
      <c r="G88" s="507"/>
      <c r="H88" s="507"/>
      <c r="I88" s="507"/>
      <c r="J88" s="507"/>
      <c r="K88" s="507"/>
      <c r="L88" s="507"/>
      <c r="M88" s="507"/>
      <c r="N88" s="507"/>
      <c r="O88" s="507"/>
      <c r="P88" s="507"/>
      <c r="Q88" s="507"/>
      <c r="R88" s="507"/>
      <c r="S88" s="507"/>
      <c r="T88" s="507"/>
    </row>
    <row r="89" spans="1:20">
      <c r="A89" s="507"/>
      <c r="B89" s="507"/>
      <c r="C89" s="507"/>
      <c r="D89" s="507"/>
      <c r="E89" s="507"/>
      <c r="F89" s="507"/>
      <c r="G89" s="507"/>
      <c r="H89" s="507"/>
      <c r="I89" s="507"/>
      <c r="J89" s="507"/>
      <c r="K89" s="507"/>
      <c r="L89" s="507"/>
      <c r="M89" s="507"/>
      <c r="N89" s="507"/>
      <c r="O89" s="507"/>
      <c r="P89" s="507"/>
      <c r="Q89" s="507"/>
      <c r="R89" s="507"/>
      <c r="S89" s="507"/>
      <c r="T89" s="507"/>
    </row>
    <row r="90" spans="1:20">
      <c r="A90" s="507"/>
      <c r="B90" s="507"/>
      <c r="C90" s="507"/>
      <c r="D90" s="507"/>
      <c r="E90" s="507"/>
      <c r="F90" s="507"/>
      <c r="G90" s="507"/>
      <c r="H90" s="507"/>
      <c r="I90" s="507"/>
      <c r="J90" s="507"/>
      <c r="K90" s="507"/>
      <c r="L90" s="507"/>
      <c r="M90" s="507"/>
      <c r="N90" s="507"/>
      <c r="O90" s="507"/>
      <c r="P90" s="507"/>
      <c r="Q90" s="507"/>
      <c r="R90" s="507"/>
      <c r="S90" s="507"/>
      <c r="T90" s="507"/>
    </row>
    <row r="91" spans="1:20">
      <c r="A91" s="507"/>
      <c r="B91" s="507"/>
      <c r="C91" s="507"/>
      <c r="D91" s="507"/>
      <c r="E91" s="507"/>
      <c r="F91" s="507"/>
      <c r="G91" s="507"/>
      <c r="H91" s="507"/>
      <c r="I91" s="507"/>
      <c r="J91" s="507"/>
      <c r="K91" s="507"/>
      <c r="L91" s="507"/>
      <c r="M91" s="507"/>
      <c r="N91" s="507"/>
      <c r="O91" s="507"/>
      <c r="P91" s="507"/>
      <c r="Q91" s="507"/>
      <c r="R91" s="507"/>
      <c r="S91" s="507"/>
      <c r="T91" s="507"/>
    </row>
    <row r="92" spans="1:20">
      <c r="A92" s="507"/>
      <c r="B92" s="507"/>
      <c r="C92" s="507"/>
      <c r="D92" s="507"/>
      <c r="E92" s="507"/>
      <c r="F92" s="507"/>
      <c r="G92" s="507"/>
      <c r="H92" s="507"/>
      <c r="I92" s="507"/>
      <c r="J92" s="507"/>
      <c r="K92" s="507"/>
      <c r="L92" s="507"/>
      <c r="M92" s="507"/>
      <c r="N92" s="507"/>
      <c r="O92" s="507"/>
      <c r="P92" s="507"/>
      <c r="Q92" s="507"/>
      <c r="R92" s="507"/>
      <c r="S92" s="507"/>
      <c r="T92" s="507"/>
    </row>
    <row r="93" spans="1:20">
      <c r="A93" s="507"/>
      <c r="B93" s="507"/>
      <c r="C93" s="507"/>
      <c r="D93" s="507"/>
      <c r="E93" s="507"/>
      <c r="F93" s="507"/>
      <c r="G93" s="507"/>
      <c r="H93" s="507"/>
      <c r="I93" s="507"/>
      <c r="J93" s="507"/>
      <c r="K93" s="507"/>
      <c r="L93" s="507"/>
      <c r="M93" s="507"/>
      <c r="N93" s="507"/>
      <c r="O93" s="507"/>
      <c r="P93" s="507"/>
      <c r="Q93" s="507"/>
      <c r="R93" s="507"/>
      <c r="S93" s="507"/>
      <c r="T93" s="507"/>
    </row>
    <row r="94" spans="1:20">
      <c r="A94" s="507"/>
      <c r="B94" s="507"/>
      <c r="C94" s="507"/>
      <c r="D94" s="507"/>
      <c r="E94" s="507"/>
      <c r="F94" s="507"/>
      <c r="G94" s="507"/>
      <c r="H94" s="507"/>
      <c r="I94" s="507"/>
      <c r="J94" s="507"/>
      <c r="K94" s="507"/>
      <c r="L94" s="507"/>
      <c r="M94" s="507"/>
      <c r="N94" s="507"/>
      <c r="O94" s="507"/>
      <c r="P94" s="507"/>
      <c r="Q94" s="507"/>
      <c r="R94" s="507"/>
      <c r="S94" s="507"/>
      <c r="T94" s="507"/>
    </row>
    <row r="95" spans="1:20">
      <c r="A95" s="507"/>
      <c r="B95" s="507"/>
      <c r="C95" s="507"/>
      <c r="D95" s="507"/>
      <c r="E95" s="507"/>
      <c r="F95" s="507"/>
      <c r="G95" s="507"/>
      <c r="H95" s="507"/>
      <c r="I95" s="507"/>
      <c r="J95" s="507"/>
      <c r="K95" s="507"/>
      <c r="L95" s="507"/>
      <c r="M95" s="507"/>
      <c r="N95" s="507"/>
      <c r="O95" s="507"/>
      <c r="P95" s="507"/>
      <c r="Q95" s="507"/>
      <c r="R95" s="507"/>
      <c r="S95" s="507"/>
      <c r="T95" s="507"/>
    </row>
    <row r="96" spans="1:20">
      <c r="A96" s="507"/>
      <c r="B96" s="507"/>
      <c r="C96" s="507"/>
      <c r="D96" s="507"/>
      <c r="E96" s="507"/>
      <c r="F96" s="507"/>
      <c r="G96" s="507"/>
      <c r="H96" s="507"/>
      <c r="I96" s="507"/>
      <c r="J96" s="507"/>
      <c r="K96" s="507"/>
      <c r="L96" s="507"/>
      <c r="M96" s="507"/>
      <c r="N96" s="507"/>
      <c r="O96" s="507"/>
      <c r="P96" s="507"/>
      <c r="Q96" s="507"/>
      <c r="R96" s="507"/>
      <c r="S96" s="507"/>
      <c r="T96" s="507"/>
    </row>
    <row r="97" spans="1:20">
      <c r="A97" s="507"/>
      <c r="B97" s="507"/>
      <c r="C97" s="507"/>
      <c r="D97" s="507"/>
      <c r="E97" s="507"/>
      <c r="F97" s="507"/>
      <c r="G97" s="507"/>
      <c r="H97" s="507"/>
      <c r="I97" s="507"/>
      <c r="J97" s="507"/>
      <c r="K97" s="507"/>
      <c r="L97" s="507"/>
      <c r="M97" s="507"/>
      <c r="N97" s="507"/>
      <c r="O97" s="507"/>
      <c r="P97" s="507"/>
      <c r="Q97" s="507"/>
      <c r="R97" s="507"/>
      <c r="S97" s="507"/>
      <c r="T97" s="507"/>
    </row>
    <row r="98" spans="1:20">
      <c r="A98" s="507"/>
      <c r="B98" s="507"/>
      <c r="C98" s="507"/>
      <c r="D98" s="507"/>
      <c r="E98" s="507"/>
      <c r="F98" s="507"/>
      <c r="G98" s="507"/>
      <c r="H98" s="507"/>
      <c r="I98" s="507"/>
      <c r="J98" s="507"/>
      <c r="K98" s="507"/>
      <c r="L98" s="507"/>
      <c r="M98" s="507"/>
      <c r="N98" s="507"/>
      <c r="O98" s="507"/>
      <c r="P98" s="507"/>
      <c r="Q98" s="507"/>
      <c r="R98" s="507"/>
      <c r="S98" s="507"/>
      <c r="T98" s="507"/>
    </row>
    <row r="99" spans="1:20">
      <c r="A99" s="507"/>
      <c r="B99" s="507"/>
      <c r="C99" s="507"/>
      <c r="D99" s="507"/>
      <c r="E99" s="507"/>
      <c r="F99" s="507"/>
      <c r="G99" s="507"/>
      <c r="H99" s="507"/>
      <c r="I99" s="507"/>
      <c r="J99" s="507"/>
      <c r="K99" s="507"/>
      <c r="L99" s="507"/>
      <c r="M99" s="507"/>
      <c r="N99" s="507"/>
      <c r="O99" s="507"/>
      <c r="P99" s="507"/>
      <c r="Q99" s="507"/>
      <c r="R99" s="507"/>
      <c r="S99" s="507"/>
      <c r="T99" s="507"/>
    </row>
    <row r="100" spans="1:20">
      <c r="A100" s="507"/>
      <c r="B100" s="507"/>
      <c r="C100" s="507"/>
      <c r="D100" s="507"/>
      <c r="E100" s="507"/>
      <c r="F100" s="507"/>
      <c r="G100" s="507"/>
      <c r="H100" s="507"/>
      <c r="I100" s="507"/>
      <c r="J100" s="507"/>
      <c r="K100" s="507"/>
      <c r="L100" s="507"/>
      <c r="M100" s="507"/>
      <c r="N100" s="507"/>
      <c r="O100" s="507"/>
      <c r="P100" s="507"/>
      <c r="Q100" s="507"/>
      <c r="R100" s="507"/>
      <c r="S100" s="507"/>
      <c r="T100" s="507"/>
    </row>
    <row r="101" spans="1:20">
      <c r="A101" s="507"/>
      <c r="B101" s="507"/>
      <c r="C101" s="507"/>
      <c r="D101" s="507"/>
      <c r="E101" s="507"/>
      <c r="F101" s="507"/>
      <c r="G101" s="507"/>
      <c r="H101" s="507"/>
      <c r="I101" s="507"/>
      <c r="J101" s="507"/>
      <c r="K101" s="507"/>
      <c r="L101" s="507"/>
      <c r="M101" s="507"/>
      <c r="N101" s="507"/>
      <c r="O101" s="507"/>
      <c r="P101" s="507"/>
      <c r="Q101" s="507"/>
      <c r="R101" s="507"/>
      <c r="S101" s="507"/>
      <c r="T101" s="507"/>
    </row>
    <row r="102" spans="1:20">
      <c r="A102" s="507"/>
      <c r="B102" s="507"/>
      <c r="C102" s="507"/>
      <c r="D102" s="507"/>
      <c r="E102" s="507"/>
      <c r="F102" s="507"/>
      <c r="G102" s="507"/>
      <c r="H102" s="507"/>
      <c r="I102" s="507"/>
      <c r="J102" s="507"/>
      <c r="K102" s="507"/>
      <c r="L102" s="507"/>
      <c r="M102" s="507"/>
      <c r="N102" s="507"/>
      <c r="O102" s="507"/>
      <c r="P102" s="507"/>
      <c r="Q102" s="507"/>
      <c r="R102" s="507"/>
      <c r="S102" s="507"/>
      <c r="T102" s="507"/>
    </row>
    <row r="103" spans="1:20">
      <c r="A103" s="507"/>
      <c r="B103" s="507"/>
      <c r="C103" s="507"/>
      <c r="D103" s="507"/>
      <c r="E103" s="507"/>
      <c r="F103" s="507"/>
      <c r="G103" s="507"/>
      <c r="H103" s="507"/>
      <c r="I103" s="507"/>
      <c r="J103" s="507"/>
      <c r="K103" s="507"/>
      <c r="L103" s="507"/>
      <c r="M103" s="507"/>
      <c r="N103" s="507"/>
      <c r="O103" s="507"/>
      <c r="P103" s="507"/>
      <c r="Q103" s="507"/>
      <c r="R103" s="507"/>
      <c r="S103" s="507"/>
      <c r="T103" s="507"/>
    </row>
    <row r="104" spans="1:20">
      <c r="A104" s="507"/>
      <c r="B104" s="507"/>
      <c r="C104" s="507"/>
      <c r="D104" s="507"/>
      <c r="E104" s="507"/>
      <c r="F104" s="507"/>
      <c r="G104" s="507"/>
      <c r="H104" s="507"/>
      <c r="I104" s="507"/>
      <c r="J104" s="507"/>
      <c r="K104" s="507"/>
      <c r="L104" s="507"/>
      <c r="M104" s="507"/>
      <c r="N104" s="507"/>
      <c r="O104" s="507"/>
      <c r="P104" s="507"/>
      <c r="Q104" s="507"/>
      <c r="R104" s="507"/>
      <c r="S104" s="507"/>
      <c r="T104" s="507"/>
    </row>
    <row r="105" spans="1:20">
      <c r="A105" s="507"/>
      <c r="B105" s="507"/>
      <c r="C105" s="507"/>
      <c r="D105" s="507"/>
      <c r="E105" s="507"/>
      <c r="F105" s="507"/>
      <c r="G105" s="507"/>
      <c r="H105" s="507"/>
      <c r="I105" s="507"/>
      <c r="J105" s="507"/>
      <c r="K105" s="507"/>
      <c r="L105" s="507"/>
      <c r="M105" s="507"/>
      <c r="N105" s="507"/>
      <c r="O105" s="507"/>
      <c r="P105" s="507"/>
      <c r="Q105" s="507"/>
      <c r="R105" s="507"/>
      <c r="S105" s="507"/>
      <c r="T105" s="507"/>
    </row>
    <row r="106" spans="1:20">
      <c r="A106" s="507"/>
      <c r="B106" s="507"/>
      <c r="C106" s="507"/>
      <c r="D106" s="507"/>
      <c r="E106" s="507"/>
      <c r="F106" s="507"/>
      <c r="G106" s="507"/>
      <c r="H106" s="507"/>
      <c r="I106" s="507"/>
      <c r="J106" s="507"/>
      <c r="K106" s="507"/>
      <c r="L106" s="507"/>
      <c r="M106" s="507"/>
      <c r="N106" s="507"/>
      <c r="O106" s="507"/>
      <c r="P106" s="507"/>
      <c r="Q106" s="507"/>
      <c r="R106" s="507"/>
      <c r="S106" s="507"/>
      <c r="T106" s="507"/>
    </row>
    <row r="107" spans="1:20">
      <c r="A107" s="507"/>
      <c r="B107" s="507"/>
      <c r="C107" s="507"/>
      <c r="D107" s="507"/>
      <c r="E107" s="507"/>
      <c r="F107" s="507"/>
      <c r="G107" s="507"/>
      <c r="H107" s="507"/>
      <c r="I107" s="507"/>
      <c r="J107" s="507"/>
      <c r="K107" s="507"/>
      <c r="L107" s="507"/>
      <c r="M107" s="507"/>
      <c r="N107" s="507"/>
      <c r="O107" s="507"/>
      <c r="P107" s="507"/>
      <c r="Q107" s="507"/>
      <c r="R107" s="507"/>
      <c r="S107" s="507"/>
      <c r="T107" s="507"/>
    </row>
    <row r="108" spans="1:20">
      <c r="A108" s="507"/>
      <c r="B108" s="507"/>
      <c r="C108" s="507"/>
      <c r="D108" s="507"/>
      <c r="E108" s="507"/>
      <c r="F108" s="507"/>
      <c r="G108" s="507"/>
      <c r="H108" s="507"/>
      <c r="I108" s="507"/>
      <c r="J108" s="507"/>
      <c r="K108" s="507"/>
      <c r="L108" s="507"/>
      <c r="M108" s="507"/>
      <c r="N108" s="507"/>
      <c r="O108" s="507"/>
      <c r="P108" s="507"/>
      <c r="Q108" s="507"/>
      <c r="R108" s="507"/>
      <c r="S108" s="507"/>
      <c r="T108" s="507"/>
    </row>
    <row r="109" spans="1:20">
      <c r="A109" s="507"/>
      <c r="B109" s="507"/>
      <c r="C109" s="507"/>
      <c r="D109" s="507"/>
      <c r="E109" s="507"/>
      <c r="F109" s="507"/>
      <c r="G109" s="507"/>
      <c r="H109" s="507"/>
      <c r="I109" s="507"/>
      <c r="J109" s="507"/>
      <c r="K109" s="507"/>
      <c r="L109" s="507"/>
      <c r="M109" s="507"/>
      <c r="N109" s="507"/>
      <c r="O109" s="507"/>
      <c r="P109" s="507"/>
      <c r="Q109" s="507"/>
      <c r="R109" s="507"/>
      <c r="S109" s="507"/>
      <c r="T109" s="507"/>
    </row>
    <row r="110" spans="1:20">
      <c r="A110" s="507"/>
      <c r="B110" s="507"/>
      <c r="C110" s="507"/>
      <c r="D110" s="507"/>
      <c r="E110" s="507"/>
      <c r="F110" s="507"/>
      <c r="G110" s="507"/>
      <c r="H110" s="507"/>
      <c r="I110" s="507"/>
      <c r="J110" s="507"/>
      <c r="K110" s="507"/>
      <c r="L110" s="507"/>
      <c r="M110" s="507"/>
      <c r="N110" s="507"/>
      <c r="O110" s="507"/>
      <c r="P110" s="507"/>
      <c r="Q110" s="507"/>
      <c r="R110" s="507"/>
      <c r="S110" s="507"/>
      <c r="T110" s="507"/>
    </row>
    <row r="111" spans="1:20">
      <c r="A111" s="507"/>
      <c r="B111" s="507"/>
      <c r="C111" s="507"/>
      <c r="D111" s="507"/>
      <c r="E111" s="507"/>
      <c r="F111" s="507"/>
      <c r="G111" s="507"/>
      <c r="H111" s="507"/>
      <c r="I111" s="507"/>
      <c r="J111" s="507"/>
      <c r="K111" s="507"/>
      <c r="L111" s="507"/>
      <c r="M111" s="507"/>
      <c r="N111" s="507"/>
      <c r="O111" s="507"/>
      <c r="P111" s="507"/>
      <c r="Q111" s="507"/>
      <c r="R111" s="507"/>
      <c r="S111" s="507"/>
      <c r="T111" s="507"/>
    </row>
    <row r="112" spans="1:20">
      <c r="A112" s="507"/>
      <c r="B112" s="507"/>
      <c r="C112" s="507"/>
      <c r="D112" s="507"/>
      <c r="E112" s="507"/>
      <c r="F112" s="507"/>
      <c r="G112" s="507"/>
      <c r="H112" s="507"/>
      <c r="I112" s="507"/>
      <c r="J112" s="507"/>
      <c r="K112" s="507"/>
      <c r="L112" s="507"/>
      <c r="M112" s="507"/>
      <c r="N112" s="507"/>
      <c r="O112" s="507"/>
      <c r="P112" s="507"/>
      <c r="Q112" s="507"/>
      <c r="R112" s="507"/>
      <c r="S112" s="507"/>
      <c r="T112" s="507"/>
    </row>
    <row r="113" spans="1:20">
      <c r="A113" s="507"/>
      <c r="B113" s="507"/>
      <c r="C113" s="507"/>
      <c r="D113" s="507"/>
      <c r="E113" s="507"/>
      <c r="F113" s="507"/>
      <c r="G113" s="507"/>
      <c r="H113" s="507"/>
      <c r="I113" s="507"/>
      <c r="J113" s="507"/>
      <c r="K113" s="507"/>
      <c r="L113" s="507"/>
      <c r="M113" s="507"/>
      <c r="N113" s="507"/>
      <c r="O113" s="507"/>
      <c r="P113" s="507"/>
      <c r="Q113" s="507"/>
      <c r="R113" s="507"/>
      <c r="S113" s="507"/>
      <c r="T113" s="507"/>
    </row>
    <row r="114" spans="1:20">
      <c r="A114" s="507"/>
      <c r="B114" s="507"/>
      <c r="C114" s="507"/>
      <c r="D114" s="507"/>
      <c r="E114" s="507"/>
      <c r="F114" s="507"/>
      <c r="G114" s="507"/>
      <c r="H114" s="507"/>
      <c r="I114" s="507"/>
      <c r="J114" s="507"/>
      <c r="K114" s="507"/>
      <c r="L114" s="507"/>
      <c r="M114" s="507"/>
      <c r="N114" s="507"/>
      <c r="O114" s="507"/>
      <c r="P114" s="507"/>
      <c r="Q114" s="507"/>
      <c r="R114" s="507"/>
      <c r="S114" s="507"/>
      <c r="T114" s="507"/>
    </row>
    <row r="115" spans="1:20">
      <c r="A115" s="507"/>
      <c r="B115" s="507"/>
      <c r="C115" s="507"/>
      <c r="D115" s="507"/>
      <c r="E115" s="507"/>
      <c r="F115" s="507"/>
      <c r="G115" s="507"/>
      <c r="H115" s="507"/>
      <c r="I115" s="507"/>
      <c r="J115" s="507"/>
      <c r="K115" s="507"/>
      <c r="L115" s="507"/>
      <c r="M115" s="507"/>
      <c r="N115" s="507"/>
      <c r="O115" s="507"/>
      <c r="P115" s="507"/>
      <c r="Q115" s="507"/>
      <c r="R115" s="507"/>
      <c r="S115" s="507"/>
      <c r="T115" s="507"/>
    </row>
    <row r="116" spans="1:20">
      <c r="A116" s="507"/>
      <c r="B116" s="507"/>
      <c r="C116" s="507"/>
      <c r="D116" s="507"/>
      <c r="E116" s="507"/>
      <c r="F116" s="507"/>
      <c r="G116" s="507"/>
      <c r="H116" s="507"/>
      <c r="I116" s="507"/>
      <c r="J116" s="507"/>
      <c r="K116" s="507"/>
      <c r="L116" s="507"/>
      <c r="M116" s="507"/>
      <c r="N116" s="507"/>
      <c r="O116" s="507"/>
      <c r="P116" s="507"/>
      <c r="Q116" s="507"/>
      <c r="R116" s="507"/>
      <c r="S116" s="507"/>
      <c r="T116" s="507"/>
    </row>
    <row r="117" spans="1:20">
      <c r="A117" s="507"/>
      <c r="B117" s="507"/>
      <c r="C117" s="507"/>
      <c r="D117" s="507"/>
      <c r="E117" s="507"/>
      <c r="F117" s="507"/>
      <c r="G117" s="507"/>
      <c r="H117" s="507"/>
      <c r="I117" s="507"/>
      <c r="J117" s="507"/>
      <c r="K117" s="507"/>
      <c r="L117" s="507"/>
      <c r="M117" s="507"/>
      <c r="N117" s="507"/>
      <c r="O117" s="507"/>
      <c r="P117" s="507"/>
      <c r="Q117" s="507"/>
      <c r="R117" s="507"/>
      <c r="S117" s="507"/>
      <c r="T117" s="507"/>
    </row>
    <row r="118" spans="1:20">
      <c r="A118" s="507"/>
      <c r="B118" s="507"/>
      <c r="C118" s="507"/>
      <c r="D118" s="507"/>
      <c r="E118" s="507"/>
      <c r="F118" s="507"/>
      <c r="G118" s="507"/>
      <c r="H118" s="507"/>
      <c r="I118" s="507"/>
      <c r="J118" s="507"/>
      <c r="K118" s="507"/>
      <c r="L118" s="507"/>
      <c r="M118" s="507"/>
      <c r="N118" s="507"/>
      <c r="O118" s="507"/>
      <c r="P118" s="507"/>
      <c r="Q118" s="507"/>
      <c r="R118" s="507"/>
      <c r="S118" s="507"/>
      <c r="T118" s="507"/>
    </row>
    <row r="119" spans="1:20">
      <c r="A119" s="507"/>
      <c r="B119" s="507"/>
      <c r="C119" s="507"/>
      <c r="D119" s="507"/>
      <c r="E119" s="507"/>
      <c r="F119" s="507"/>
      <c r="G119" s="507"/>
      <c r="H119" s="507"/>
      <c r="I119" s="507"/>
      <c r="J119" s="507"/>
      <c r="K119" s="507"/>
      <c r="L119" s="507"/>
      <c r="M119" s="507"/>
      <c r="N119" s="507"/>
      <c r="O119" s="507"/>
      <c r="P119" s="507"/>
      <c r="Q119" s="507"/>
      <c r="R119" s="507"/>
      <c r="S119" s="507"/>
      <c r="T119" s="507"/>
    </row>
    <row r="120" spans="1:20">
      <c r="A120" s="507"/>
      <c r="B120" s="507"/>
      <c r="C120" s="507"/>
      <c r="D120" s="507"/>
      <c r="E120" s="507"/>
      <c r="F120" s="507"/>
      <c r="G120" s="507"/>
      <c r="H120" s="507"/>
      <c r="I120" s="507"/>
      <c r="J120" s="507"/>
      <c r="K120" s="507"/>
      <c r="L120" s="507"/>
      <c r="M120" s="507"/>
      <c r="N120" s="507"/>
      <c r="O120" s="507"/>
      <c r="P120" s="507"/>
      <c r="Q120" s="507"/>
      <c r="R120" s="507"/>
      <c r="S120" s="507"/>
      <c r="T120" s="507"/>
    </row>
    <row r="121" spans="1:20">
      <c r="A121" s="507"/>
      <c r="B121" s="507"/>
      <c r="C121" s="507"/>
      <c r="D121" s="507"/>
      <c r="E121" s="507"/>
      <c r="F121" s="507"/>
      <c r="G121" s="507"/>
      <c r="H121" s="507"/>
      <c r="I121" s="507"/>
      <c r="J121" s="507"/>
      <c r="K121" s="507"/>
      <c r="L121" s="507"/>
      <c r="M121" s="507"/>
      <c r="N121" s="507"/>
      <c r="O121" s="507"/>
      <c r="P121" s="507"/>
      <c r="Q121" s="507"/>
      <c r="R121" s="507"/>
      <c r="S121" s="507"/>
      <c r="T121" s="507"/>
    </row>
    <row r="122" spans="1:20">
      <c r="A122" s="507"/>
      <c r="B122" s="507"/>
      <c r="C122" s="507"/>
      <c r="D122" s="507"/>
      <c r="E122" s="507"/>
      <c r="F122" s="507"/>
      <c r="G122" s="507"/>
      <c r="H122" s="507"/>
      <c r="I122" s="507"/>
      <c r="J122" s="507"/>
      <c r="K122" s="507"/>
      <c r="L122" s="507"/>
      <c r="M122" s="507"/>
      <c r="N122" s="507"/>
      <c r="O122" s="507"/>
      <c r="P122" s="507"/>
      <c r="Q122" s="507"/>
      <c r="R122" s="507"/>
      <c r="S122" s="507"/>
      <c r="T122" s="507"/>
    </row>
    <row r="123" spans="1:20">
      <c r="A123" s="507"/>
      <c r="B123" s="507"/>
      <c r="C123" s="507"/>
      <c r="D123" s="507"/>
      <c r="E123" s="507"/>
      <c r="F123" s="507"/>
      <c r="G123" s="507"/>
      <c r="H123" s="507"/>
      <c r="I123" s="507"/>
      <c r="J123" s="507"/>
      <c r="K123" s="507"/>
      <c r="L123" s="507"/>
      <c r="M123" s="507"/>
      <c r="N123" s="507"/>
      <c r="O123" s="507"/>
      <c r="P123" s="507"/>
      <c r="Q123" s="507"/>
      <c r="R123" s="507"/>
      <c r="S123" s="507"/>
      <c r="T123" s="507"/>
    </row>
    <row r="124" spans="1:20">
      <c r="A124" s="507"/>
      <c r="B124" s="507"/>
      <c r="C124" s="507"/>
      <c r="D124" s="507"/>
      <c r="E124" s="507"/>
      <c r="F124" s="507"/>
      <c r="G124" s="507"/>
      <c r="H124" s="507"/>
      <c r="I124" s="507"/>
      <c r="J124" s="507"/>
      <c r="K124" s="507"/>
      <c r="L124" s="507"/>
      <c r="M124" s="507"/>
      <c r="N124" s="507"/>
      <c r="O124" s="507"/>
      <c r="P124" s="507"/>
      <c r="Q124" s="507"/>
      <c r="R124" s="507"/>
      <c r="S124" s="507"/>
      <c r="T124" s="507"/>
    </row>
    <row r="125" spans="1:20">
      <c r="A125" s="507"/>
      <c r="B125" s="507"/>
      <c r="C125" s="507"/>
      <c r="D125" s="507"/>
      <c r="E125" s="507"/>
      <c r="F125" s="507"/>
      <c r="G125" s="507"/>
      <c r="H125" s="507"/>
      <c r="I125" s="507"/>
      <c r="J125" s="507"/>
      <c r="K125" s="507"/>
      <c r="L125" s="507"/>
      <c r="M125" s="507"/>
      <c r="N125" s="507"/>
      <c r="O125" s="507"/>
      <c r="P125" s="507"/>
      <c r="Q125" s="507"/>
      <c r="R125" s="507"/>
      <c r="S125" s="507"/>
      <c r="T125" s="507"/>
    </row>
    <row r="126" spans="1:20">
      <c r="A126" s="507"/>
      <c r="B126" s="507"/>
      <c r="C126" s="507"/>
      <c r="D126" s="507"/>
      <c r="E126" s="507"/>
      <c r="F126" s="507"/>
      <c r="G126" s="507"/>
      <c r="H126" s="507"/>
      <c r="I126" s="507"/>
      <c r="J126" s="507"/>
      <c r="K126" s="507"/>
      <c r="L126" s="507"/>
      <c r="M126" s="507"/>
      <c r="N126" s="507"/>
      <c r="O126" s="507"/>
      <c r="P126" s="507"/>
      <c r="Q126" s="507"/>
      <c r="R126" s="507"/>
      <c r="S126" s="507"/>
      <c r="T126" s="507"/>
    </row>
    <row r="127" spans="1:20">
      <c r="A127" s="507"/>
      <c r="B127" s="507"/>
      <c r="C127" s="507"/>
      <c r="D127" s="507"/>
      <c r="E127" s="507"/>
      <c r="F127" s="507"/>
      <c r="G127" s="507"/>
      <c r="H127" s="507"/>
      <c r="I127" s="507"/>
      <c r="J127" s="507"/>
      <c r="K127" s="507"/>
      <c r="L127" s="507"/>
      <c r="M127" s="507"/>
      <c r="N127" s="507"/>
      <c r="O127" s="507"/>
      <c r="P127" s="507"/>
      <c r="Q127" s="507"/>
      <c r="R127" s="507"/>
      <c r="S127" s="507"/>
      <c r="T127" s="507"/>
    </row>
    <row r="128" spans="1:20">
      <c r="A128" s="507"/>
      <c r="B128" s="507"/>
      <c r="C128" s="507"/>
      <c r="D128" s="507"/>
      <c r="E128" s="507"/>
      <c r="F128" s="507"/>
      <c r="G128" s="507"/>
      <c r="H128" s="507"/>
      <c r="I128" s="507"/>
      <c r="J128" s="507"/>
      <c r="K128" s="507"/>
      <c r="L128" s="507"/>
      <c r="M128" s="507"/>
      <c r="N128" s="507"/>
      <c r="O128" s="507"/>
      <c r="P128" s="507"/>
      <c r="Q128" s="507"/>
      <c r="R128" s="507"/>
      <c r="S128" s="507"/>
      <c r="T128" s="507"/>
    </row>
    <row r="129" spans="1:20">
      <c r="A129" s="507"/>
      <c r="B129" s="507"/>
      <c r="C129" s="507"/>
      <c r="D129" s="507"/>
      <c r="E129" s="507"/>
      <c r="F129" s="507"/>
      <c r="G129" s="507"/>
      <c r="H129" s="507"/>
      <c r="I129" s="507"/>
      <c r="J129" s="507"/>
      <c r="K129" s="507"/>
      <c r="L129" s="507"/>
      <c r="M129" s="507"/>
      <c r="N129" s="507"/>
      <c r="O129" s="507"/>
      <c r="P129" s="507"/>
      <c r="Q129" s="507"/>
      <c r="R129" s="507"/>
      <c r="S129" s="507"/>
      <c r="T129" s="507"/>
    </row>
    <row r="130" spans="1:20">
      <c r="A130" s="507"/>
      <c r="B130" s="507"/>
      <c r="C130" s="507"/>
      <c r="D130" s="507"/>
      <c r="E130" s="507"/>
      <c r="F130" s="507"/>
      <c r="G130" s="507"/>
      <c r="H130" s="507"/>
      <c r="I130" s="507"/>
      <c r="J130" s="507"/>
      <c r="K130" s="507"/>
      <c r="L130" s="507"/>
      <c r="M130" s="507"/>
      <c r="N130" s="507"/>
      <c r="O130" s="507"/>
      <c r="P130" s="507"/>
      <c r="Q130" s="507"/>
      <c r="R130" s="507"/>
      <c r="S130" s="507"/>
      <c r="T130" s="507"/>
    </row>
    <row r="131" spans="1:20">
      <c r="A131" s="507"/>
      <c r="B131" s="507"/>
      <c r="C131" s="507"/>
      <c r="D131" s="507"/>
      <c r="E131" s="507"/>
      <c r="F131" s="507"/>
      <c r="G131" s="507"/>
      <c r="H131" s="507"/>
      <c r="I131" s="507"/>
      <c r="J131" s="507"/>
      <c r="K131" s="507"/>
      <c r="L131" s="507"/>
      <c r="M131" s="507"/>
      <c r="N131" s="507"/>
      <c r="O131" s="507"/>
      <c r="P131" s="507"/>
      <c r="Q131" s="507"/>
      <c r="R131" s="507"/>
      <c r="S131" s="507"/>
      <c r="T131" s="507"/>
    </row>
    <row r="132" spans="1:20">
      <c r="A132" s="507"/>
      <c r="B132" s="507"/>
      <c r="C132" s="507"/>
      <c r="D132" s="507"/>
      <c r="E132" s="507"/>
      <c r="F132" s="507"/>
      <c r="G132" s="507"/>
      <c r="H132" s="507"/>
      <c r="I132" s="507"/>
      <c r="J132" s="507"/>
      <c r="K132" s="507"/>
      <c r="L132" s="507"/>
      <c r="M132" s="507"/>
      <c r="N132" s="507"/>
      <c r="O132" s="507"/>
      <c r="P132" s="507"/>
      <c r="Q132" s="507"/>
      <c r="R132" s="507"/>
      <c r="S132" s="507"/>
      <c r="T132" s="507"/>
    </row>
    <row r="133" spans="1:20">
      <c r="A133" s="507"/>
      <c r="B133" s="507"/>
      <c r="C133" s="507"/>
      <c r="D133" s="507"/>
      <c r="E133" s="507"/>
      <c r="F133" s="507"/>
      <c r="G133" s="507"/>
      <c r="H133" s="507"/>
      <c r="I133" s="507"/>
      <c r="J133" s="507"/>
      <c r="K133" s="507"/>
      <c r="L133" s="507"/>
      <c r="M133" s="507"/>
      <c r="N133" s="507"/>
      <c r="O133" s="507"/>
      <c r="P133" s="507"/>
      <c r="Q133" s="507"/>
      <c r="R133" s="507"/>
      <c r="S133" s="507"/>
      <c r="T133" s="507"/>
    </row>
    <row r="134" spans="1:20">
      <c r="A134" s="507"/>
      <c r="B134" s="507"/>
      <c r="C134" s="507"/>
      <c r="D134" s="507"/>
      <c r="E134" s="507"/>
      <c r="F134" s="507"/>
      <c r="G134" s="507"/>
      <c r="H134" s="507"/>
      <c r="I134" s="507"/>
      <c r="J134" s="507"/>
      <c r="K134" s="507"/>
      <c r="L134" s="507"/>
      <c r="M134" s="507"/>
      <c r="N134" s="507"/>
      <c r="O134" s="507"/>
      <c r="P134" s="507"/>
      <c r="Q134" s="507"/>
      <c r="R134" s="507"/>
      <c r="S134" s="507"/>
      <c r="T134" s="507"/>
    </row>
    <row r="135" spans="1:20">
      <c r="A135" s="507"/>
      <c r="B135" s="507"/>
      <c r="C135" s="507"/>
      <c r="D135" s="507"/>
      <c r="E135" s="507"/>
      <c r="F135" s="507"/>
      <c r="G135" s="507"/>
      <c r="H135" s="507"/>
      <c r="I135" s="507"/>
      <c r="J135" s="507"/>
      <c r="K135" s="507"/>
      <c r="L135" s="507"/>
      <c r="M135" s="507"/>
      <c r="N135" s="507"/>
      <c r="O135" s="507"/>
      <c r="P135" s="507"/>
      <c r="Q135" s="507"/>
      <c r="R135" s="507"/>
      <c r="S135" s="507"/>
      <c r="T135" s="507"/>
    </row>
    <row r="136" spans="1:20">
      <c r="A136" s="507"/>
      <c r="B136" s="507"/>
      <c r="C136" s="507"/>
      <c r="D136" s="507"/>
      <c r="E136" s="507"/>
      <c r="F136" s="507"/>
      <c r="G136" s="507"/>
      <c r="H136" s="507"/>
      <c r="I136" s="507"/>
      <c r="J136" s="507"/>
      <c r="K136" s="507"/>
      <c r="L136" s="507"/>
      <c r="M136" s="507"/>
      <c r="N136" s="507"/>
      <c r="O136" s="507"/>
      <c r="P136" s="507"/>
      <c r="Q136" s="507"/>
      <c r="R136" s="507"/>
      <c r="S136" s="507"/>
      <c r="T136" s="507"/>
    </row>
    <row r="137" spans="1:20">
      <c r="A137" s="507"/>
      <c r="B137" s="507"/>
      <c r="C137" s="507"/>
      <c r="D137" s="507"/>
      <c r="E137" s="507"/>
      <c r="F137" s="507"/>
      <c r="G137" s="507"/>
      <c r="H137" s="507"/>
      <c r="I137" s="507"/>
      <c r="J137" s="507"/>
      <c r="K137" s="507"/>
      <c r="L137" s="507"/>
      <c r="M137" s="507"/>
      <c r="N137" s="507"/>
      <c r="O137" s="507"/>
      <c r="P137" s="507"/>
      <c r="Q137" s="507"/>
      <c r="R137" s="507"/>
      <c r="S137" s="507"/>
      <c r="T137" s="507"/>
    </row>
    <row r="138" spans="1:20">
      <c r="A138" s="507"/>
      <c r="B138" s="507"/>
      <c r="C138" s="507"/>
      <c r="D138" s="507"/>
      <c r="E138" s="507"/>
      <c r="F138" s="507"/>
      <c r="G138" s="507"/>
      <c r="H138" s="507"/>
      <c r="I138" s="507"/>
      <c r="J138" s="507"/>
      <c r="K138" s="507"/>
      <c r="L138" s="507"/>
      <c r="M138" s="507"/>
      <c r="N138" s="507"/>
      <c r="O138" s="507"/>
      <c r="P138" s="507"/>
      <c r="Q138" s="507"/>
      <c r="R138" s="507"/>
      <c r="S138" s="507"/>
      <c r="T138" s="507"/>
    </row>
    <row r="139" spans="1:20">
      <c r="A139" s="507"/>
      <c r="B139" s="507"/>
      <c r="C139" s="507"/>
      <c r="D139" s="507"/>
      <c r="E139" s="507"/>
      <c r="F139" s="507"/>
      <c r="G139" s="507"/>
      <c r="H139" s="507"/>
      <c r="I139" s="507"/>
      <c r="J139" s="507"/>
      <c r="K139" s="507"/>
      <c r="L139" s="507"/>
      <c r="M139" s="507"/>
      <c r="N139" s="507"/>
      <c r="O139" s="507"/>
      <c r="P139" s="507"/>
      <c r="Q139" s="507"/>
      <c r="R139" s="507"/>
      <c r="S139" s="507"/>
      <c r="T139" s="507"/>
    </row>
    <row r="140" spans="1:20">
      <c r="A140" s="507"/>
      <c r="B140" s="507"/>
      <c r="C140" s="507"/>
      <c r="D140" s="507"/>
      <c r="E140" s="507"/>
      <c r="F140" s="507"/>
      <c r="G140" s="507"/>
      <c r="H140" s="507"/>
      <c r="I140" s="507"/>
      <c r="J140" s="507"/>
      <c r="K140" s="507"/>
      <c r="L140" s="507"/>
      <c r="M140" s="507"/>
      <c r="N140" s="507"/>
      <c r="O140" s="507"/>
      <c r="P140" s="507"/>
      <c r="Q140" s="507"/>
      <c r="R140" s="507"/>
      <c r="S140" s="507"/>
      <c r="T140" s="507"/>
    </row>
    <row r="141" spans="1:20">
      <c r="A141" s="507"/>
      <c r="B141" s="507"/>
      <c r="C141" s="507"/>
      <c r="D141" s="507"/>
      <c r="E141" s="507"/>
      <c r="F141" s="507"/>
      <c r="G141" s="507"/>
      <c r="H141" s="507"/>
      <c r="I141" s="507"/>
      <c r="J141" s="507"/>
      <c r="K141" s="507"/>
      <c r="L141" s="507"/>
      <c r="M141" s="507"/>
      <c r="N141" s="507"/>
      <c r="O141" s="507"/>
      <c r="P141" s="507"/>
      <c r="Q141" s="507"/>
      <c r="R141" s="507"/>
      <c r="S141" s="507"/>
      <c r="T141" s="507"/>
    </row>
    <row r="142" spans="1:20">
      <c r="A142" s="507"/>
      <c r="B142" s="507"/>
      <c r="C142" s="507"/>
      <c r="D142" s="507"/>
      <c r="E142" s="507"/>
      <c r="F142" s="507"/>
      <c r="G142" s="507"/>
      <c r="H142" s="507"/>
      <c r="I142" s="507"/>
      <c r="J142" s="507"/>
      <c r="K142" s="507"/>
      <c r="L142" s="507"/>
      <c r="M142" s="507"/>
      <c r="N142" s="507"/>
      <c r="O142" s="507"/>
      <c r="P142" s="507"/>
      <c r="Q142" s="507"/>
      <c r="R142" s="507"/>
      <c r="S142" s="507"/>
      <c r="T142" s="507"/>
    </row>
    <row r="143" spans="1:20">
      <c r="A143" s="507"/>
      <c r="B143" s="507"/>
      <c r="C143" s="507"/>
      <c r="D143" s="507"/>
      <c r="E143" s="507"/>
      <c r="F143" s="507"/>
      <c r="G143" s="507"/>
      <c r="H143" s="507"/>
      <c r="I143" s="507"/>
      <c r="J143" s="507"/>
      <c r="K143" s="507"/>
      <c r="L143" s="507"/>
      <c r="M143" s="507"/>
      <c r="N143" s="507"/>
      <c r="O143" s="507"/>
      <c r="P143" s="507"/>
      <c r="Q143" s="507"/>
      <c r="R143" s="507"/>
      <c r="S143" s="507"/>
      <c r="T143" s="507"/>
    </row>
    <row r="144" spans="1:20">
      <c r="A144" s="507"/>
      <c r="B144" s="507"/>
      <c r="C144" s="507"/>
      <c r="D144" s="507"/>
      <c r="E144" s="507"/>
      <c r="F144" s="507"/>
      <c r="G144" s="507"/>
      <c r="H144" s="507"/>
      <c r="I144" s="507"/>
      <c r="J144" s="507"/>
      <c r="K144" s="507"/>
      <c r="L144" s="507"/>
      <c r="M144" s="507"/>
      <c r="N144" s="507"/>
      <c r="O144" s="507"/>
      <c r="P144" s="507"/>
      <c r="Q144" s="507"/>
      <c r="R144" s="507"/>
      <c r="S144" s="507"/>
      <c r="T144" s="507"/>
    </row>
    <row r="145" spans="1:20">
      <c r="A145" s="507"/>
      <c r="B145" s="507"/>
      <c r="C145" s="507"/>
      <c r="D145" s="507"/>
      <c r="E145" s="507"/>
      <c r="F145" s="507"/>
      <c r="G145" s="507"/>
      <c r="H145" s="507"/>
      <c r="I145" s="507"/>
      <c r="J145" s="507"/>
      <c r="K145" s="507"/>
      <c r="L145" s="507"/>
      <c r="M145" s="507"/>
      <c r="N145" s="507"/>
      <c r="O145" s="507"/>
      <c r="P145" s="507"/>
      <c r="Q145" s="507"/>
      <c r="R145" s="507"/>
      <c r="S145" s="507"/>
      <c r="T145" s="507"/>
    </row>
    <row r="146" spans="1:20">
      <c r="A146" s="507"/>
      <c r="B146" s="507"/>
      <c r="C146" s="507"/>
      <c r="D146" s="507"/>
      <c r="E146" s="507"/>
      <c r="F146" s="507"/>
      <c r="G146" s="507"/>
      <c r="H146" s="507"/>
      <c r="I146" s="507"/>
      <c r="J146" s="507"/>
      <c r="K146" s="507"/>
      <c r="L146" s="507"/>
      <c r="M146" s="507"/>
      <c r="N146" s="507"/>
      <c r="O146" s="507"/>
      <c r="P146" s="507"/>
      <c r="Q146" s="507"/>
      <c r="R146" s="507"/>
      <c r="S146" s="507"/>
      <c r="T146" s="507"/>
    </row>
    <row r="147" spans="1:20">
      <c r="A147" s="507"/>
      <c r="B147" s="507"/>
      <c r="C147" s="507"/>
      <c r="D147" s="507"/>
      <c r="E147" s="507"/>
      <c r="F147" s="507"/>
      <c r="G147" s="507"/>
      <c r="H147" s="507"/>
      <c r="I147" s="507"/>
      <c r="J147" s="507"/>
      <c r="K147" s="507"/>
      <c r="L147" s="507"/>
      <c r="M147" s="507"/>
      <c r="N147" s="507"/>
      <c r="O147" s="507"/>
      <c r="P147" s="507"/>
      <c r="Q147" s="507"/>
      <c r="R147" s="507"/>
      <c r="S147" s="507"/>
      <c r="T147" s="507"/>
    </row>
    <row r="148" spans="1:20">
      <c r="A148" s="507"/>
      <c r="B148" s="507"/>
      <c r="C148" s="507"/>
      <c r="D148" s="507"/>
      <c r="E148" s="507"/>
      <c r="F148" s="507"/>
      <c r="G148" s="507"/>
      <c r="H148" s="507"/>
      <c r="I148" s="507"/>
      <c r="J148" s="507"/>
      <c r="K148" s="507"/>
      <c r="L148" s="507"/>
      <c r="M148" s="507"/>
      <c r="N148" s="507"/>
      <c r="O148" s="507"/>
      <c r="P148" s="507"/>
      <c r="Q148" s="507"/>
      <c r="R148" s="507"/>
      <c r="S148" s="507"/>
      <c r="T148" s="507"/>
    </row>
    <row r="149" spans="1:20">
      <c r="A149" s="507"/>
      <c r="B149" s="507"/>
      <c r="C149" s="507"/>
      <c r="D149" s="507"/>
      <c r="E149" s="507"/>
      <c r="F149" s="507"/>
      <c r="G149" s="507"/>
      <c r="H149" s="507"/>
      <c r="I149" s="507"/>
      <c r="J149" s="507"/>
      <c r="K149" s="507"/>
      <c r="L149" s="507"/>
      <c r="M149" s="507"/>
      <c r="N149" s="507"/>
      <c r="O149" s="507"/>
      <c r="P149" s="507"/>
      <c r="Q149" s="507"/>
      <c r="R149" s="507"/>
      <c r="S149" s="507"/>
      <c r="T149" s="507"/>
    </row>
    <row r="150" spans="1:20">
      <c r="A150" s="507"/>
      <c r="B150" s="507"/>
      <c r="C150" s="507"/>
      <c r="D150" s="507"/>
      <c r="E150" s="507"/>
      <c r="F150" s="507"/>
      <c r="G150" s="507"/>
      <c r="H150" s="507"/>
      <c r="I150" s="507"/>
      <c r="J150" s="507"/>
      <c r="K150" s="507"/>
      <c r="L150" s="507"/>
      <c r="M150" s="507"/>
      <c r="N150" s="507"/>
      <c r="O150" s="507"/>
      <c r="P150" s="507"/>
      <c r="Q150" s="507"/>
      <c r="R150" s="507"/>
      <c r="S150" s="507"/>
      <c r="T150" s="507"/>
    </row>
    <row r="151" spans="1:20">
      <c r="A151" s="507"/>
      <c r="B151" s="507"/>
      <c r="C151" s="507"/>
      <c r="D151" s="507"/>
      <c r="E151" s="507"/>
      <c r="F151" s="507"/>
      <c r="G151" s="507"/>
      <c r="H151" s="507"/>
      <c r="I151" s="507"/>
      <c r="J151" s="507"/>
      <c r="K151" s="507"/>
      <c r="L151" s="507"/>
      <c r="M151" s="507"/>
      <c r="N151" s="507"/>
      <c r="O151" s="507"/>
      <c r="P151" s="507"/>
      <c r="Q151" s="507"/>
      <c r="R151" s="507"/>
      <c r="S151" s="507"/>
      <c r="T151" s="507"/>
    </row>
    <row r="152" spans="1:20">
      <c r="A152" s="507"/>
      <c r="B152" s="507"/>
      <c r="C152" s="507"/>
      <c r="D152" s="507"/>
      <c r="E152" s="507"/>
      <c r="F152" s="507"/>
      <c r="G152" s="507"/>
      <c r="H152" s="507"/>
      <c r="I152" s="507"/>
      <c r="J152" s="507"/>
      <c r="K152" s="507"/>
      <c r="L152" s="507"/>
      <c r="M152" s="507"/>
      <c r="N152" s="507"/>
      <c r="O152" s="507"/>
      <c r="P152" s="507"/>
      <c r="Q152" s="507"/>
      <c r="R152" s="507"/>
      <c r="S152" s="507"/>
      <c r="T152" s="507"/>
    </row>
    <row r="153" spans="1:20">
      <c r="A153" s="507"/>
      <c r="B153" s="507"/>
      <c r="C153" s="507"/>
      <c r="D153" s="507"/>
      <c r="E153" s="507"/>
      <c r="F153" s="507"/>
      <c r="G153" s="507"/>
      <c r="H153" s="507"/>
      <c r="I153" s="507"/>
      <c r="J153" s="507"/>
      <c r="K153" s="507"/>
      <c r="L153" s="507"/>
      <c r="M153" s="507"/>
      <c r="N153" s="507"/>
      <c r="O153" s="507"/>
      <c r="P153" s="507"/>
      <c r="Q153" s="507"/>
      <c r="R153" s="507"/>
      <c r="S153" s="507"/>
      <c r="T153" s="507"/>
    </row>
    <row r="154" spans="1:20">
      <c r="A154" s="507"/>
      <c r="B154" s="507"/>
      <c r="C154" s="507"/>
      <c r="D154" s="507"/>
      <c r="E154" s="507"/>
      <c r="F154" s="507"/>
      <c r="G154" s="507"/>
      <c r="H154" s="507"/>
      <c r="I154" s="507"/>
      <c r="J154" s="507"/>
      <c r="K154" s="507"/>
      <c r="L154" s="507"/>
      <c r="M154" s="507"/>
      <c r="N154" s="507"/>
      <c r="O154" s="507"/>
      <c r="P154" s="507"/>
      <c r="Q154" s="507"/>
      <c r="R154" s="507"/>
      <c r="S154" s="507"/>
      <c r="T154" s="507"/>
    </row>
    <row r="155" spans="1:20">
      <c r="A155" s="507"/>
      <c r="B155" s="507"/>
      <c r="C155" s="507"/>
      <c r="D155" s="507"/>
      <c r="E155" s="507"/>
      <c r="F155" s="507"/>
      <c r="G155" s="507"/>
      <c r="H155" s="507"/>
      <c r="I155" s="507"/>
      <c r="J155" s="507"/>
      <c r="K155" s="507"/>
      <c r="L155" s="507"/>
      <c r="M155" s="507"/>
      <c r="N155" s="507"/>
      <c r="O155" s="507"/>
      <c r="P155" s="507"/>
      <c r="Q155" s="507"/>
      <c r="R155" s="507"/>
      <c r="S155" s="507"/>
      <c r="T155" s="507"/>
    </row>
    <row r="156" spans="1:20">
      <c r="A156" s="507"/>
      <c r="B156" s="507"/>
      <c r="C156" s="507"/>
      <c r="D156" s="507"/>
      <c r="E156" s="507"/>
      <c r="F156" s="507"/>
      <c r="G156" s="507"/>
      <c r="H156" s="507"/>
      <c r="I156" s="507"/>
      <c r="J156" s="507"/>
      <c r="K156" s="507"/>
      <c r="L156" s="507"/>
      <c r="M156" s="507"/>
      <c r="N156" s="507"/>
      <c r="O156" s="507"/>
      <c r="P156" s="507"/>
      <c r="Q156" s="507"/>
      <c r="R156" s="507"/>
      <c r="S156" s="507"/>
      <c r="T156" s="507"/>
    </row>
    <row r="157" spans="1:20">
      <c r="A157" s="507"/>
      <c r="B157" s="507"/>
      <c r="C157" s="507"/>
      <c r="D157" s="507"/>
      <c r="E157" s="507"/>
      <c r="F157" s="507"/>
      <c r="G157" s="507"/>
      <c r="H157" s="507"/>
      <c r="I157" s="507"/>
      <c r="J157" s="507"/>
      <c r="K157" s="507"/>
      <c r="L157" s="507"/>
      <c r="M157" s="507"/>
      <c r="N157" s="507"/>
      <c r="O157" s="507"/>
      <c r="P157" s="507"/>
      <c r="Q157" s="507"/>
      <c r="R157" s="507"/>
      <c r="S157" s="507"/>
      <c r="T157" s="507"/>
    </row>
    <row r="158" spans="1:20">
      <c r="A158" s="507"/>
      <c r="B158" s="507"/>
      <c r="C158" s="507"/>
      <c r="D158" s="507"/>
      <c r="E158" s="507"/>
      <c r="F158" s="507"/>
      <c r="G158" s="507"/>
      <c r="H158" s="507"/>
      <c r="I158" s="507"/>
      <c r="J158" s="507"/>
      <c r="K158" s="507"/>
      <c r="L158" s="507"/>
      <c r="M158" s="507"/>
      <c r="N158" s="507"/>
      <c r="O158" s="507"/>
      <c r="P158" s="507"/>
      <c r="Q158" s="507"/>
      <c r="R158" s="507"/>
      <c r="S158" s="507"/>
      <c r="T158" s="507"/>
    </row>
    <row r="159" spans="1:20">
      <c r="A159" s="507"/>
      <c r="B159" s="507"/>
      <c r="C159" s="507"/>
      <c r="D159" s="507"/>
      <c r="E159" s="507"/>
      <c r="F159" s="507"/>
      <c r="G159" s="507"/>
      <c r="H159" s="507"/>
      <c r="I159" s="507"/>
      <c r="J159" s="507"/>
      <c r="K159" s="507"/>
      <c r="L159" s="507"/>
      <c r="M159" s="507"/>
      <c r="N159" s="507"/>
      <c r="O159" s="507"/>
      <c r="P159" s="507"/>
      <c r="Q159" s="507"/>
      <c r="R159" s="507"/>
      <c r="S159" s="507"/>
      <c r="T159" s="507"/>
    </row>
    <row r="160" spans="1:20">
      <c r="A160" s="507"/>
      <c r="B160" s="507"/>
      <c r="C160" s="507"/>
      <c r="D160" s="507"/>
      <c r="E160" s="507"/>
      <c r="F160" s="507"/>
      <c r="G160" s="507"/>
      <c r="H160" s="507"/>
      <c r="I160" s="507"/>
      <c r="J160" s="507"/>
      <c r="K160" s="507"/>
      <c r="L160" s="507"/>
      <c r="M160" s="507"/>
      <c r="N160" s="507"/>
      <c r="O160" s="507"/>
      <c r="P160" s="507"/>
      <c r="Q160" s="507"/>
      <c r="R160" s="507"/>
      <c r="S160" s="507"/>
      <c r="T160" s="507"/>
    </row>
    <row r="161" spans="1:20">
      <c r="A161" s="507"/>
      <c r="B161" s="507"/>
      <c r="C161" s="507"/>
      <c r="D161" s="507"/>
      <c r="E161" s="507"/>
      <c r="F161" s="507"/>
      <c r="G161" s="507"/>
      <c r="H161" s="507"/>
      <c r="I161" s="507"/>
      <c r="J161" s="507"/>
      <c r="K161" s="507"/>
      <c r="L161" s="507"/>
      <c r="M161" s="507"/>
      <c r="N161" s="507"/>
      <c r="O161" s="507"/>
      <c r="P161" s="507"/>
      <c r="Q161" s="507"/>
      <c r="R161" s="507"/>
      <c r="S161" s="507"/>
      <c r="T161" s="507"/>
    </row>
    <row r="162" spans="1:20">
      <c r="A162" s="507"/>
      <c r="B162" s="507"/>
      <c r="C162" s="507"/>
      <c r="D162" s="507"/>
      <c r="E162" s="507"/>
      <c r="F162" s="507"/>
      <c r="G162" s="507"/>
      <c r="H162" s="507"/>
      <c r="I162" s="507"/>
      <c r="J162" s="507"/>
      <c r="K162" s="507"/>
      <c r="L162" s="507"/>
      <c r="M162" s="507"/>
      <c r="N162" s="507"/>
      <c r="O162" s="507"/>
      <c r="P162" s="507"/>
      <c r="Q162" s="507"/>
      <c r="R162" s="507"/>
      <c r="S162" s="507"/>
      <c r="T162" s="507"/>
    </row>
    <row r="163" spans="1:20">
      <c r="A163" s="507"/>
      <c r="B163" s="507"/>
      <c r="C163" s="507"/>
      <c r="D163" s="507"/>
      <c r="E163" s="507"/>
      <c r="F163" s="507"/>
      <c r="G163" s="507"/>
      <c r="H163" s="507"/>
      <c r="I163" s="507"/>
      <c r="J163" s="507"/>
      <c r="K163" s="507"/>
      <c r="L163" s="507"/>
      <c r="M163" s="507"/>
      <c r="N163" s="507"/>
      <c r="O163" s="507"/>
      <c r="P163" s="507"/>
      <c r="Q163" s="507"/>
      <c r="R163" s="507"/>
      <c r="S163" s="507"/>
      <c r="T163" s="507"/>
    </row>
    <row r="164" spans="1:20">
      <c r="A164" s="507"/>
      <c r="B164" s="507"/>
      <c r="C164" s="507"/>
      <c r="D164" s="507"/>
      <c r="E164" s="507"/>
      <c r="F164" s="507"/>
      <c r="G164" s="507"/>
      <c r="H164" s="507"/>
      <c r="I164" s="507"/>
      <c r="J164" s="507"/>
      <c r="K164" s="507"/>
      <c r="L164" s="507"/>
      <c r="M164" s="507"/>
      <c r="N164" s="507"/>
      <c r="O164" s="507"/>
      <c r="P164" s="507"/>
      <c r="Q164" s="507"/>
      <c r="R164" s="507"/>
      <c r="S164" s="507"/>
      <c r="T164" s="507"/>
    </row>
    <row r="165" spans="1:20">
      <c r="A165" s="507"/>
      <c r="B165" s="507"/>
      <c r="C165" s="507"/>
      <c r="D165" s="507"/>
      <c r="E165" s="507"/>
      <c r="F165" s="507"/>
      <c r="G165" s="507"/>
      <c r="H165" s="507"/>
      <c r="I165" s="507"/>
      <c r="J165" s="507"/>
      <c r="K165" s="507"/>
      <c r="L165" s="507"/>
      <c r="M165" s="507"/>
      <c r="N165" s="507"/>
      <c r="O165" s="507"/>
      <c r="P165" s="507"/>
      <c r="Q165" s="507"/>
      <c r="R165" s="507"/>
      <c r="S165" s="507"/>
      <c r="T165" s="507"/>
    </row>
    <row r="166" spans="1:20">
      <c r="A166" s="507"/>
      <c r="B166" s="507"/>
      <c r="C166" s="507"/>
      <c r="D166" s="507"/>
      <c r="E166" s="507"/>
      <c r="F166" s="507"/>
      <c r="G166" s="507"/>
      <c r="H166" s="507"/>
      <c r="I166" s="507"/>
      <c r="J166" s="507"/>
      <c r="K166" s="507"/>
      <c r="L166" s="507"/>
      <c r="M166" s="507"/>
      <c r="N166" s="507"/>
      <c r="O166" s="507"/>
      <c r="P166" s="507"/>
      <c r="Q166" s="507"/>
      <c r="R166" s="507"/>
      <c r="S166" s="507"/>
      <c r="T166" s="507"/>
    </row>
    <row r="167" spans="1:20">
      <c r="A167" s="507"/>
      <c r="B167" s="507"/>
      <c r="C167" s="507"/>
      <c r="D167" s="507"/>
      <c r="E167" s="507"/>
      <c r="F167" s="507"/>
      <c r="G167" s="507"/>
      <c r="H167" s="507"/>
      <c r="I167" s="507"/>
      <c r="J167" s="507"/>
      <c r="K167" s="507"/>
      <c r="L167" s="507"/>
      <c r="M167" s="507"/>
      <c r="N167" s="507"/>
      <c r="O167" s="507"/>
      <c r="P167" s="507"/>
      <c r="Q167" s="507"/>
      <c r="R167" s="507"/>
      <c r="S167" s="507"/>
      <c r="T167" s="507"/>
    </row>
    <row r="168" spans="1:20">
      <c r="A168" s="507"/>
      <c r="B168" s="507"/>
      <c r="C168" s="507"/>
      <c r="D168" s="507"/>
      <c r="E168" s="507"/>
      <c r="F168" s="507"/>
      <c r="G168" s="507"/>
      <c r="H168" s="507"/>
      <c r="I168" s="507"/>
      <c r="J168" s="507"/>
      <c r="K168" s="507"/>
      <c r="L168" s="507"/>
      <c r="M168" s="507"/>
      <c r="N168" s="507"/>
      <c r="O168" s="507"/>
      <c r="P168" s="507"/>
      <c r="Q168" s="507"/>
      <c r="R168" s="507"/>
      <c r="S168" s="507"/>
      <c r="T168" s="507"/>
    </row>
    <row r="169" spans="1:20">
      <c r="A169" s="507"/>
      <c r="B169" s="507"/>
      <c r="C169" s="507"/>
      <c r="D169" s="507"/>
      <c r="E169" s="507"/>
      <c r="F169" s="507"/>
      <c r="G169" s="507"/>
      <c r="H169" s="507"/>
      <c r="I169" s="507"/>
      <c r="J169" s="507"/>
      <c r="K169" s="507"/>
      <c r="L169" s="507"/>
      <c r="M169" s="507"/>
      <c r="N169" s="507"/>
      <c r="O169" s="507"/>
      <c r="P169" s="507"/>
      <c r="Q169" s="507"/>
      <c r="R169" s="507"/>
      <c r="S169" s="507"/>
      <c r="T169" s="507"/>
    </row>
    <row r="170" spans="1:20">
      <c r="A170" s="507"/>
      <c r="B170" s="507"/>
      <c r="C170" s="507"/>
      <c r="D170" s="507"/>
      <c r="E170" s="507"/>
      <c r="F170" s="507"/>
      <c r="G170" s="507"/>
      <c r="H170" s="507"/>
      <c r="I170" s="507"/>
      <c r="J170" s="507"/>
      <c r="K170" s="507"/>
      <c r="L170" s="507"/>
      <c r="M170" s="507"/>
      <c r="N170" s="507"/>
      <c r="O170" s="507"/>
      <c r="P170" s="507"/>
      <c r="Q170" s="507"/>
      <c r="R170" s="507"/>
      <c r="S170" s="507"/>
      <c r="T170" s="507"/>
    </row>
    <row r="171" spans="1:20">
      <c r="A171" s="507"/>
      <c r="B171" s="507"/>
      <c r="C171" s="507"/>
      <c r="D171" s="507"/>
      <c r="E171" s="507"/>
      <c r="F171" s="507"/>
      <c r="G171" s="507"/>
      <c r="H171" s="507"/>
      <c r="I171" s="507"/>
      <c r="J171" s="507"/>
      <c r="K171" s="507"/>
      <c r="L171" s="507"/>
      <c r="M171" s="507"/>
      <c r="N171" s="507"/>
      <c r="O171" s="507"/>
      <c r="P171" s="507"/>
      <c r="Q171" s="507"/>
      <c r="R171" s="507"/>
      <c r="S171" s="507"/>
      <c r="T171" s="507"/>
    </row>
    <row r="172" spans="1:20">
      <c r="A172" s="507"/>
      <c r="B172" s="507"/>
      <c r="C172" s="507"/>
      <c r="D172" s="507"/>
      <c r="E172" s="507"/>
      <c r="F172" s="507"/>
      <c r="G172" s="507"/>
      <c r="H172" s="507"/>
      <c r="I172" s="507"/>
      <c r="J172" s="507"/>
      <c r="K172" s="507"/>
      <c r="L172" s="507"/>
      <c r="M172" s="507"/>
      <c r="N172" s="507"/>
      <c r="O172" s="507"/>
      <c r="P172" s="507"/>
      <c r="Q172" s="507"/>
      <c r="R172" s="507"/>
      <c r="S172" s="507"/>
      <c r="T172" s="507"/>
    </row>
    <row r="173" spans="1:20">
      <c r="A173" s="507"/>
      <c r="B173" s="507"/>
      <c r="C173" s="507"/>
      <c r="D173" s="507"/>
      <c r="E173" s="507"/>
      <c r="F173" s="507"/>
      <c r="G173" s="507"/>
      <c r="H173" s="507"/>
      <c r="I173" s="507"/>
      <c r="J173" s="507"/>
      <c r="K173" s="507"/>
      <c r="L173" s="507"/>
      <c r="M173" s="507"/>
      <c r="N173" s="507"/>
      <c r="O173" s="507"/>
      <c r="P173" s="507"/>
      <c r="Q173" s="507"/>
      <c r="R173" s="507"/>
      <c r="S173" s="507"/>
      <c r="T173" s="507"/>
    </row>
    <row r="174" spans="1:20">
      <c r="A174" s="507"/>
      <c r="B174" s="507"/>
      <c r="C174" s="507"/>
      <c r="D174" s="507"/>
      <c r="E174" s="507"/>
      <c r="F174" s="507"/>
      <c r="G174" s="507"/>
      <c r="H174" s="507"/>
      <c r="I174" s="507"/>
      <c r="J174" s="507"/>
      <c r="K174" s="507"/>
      <c r="L174" s="507"/>
      <c r="M174" s="507"/>
      <c r="N174" s="507"/>
      <c r="O174" s="507"/>
      <c r="P174" s="507"/>
      <c r="Q174" s="507"/>
      <c r="R174" s="507"/>
      <c r="S174" s="507"/>
      <c r="T174" s="507"/>
    </row>
    <row r="175" spans="1:20">
      <c r="A175" s="507"/>
      <c r="B175" s="507"/>
      <c r="C175" s="507"/>
      <c r="D175" s="507"/>
      <c r="E175" s="507"/>
      <c r="F175" s="507"/>
      <c r="G175" s="507"/>
      <c r="H175" s="507"/>
      <c r="I175" s="507"/>
      <c r="J175" s="507"/>
      <c r="K175" s="507"/>
      <c r="L175" s="507"/>
      <c r="M175" s="507"/>
      <c r="N175" s="507"/>
      <c r="O175" s="507"/>
      <c r="P175" s="507"/>
      <c r="Q175" s="507"/>
      <c r="R175" s="507"/>
      <c r="S175" s="507"/>
      <c r="T175" s="507"/>
    </row>
    <row r="176" spans="1:20">
      <c r="A176" s="507"/>
      <c r="B176" s="507"/>
      <c r="C176" s="507"/>
      <c r="D176" s="507"/>
      <c r="E176" s="507"/>
      <c r="F176" s="507"/>
      <c r="G176" s="507"/>
      <c r="H176" s="507"/>
      <c r="I176" s="507"/>
      <c r="J176" s="507"/>
      <c r="K176" s="507"/>
      <c r="L176" s="507"/>
      <c r="M176" s="507"/>
      <c r="N176" s="507"/>
      <c r="O176" s="507"/>
      <c r="P176" s="507"/>
      <c r="Q176" s="507"/>
      <c r="R176" s="507"/>
      <c r="S176" s="507"/>
      <c r="T176" s="507"/>
    </row>
    <row r="177" spans="1:20">
      <c r="A177" s="507"/>
      <c r="B177" s="507"/>
      <c r="C177" s="507"/>
      <c r="D177" s="507"/>
      <c r="E177" s="507"/>
      <c r="F177" s="507"/>
      <c r="G177" s="507"/>
      <c r="H177" s="507"/>
      <c r="I177" s="507"/>
      <c r="J177" s="507"/>
      <c r="K177" s="507"/>
      <c r="L177" s="507"/>
      <c r="M177" s="507"/>
      <c r="N177" s="507"/>
      <c r="O177" s="507"/>
      <c r="P177" s="507"/>
      <c r="Q177" s="507"/>
      <c r="R177" s="507"/>
      <c r="S177" s="507"/>
      <c r="T177" s="507"/>
    </row>
    <row r="178" spans="1:20">
      <c r="A178" s="507"/>
      <c r="B178" s="507"/>
      <c r="C178" s="507"/>
      <c r="D178" s="507"/>
      <c r="E178" s="507"/>
      <c r="F178" s="507"/>
      <c r="G178" s="507"/>
      <c r="H178" s="507"/>
      <c r="I178" s="507"/>
      <c r="J178" s="507"/>
      <c r="K178" s="507"/>
      <c r="L178" s="507"/>
      <c r="M178" s="507"/>
      <c r="N178" s="507"/>
      <c r="O178" s="507"/>
      <c r="P178" s="507"/>
      <c r="Q178" s="507"/>
      <c r="R178" s="507"/>
      <c r="S178" s="507"/>
      <c r="T178" s="507"/>
    </row>
    <row r="179" spans="1:20">
      <c r="A179" s="507"/>
      <c r="B179" s="507"/>
      <c r="C179" s="507"/>
      <c r="D179" s="507"/>
      <c r="E179" s="507"/>
      <c r="F179" s="507"/>
      <c r="G179" s="507"/>
      <c r="H179" s="507"/>
      <c r="I179" s="507"/>
      <c r="J179" s="507"/>
      <c r="K179" s="507"/>
      <c r="L179" s="507"/>
      <c r="M179" s="507"/>
      <c r="N179" s="507"/>
      <c r="O179" s="507"/>
      <c r="P179" s="507"/>
      <c r="Q179" s="507"/>
      <c r="R179" s="507"/>
      <c r="S179" s="507"/>
      <c r="T179" s="507"/>
    </row>
    <row r="180" spans="1:20">
      <c r="A180" s="507"/>
      <c r="B180" s="507"/>
      <c r="C180" s="507"/>
      <c r="D180" s="507"/>
      <c r="E180" s="507"/>
      <c r="F180" s="507"/>
      <c r="G180" s="507"/>
      <c r="H180" s="507"/>
      <c r="I180" s="507"/>
      <c r="J180" s="507"/>
      <c r="K180" s="507"/>
      <c r="L180" s="507"/>
      <c r="M180" s="507"/>
      <c r="N180" s="507"/>
      <c r="O180" s="507"/>
      <c r="P180" s="507"/>
      <c r="Q180" s="507"/>
      <c r="R180" s="507"/>
      <c r="S180" s="507"/>
      <c r="T180" s="507"/>
    </row>
    <row r="181" spans="1:20">
      <c r="A181" s="507"/>
      <c r="B181" s="507"/>
      <c r="C181" s="507"/>
      <c r="D181" s="507"/>
      <c r="E181" s="507"/>
      <c r="F181" s="507"/>
      <c r="G181" s="507"/>
      <c r="H181" s="507"/>
      <c r="I181" s="507"/>
      <c r="J181" s="507"/>
      <c r="K181" s="507"/>
      <c r="L181" s="507"/>
      <c r="M181" s="507"/>
      <c r="N181" s="507"/>
      <c r="O181" s="507"/>
      <c r="P181" s="507"/>
      <c r="Q181" s="507"/>
      <c r="R181" s="507"/>
      <c r="S181" s="507"/>
      <c r="T181" s="507"/>
    </row>
    <row r="182" spans="1:20">
      <c r="A182" s="507"/>
      <c r="B182" s="507"/>
      <c r="C182" s="507"/>
      <c r="D182" s="507"/>
      <c r="E182" s="507"/>
      <c r="F182" s="507"/>
      <c r="G182" s="507"/>
      <c r="H182" s="507"/>
      <c r="I182" s="507"/>
      <c r="J182" s="507"/>
      <c r="K182" s="507"/>
      <c r="L182" s="507"/>
      <c r="M182" s="507"/>
      <c r="N182" s="507"/>
      <c r="O182" s="507"/>
      <c r="P182" s="507"/>
      <c r="Q182" s="507"/>
      <c r="R182" s="507"/>
      <c r="S182" s="507"/>
      <c r="T182" s="507"/>
    </row>
    <row r="183" spans="1:20">
      <c r="A183" s="507"/>
      <c r="B183" s="507"/>
      <c r="C183" s="507"/>
      <c r="D183" s="507"/>
      <c r="E183" s="507"/>
      <c r="F183" s="507"/>
      <c r="G183" s="507"/>
      <c r="H183" s="507"/>
      <c r="I183" s="507"/>
      <c r="J183" s="507"/>
      <c r="K183" s="507"/>
      <c r="L183" s="507"/>
      <c r="M183" s="507"/>
      <c r="N183" s="507"/>
      <c r="O183" s="507"/>
      <c r="P183" s="507"/>
      <c r="Q183" s="507"/>
      <c r="R183" s="507"/>
      <c r="S183" s="507"/>
      <c r="T183" s="507"/>
    </row>
    <row r="184" spans="1:20">
      <c r="A184" s="507"/>
      <c r="B184" s="507"/>
      <c r="C184" s="507"/>
      <c r="D184" s="507"/>
      <c r="E184" s="507"/>
      <c r="F184" s="507"/>
      <c r="G184" s="507"/>
      <c r="H184" s="507"/>
      <c r="I184" s="507"/>
      <c r="J184" s="507"/>
      <c r="K184" s="507"/>
      <c r="L184" s="507"/>
      <c r="M184" s="507"/>
      <c r="N184" s="507"/>
      <c r="O184" s="507"/>
      <c r="P184" s="507"/>
      <c r="Q184" s="507"/>
      <c r="R184" s="507"/>
      <c r="S184" s="507"/>
      <c r="T184" s="507"/>
    </row>
    <row r="185" spans="1:20">
      <c r="A185" s="507"/>
      <c r="B185" s="507"/>
      <c r="C185" s="507"/>
      <c r="D185" s="507"/>
      <c r="E185" s="507"/>
      <c r="F185" s="507"/>
      <c r="G185" s="507"/>
      <c r="H185" s="507"/>
      <c r="I185" s="507"/>
      <c r="J185" s="507"/>
      <c r="K185" s="507"/>
      <c r="L185" s="507"/>
      <c r="M185" s="507"/>
      <c r="N185" s="507"/>
      <c r="O185" s="507"/>
      <c r="P185" s="507"/>
      <c r="Q185" s="507"/>
      <c r="R185" s="507"/>
      <c r="S185" s="507"/>
      <c r="T185" s="507"/>
    </row>
    <row r="186" spans="1:20">
      <c r="A186" s="507"/>
      <c r="B186" s="507"/>
      <c r="C186" s="507"/>
      <c r="D186" s="507"/>
      <c r="E186" s="507"/>
      <c r="F186" s="507"/>
      <c r="G186" s="507"/>
      <c r="H186" s="507"/>
      <c r="I186" s="507"/>
      <c r="J186" s="507"/>
      <c r="K186" s="507"/>
      <c r="L186" s="507"/>
      <c r="M186" s="507"/>
      <c r="N186" s="507"/>
      <c r="O186" s="507"/>
      <c r="P186" s="507"/>
      <c r="Q186" s="507"/>
      <c r="R186" s="507"/>
      <c r="S186" s="507"/>
      <c r="T186" s="507"/>
    </row>
    <row r="187" spans="1:20">
      <c r="A187" s="507"/>
      <c r="B187" s="507"/>
      <c r="C187" s="507"/>
      <c r="D187" s="507"/>
      <c r="E187" s="507"/>
      <c r="F187" s="507"/>
      <c r="G187" s="507"/>
      <c r="H187" s="507"/>
      <c r="I187" s="507"/>
      <c r="J187" s="507"/>
      <c r="K187" s="507"/>
      <c r="L187" s="507"/>
      <c r="M187" s="507"/>
      <c r="N187" s="507"/>
      <c r="O187" s="507"/>
      <c r="P187" s="507"/>
      <c r="Q187" s="507"/>
      <c r="R187" s="507"/>
      <c r="S187" s="507"/>
      <c r="T187" s="507"/>
    </row>
    <row r="188" spans="1:20">
      <c r="A188" s="507"/>
      <c r="B188" s="507"/>
      <c r="C188" s="507"/>
      <c r="D188" s="507"/>
      <c r="E188" s="507"/>
      <c r="F188" s="507"/>
      <c r="G188" s="507"/>
      <c r="H188" s="507"/>
      <c r="I188" s="507"/>
      <c r="J188" s="507"/>
      <c r="K188" s="507"/>
      <c r="L188" s="507"/>
      <c r="M188" s="507"/>
      <c r="N188" s="507"/>
      <c r="O188" s="507"/>
      <c r="P188" s="507"/>
      <c r="Q188" s="507"/>
      <c r="R188" s="507"/>
      <c r="S188" s="507"/>
      <c r="T188" s="507"/>
    </row>
    <row r="189" spans="1:20">
      <c r="A189" s="507"/>
      <c r="B189" s="507"/>
      <c r="C189" s="507"/>
      <c r="D189" s="507"/>
      <c r="E189" s="507"/>
      <c r="F189" s="507"/>
      <c r="G189" s="507"/>
      <c r="H189" s="507"/>
      <c r="I189" s="507"/>
      <c r="J189" s="507"/>
      <c r="K189" s="507"/>
      <c r="L189" s="507"/>
      <c r="M189" s="507"/>
      <c r="N189" s="507"/>
      <c r="O189" s="507"/>
      <c r="P189" s="507"/>
      <c r="Q189" s="507"/>
      <c r="R189" s="507"/>
      <c r="S189" s="507"/>
      <c r="T189" s="507"/>
    </row>
    <row r="190" spans="1:20">
      <c r="A190" s="507"/>
      <c r="B190" s="507"/>
      <c r="C190" s="507"/>
      <c r="D190" s="507"/>
      <c r="E190" s="507"/>
      <c r="F190" s="507"/>
      <c r="G190" s="507"/>
      <c r="H190" s="507"/>
      <c r="I190" s="507"/>
      <c r="J190" s="507"/>
      <c r="K190" s="507"/>
      <c r="L190" s="507"/>
      <c r="M190" s="507"/>
      <c r="N190" s="507"/>
      <c r="O190" s="507"/>
      <c r="P190" s="507"/>
      <c r="Q190" s="507"/>
      <c r="R190" s="507"/>
      <c r="S190" s="507"/>
      <c r="T190" s="507"/>
    </row>
    <row r="191" spans="1:20">
      <c r="A191" s="507"/>
      <c r="B191" s="507"/>
      <c r="C191" s="507"/>
      <c r="D191" s="507"/>
      <c r="E191" s="507"/>
      <c r="F191" s="507"/>
      <c r="G191" s="507"/>
      <c r="H191" s="507"/>
      <c r="I191" s="507"/>
      <c r="J191" s="507"/>
      <c r="K191" s="507"/>
      <c r="L191" s="507"/>
      <c r="M191" s="507"/>
      <c r="N191" s="507"/>
      <c r="O191" s="507"/>
      <c r="P191" s="507"/>
      <c r="Q191" s="507"/>
      <c r="R191" s="507"/>
      <c r="S191" s="507"/>
      <c r="T191" s="507"/>
    </row>
    <row r="192" spans="1:20">
      <c r="A192" s="507"/>
      <c r="B192" s="507"/>
      <c r="C192" s="507"/>
      <c r="D192" s="507"/>
      <c r="E192" s="507"/>
      <c r="F192" s="507"/>
      <c r="G192" s="507"/>
      <c r="H192" s="507"/>
      <c r="I192" s="507"/>
      <c r="J192" s="507"/>
      <c r="K192" s="507"/>
      <c r="L192" s="507"/>
      <c r="M192" s="507"/>
      <c r="N192" s="507"/>
      <c r="O192" s="507"/>
      <c r="P192" s="507"/>
      <c r="Q192" s="507"/>
      <c r="R192" s="507"/>
      <c r="S192" s="507"/>
      <c r="T192" s="507"/>
    </row>
    <row r="193" spans="1:20">
      <c r="A193" s="507"/>
      <c r="B193" s="507"/>
      <c r="C193" s="507"/>
      <c r="D193" s="507"/>
      <c r="E193" s="507"/>
      <c r="F193" s="507"/>
      <c r="G193" s="507"/>
      <c r="H193" s="507"/>
      <c r="I193" s="507"/>
      <c r="J193" s="507"/>
      <c r="K193" s="507"/>
      <c r="L193" s="507"/>
      <c r="M193" s="507"/>
      <c r="N193" s="507"/>
      <c r="O193" s="507"/>
      <c r="P193" s="507"/>
      <c r="Q193" s="507"/>
      <c r="R193" s="507"/>
      <c r="S193" s="507"/>
      <c r="T193" s="507"/>
    </row>
    <row r="194" spans="1:20">
      <c r="A194" s="507"/>
      <c r="B194" s="507"/>
      <c r="C194" s="507"/>
      <c r="D194" s="507"/>
      <c r="E194" s="507"/>
      <c r="F194" s="507"/>
      <c r="G194" s="507"/>
      <c r="H194" s="507"/>
      <c r="I194" s="507"/>
      <c r="J194" s="507"/>
      <c r="K194" s="507"/>
      <c r="L194" s="507"/>
      <c r="M194" s="507"/>
      <c r="N194" s="507"/>
      <c r="O194" s="507"/>
      <c r="P194" s="507"/>
      <c r="Q194" s="507"/>
      <c r="R194" s="507"/>
      <c r="S194" s="507"/>
      <c r="T194" s="507"/>
    </row>
    <row r="195" spans="1:20">
      <c r="A195" s="507"/>
      <c r="B195" s="507"/>
      <c r="C195" s="507"/>
      <c r="D195" s="507"/>
      <c r="E195" s="507"/>
      <c r="F195" s="507"/>
      <c r="G195" s="507"/>
      <c r="H195" s="507"/>
      <c r="I195" s="507"/>
      <c r="J195" s="507"/>
      <c r="K195" s="507"/>
      <c r="L195" s="507"/>
      <c r="M195" s="507"/>
      <c r="N195" s="507"/>
      <c r="O195" s="507"/>
      <c r="P195" s="507"/>
      <c r="Q195" s="507"/>
      <c r="R195" s="507"/>
      <c r="S195" s="507"/>
      <c r="T195" s="507"/>
    </row>
    <row r="196" spans="1:20">
      <c r="A196" s="507"/>
      <c r="B196" s="507"/>
      <c r="C196" s="507"/>
      <c r="D196" s="507"/>
      <c r="E196" s="507"/>
      <c r="F196" s="507"/>
      <c r="G196" s="507"/>
      <c r="H196" s="507"/>
      <c r="I196" s="507"/>
      <c r="J196" s="507"/>
      <c r="K196" s="507"/>
      <c r="L196" s="507"/>
      <c r="M196" s="507"/>
      <c r="N196" s="507"/>
      <c r="O196" s="507"/>
      <c r="P196" s="507"/>
      <c r="Q196" s="507"/>
      <c r="R196" s="507"/>
      <c r="S196" s="507"/>
      <c r="T196" s="507"/>
    </row>
    <row r="197" spans="1:20">
      <c r="A197" s="507"/>
      <c r="B197" s="507"/>
      <c r="C197" s="507"/>
      <c r="D197" s="507"/>
      <c r="E197" s="507"/>
      <c r="F197" s="507"/>
      <c r="G197" s="507"/>
      <c r="H197" s="507"/>
      <c r="I197" s="507"/>
      <c r="J197" s="507"/>
      <c r="K197" s="507"/>
      <c r="L197" s="507"/>
      <c r="M197" s="507"/>
      <c r="N197" s="507"/>
      <c r="O197" s="507"/>
      <c r="P197" s="507"/>
      <c r="Q197" s="507"/>
      <c r="R197" s="507"/>
      <c r="S197" s="507"/>
      <c r="T197" s="507"/>
    </row>
    <row r="198" spans="1:20">
      <c r="A198" s="507"/>
      <c r="B198" s="507"/>
      <c r="C198" s="507"/>
      <c r="D198" s="507"/>
      <c r="E198" s="507"/>
      <c r="F198" s="507"/>
      <c r="G198" s="507"/>
      <c r="H198" s="507"/>
      <c r="I198" s="507"/>
      <c r="J198" s="507"/>
      <c r="K198" s="507"/>
      <c r="L198" s="507"/>
      <c r="M198" s="507"/>
      <c r="N198" s="507"/>
      <c r="O198" s="507"/>
      <c r="P198" s="507"/>
      <c r="Q198" s="507"/>
      <c r="R198" s="507"/>
      <c r="S198" s="507"/>
      <c r="T198" s="507"/>
    </row>
    <row r="199" spans="1:20">
      <c r="A199" s="507"/>
      <c r="B199" s="507"/>
      <c r="C199" s="507"/>
      <c r="D199" s="507"/>
      <c r="E199" s="507"/>
      <c r="F199" s="507"/>
      <c r="G199" s="507"/>
      <c r="H199" s="507"/>
      <c r="I199" s="507"/>
      <c r="J199" s="507"/>
      <c r="K199" s="507"/>
      <c r="L199" s="507"/>
      <c r="M199" s="507"/>
      <c r="N199" s="507"/>
      <c r="O199" s="507"/>
      <c r="P199" s="507"/>
      <c r="Q199" s="507"/>
      <c r="R199" s="507"/>
      <c r="S199" s="507"/>
      <c r="T199" s="507"/>
    </row>
    <row r="200" spans="1:20">
      <c r="A200" s="507"/>
      <c r="B200" s="507"/>
      <c r="C200" s="507"/>
      <c r="D200" s="507"/>
      <c r="E200" s="507"/>
      <c r="F200" s="507"/>
      <c r="G200" s="507"/>
      <c r="H200" s="507"/>
      <c r="I200" s="507"/>
      <c r="J200" s="507"/>
      <c r="K200" s="507"/>
      <c r="L200" s="507"/>
      <c r="M200" s="507"/>
      <c r="N200" s="507"/>
      <c r="O200" s="507"/>
      <c r="P200" s="507"/>
      <c r="Q200" s="507"/>
      <c r="R200" s="507"/>
      <c r="S200" s="507"/>
      <c r="T200" s="507"/>
    </row>
  </sheetData>
  <sheetProtection password="D939" sheet="1" objects="1" scenarios="1"/>
  <mergeCells count="2">
    <mergeCell ref="G3:H3"/>
    <mergeCell ref="G4:H4"/>
  </mergeCells>
  <phoneticPr fontId="28" type="noConversion"/>
  <dataValidations disablePrompts="1" count="1">
    <dataValidation type="decimal" allowBlank="1" showInputMessage="1" showErrorMessage="1" sqref="E8:I8" xr:uid="{00000000-0002-0000-0600-000000000000}">
      <formula1>0</formula1>
      <formula2>1</formula2>
    </dataValidation>
  </dataValidations>
  <pageMargins left="0.45" right="0.25" top="0.4" bottom="0.15" header="0" footer="0"/>
  <pageSetup scale="70" fitToWidth="0" fitToHeight="0" orientation="portrait" r:id="rId1"/>
  <headerFooter alignWithMargins="0">
    <oddHeader>&amp;RPage &amp;P</oddHead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ransitionEvaluation="1" codeName="Sheet8">
    <tabColor rgb="FF0070C0"/>
    <pageSetUpPr fitToPage="1"/>
  </sheetPr>
  <dimension ref="A1:X200"/>
  <sheetViews>
    <sheetView workbookViewId="0">
      <pane ySplit="11" topLeftCell="A36" activePane="bottomLeft" state="frozen"/>
      <selection activeCell="N25" sqref="N25"/>
      <selection pane="bottomLeft" activeCell="K46" sqref="K46"/>
    </sheetView>
  </sheetViews>
  <sheetFormatPr defaultColWidth="11.42578125" defaultRowHeight="12.75"/>
  <cols>
    <col min="1" max="1" width="37.7109375" style="169" customWidth="1"/>
    <col min="2" max="6" width="10.7109375" style="169" customWidth="1"/>
    <col min="7" max="7" width="12.85546875" style="169" customWidth="1"/>
    <col min="8" max="8" width="17" style="169" customWidth="1"/>
    <col min="9" max="9" width="1.42578125" style="169" customWidth="1"/>
    <col min="10" max="10" width="4.7109375" style="169" customWidth="1"/>
    <col min="11" max="11" width="13" style="169" customWidth="1"/>
    <col min="12" max="12" width="11.42578125" style="169"/>
    <col min="13" max="13" width="7" style="169" customWidth="1"/>
    <col min="14" max="14" width="16.85546875" style="169" customWidth="1"/>
    <col min="15" max="15" width="0.7109375" style="169" customWidth="1"/>
    <col min="16" max="16" width="10.7109375" style="169" bestFit="1" customWidth="1"/>
    <col min="17" max="17" width="0.7109375" style="169" customWidth="1"/>
    <col min="18" max="20" width="11.42578125" style="169"/>
    <col min="21" max="21" width="1.42578125" style="169" customWidth="1"/>
    <col min="22" max="16384" width="11.42578125" style="169"/>
  </cols>
  <sheetData>
    <row r="1" spans="1:21">
      <c r="A1" s="168" t="s">
        <v>371</v>
      </c>
      <c r="D1" s="170" t="s">
        <v>114</v>
      </c>
      <c r="E1" s="171"/>
      <c r="F1" s="171"/>
      <c r="G1" s="172"/>
      <c r="I1" s="293"/>
      <c r="J1" s="298"/>
      <c r="K1" s="299"/>
      <c r="L1" s="299"/>
      <c r="M1" s="299"/>
      <c r="N1" s="299"/>
      <c r="O1" s="299"/>
      <c r="P1" s="299"/>
      <c r="Q1" s="299"/>
      <c r="R1" s="299"/>
      <c r="S1" s="299"/>
      <c r="T1" s="300"/>
      <c r="U1" s="293"/>
    </row>
    <row r="2" spans="1:21">
      <c r="A2" s="559" t="str">
        <f>"Title:" &amp; 'Summary-RBHS'!D2</f>
        <v>Title:Enter Proposal Title here.</v>
      </c>
      <c r="B2" s="559"/>
      <c r="C2" s="559"/>
      <c r="D2" s="173"/>
      <c r="E2" s="174" t="s">
        <v>171</v>
      </c>
      <c r="F2" s="460" t="str">
        <f>'Summary-RBHS'!I2</f>
        <v>(mm/dd/yy)</v>
      </c>
      <c r="G2" s="175" t="s">
        <v>99</v>
      </c>
      <c r="H2" s="502" t="str">
        <f>'Summary-RBHS'!K2</f>
        <v>Enter Log here</v>
      </c>
      <c r="I2" s="294"/>
      <c r="J2" s="301"/>
      <c r="K2" s="302"/>
      <c r="L2" s="171"/>
      <c r="M2" s="171"/>
      <c r="N2" s="171"/>
      <c r="O2" s="171"/>
      <c r="P2" s="171"/>
      <c r="Q2" s="171"/>
      <c r="R2" s="171"/>
      <c r="S2" s="171"/>
      <c r="T2" s="303"/>
      <c r="U2" s="294"/>
    </row>
    <row r="3" spans="1:21">
      <c r="A3" s="559" t="str">
        <f>"PI:" &amp; 'Summary-RBHS'!D3</f>
        <v>PI:Enter PI's Full name here.</v>
      </c>
      <c r="B3" s="559"/>
      <c r="C3" s="559"/>
      <c r="D3" s="560" t="s">
        <v>175</v>
      </c>
      <c r="E3" s="560"/>
      <c r="F3" s="460" t="str">
        <f>'Summary-RBHS'!I3</f>
        <v>(mm/dd/yy)</v>
      </c>
      <c r="G3" s="177" t="s">
        <v>178</v>
      </c>
      <c r="H3" s="460" t="str">
        <f>'Summary-RBHS'!K3</f>
        <v>(mm/dd/yy)</v>
      </c>
      <c r="I3" s="295"/>
      <c r="J3" s="315"/>
      <c r="K3" s="551" t="s">
        <v>322</v>
      </c>
      <c r="L3" s="552"/>
      <c r="M3" s="552"/>
      <c r="N3" s="553"/>
      <c r="O3" s="316"/>
      <c r="P3" s="316"/>
      <c r="Q3" s="171"/>
      <c r="R3" s="171"/>
      <c r="S3" s="171"/>
      <c r="T3" s="303"/>
      <c r="U3" s="295"/>
    </row>
    <row r="4" spans="1:21" ht="13.5" thickBot="1">
      <c r="A4" s="561" t="str">
        <f>"Sponsor:" &amp; 'Summary-RBHS'!D4</f>
        <v>Sponsor:Enter the Sponsor here.</v>
      </c>
      <c r="B4" s="561"/>
      <c r="C4" s="561"/>
      <c r="D4" s="562"/>
      <c r="E4" s="562"/>
      <c r="F4" s="178"/>
      <c r="G4" s="179"/>
      <c r="H4" s="178"/>
      <c r="I4" s="295"/>
      <c r="J4" s="301"/>
      <c r="K4" s="176"/>
      <c r="L4" s="171"/>
      <c r="M4" s="171"/>
      <c r="N4" s="171"/>
      <c r="O4" s="171"/>
      <c r="P4" s="171"/>
      <c r="Q4" s="171"/>
      <c r="R4" s="171"/>
      <c r="S4" s="171"/>
      <c r="T4" s="303"/>
      <c r="U4" s="295"/>
    </row>
    <row r="5" spans="1:21">
      <c r="A5" s="180" t="s">
        <v>115</v>
      </c>
      <c r="B5" s="181" t="str">
        <f>"FY " &amp; TEXT('Vars-RBHS'!C2,"0000")</f>
        <v>FY 2018</v>
      </c>
      <c r="C5" s="181" t="str">
        <f>"FY " &amp; TEXT('Vars-RBHS'!D2,"0000")</f>
        <v>FY 2019</v>
      </c>
      <c r="D5" s="181" t="str">
        <f>"FY " &amp; TEXT('Vars-RBHS'!E2,"0000")</f>
        <v>FY 2020</v>
      </c>
      <c r="E5" s="181" t="str">
        <f>"FY " &amp; TEXT('Vars-RBHS'!F2,"0000")</f>
        <v>FY 2021</v>
      </c>
      <c r="F5" s="181" t="str">
        <f>"FY " &amp; TEXT('Vars-RBHS'!G2,"0000")</f>
        <v>FY 2022</v>
      </c>
      <c r="G5" s="182"/>
      <c r="I5" s="293"/>
      <c r="J5" s="281"/>
      <c r="K5" s="183" t="s">
        <v>204</v>
      </c>
      <c r="L5" s="184"/>
      <c r="M5" s="185"/>
      <c r="N5" s="186"/>
      <c r="O5" s="275"/>
      <c r="P5" s="283"/>
      <c r="Q5" s="275"/>
      <c r="R5" s="281"/>
      <c r="S5" s="171"/>
      <c r="T5" s="303"/>
      <c r="U5" s="293"/>
    </row>
    <row r="6" spans="1:21" ht="15">
      <c r="A6" s="180"/>
      <c r="B6" s="187" t="s">
        <v>169</v>
      </c>
      <c r="C6" s="558" t="s">
        <v>168</v>
      </c>
      <c r="D6" s="558"/>
      <c r="E6" s="558"/>
      <c r="F6" s="558"/>
      <c r="G6" s="463" t="s">
        <v>181</v>
      </c>
      <c r="I6" s="293"/>
      <c r="J6" s="304"/>
      <c r="K6" s="423">
        <v>0</v>
      </c>
      <c r="L6" s="188" t="s">
        <v>210</v>
      </c>
      <c r="M6" s="188"/>
      <c r="N6" s="189"/>
      <c r="O6" s="276"/>
      <c r="P6" s="284"/>
      <c r="Q6" s="276"/>
      <c r="R6" s="281"/>
      <c r="S6" s="171"/>
      <c r="T6" s="303"/>
      <c r="U6" s="293"/>
    </row>
    <row r="7" spans="1:21">
      <c r="A7" s="190" t="s">
        <v>8</v>
      </c>
      <c r="B7" s="191">
        <f>'Vars-RBHS'!C15</f>
        <v>0.52</v>
      </c>
      <c r="C7" s="192">
        <f>'Vars-RBHS'!D15</f>
        <v>0.52</v>
      </c>
      <c r="D7" s="192">
        <f>'Vars-RBHS'!E15</f>
        <v>0.52</v>
      </c>
      <c r="E7" s="192">
        <f>'Vars-RBHS'!F15</f>
        <v>0.52</v>
      </c>
      <c r="F7" s="192">
        <f>'Vars-RBHS'!G15</f>
        <v>0.52</v>
      </c>
      <c r="G7" s="461" t="str">
        <f>IF(AND('Vars-RBHS'!C15=B7,'Vars-RBHS'!D15=C7,'Vars-RBHS'!E15=D7,'Vars-RBHS'!F15=E7,'Vars-RBHS'!G15=F7),"Default","Modified")</f>
        <v>Default</v>
      </c>
      <c r="I7" s="293"/>
      <c r="J7" s="281"/>
      <c r="K7" s="424">
        <v>0</v>
      </c>
      <c r="L7" s="199" t="s">
        <v>321</v>
      </c>
      <c r="M7" s="199"/>
      <c r="N7" s="274"/>
      <c r="O7" s="282"/>
      <c r="P7" s="286" t="s">
        <v>140</v>
      </c>
      <c r="Q7" s="287"/>
      <c r="R7" s="281"/>
      <c r="S7" s="171"/>
      <c r="T7" s="303"/>
      <c r="U7" s="293"/>
    </row>
    <row r="8" spans="1:21">
      <c r="A8" s="194" t="s">
        <v>217</v>
      </c>
      <c r="B8" s="191">
        <f>'Vars-RBHS'!C16</f>
        <v>0.52</v>
      </c>
      <c r="C8" s="191">
        <f>'Vars-RBHS'!D16</f>
        <v>0.52</v>
      </c>
      <c r="D8" s="191">
        <f>'Vars-RBHS'!E16</f>
        <v>0.52</v>
      </c>
      <c r="E8" s="191">
        <f>'Vars-RBHS'!F16</f>
        <v>0.52</v>
      </c>
      <c r="F8" s="191">
        <f>'Vars-RBHS'!G16</f>
        <v>0.52</v>
      </c>
      <c r="G8" s="461" t="str">
        <f>IF(AND('Vars-RBHS'!C16=B8,'Vars-RBHS'!D16=C8,'Vars-RBHS'!E16=D8,'Vars-RBHS'!F16=E8,'Vars-RBHS'!G16=F8),"Default","Modified")</f>
        <v>Default</v>
      </c>
      <c r="I8" s="293"/>
      <c r="J8" s="281"/>
      <c r="K8" s="193" t="s">
        <v>205</v>
      </c>
      <c r="L8" s="188"/>
      <c r="M8" s="317">
        <f>3*K6/100</f>
        <v>0</v>
      </c>
      <c r="N8" s="284" t="s">
        <v>209</v>
      </c>
      <c r="O8" s="276"/>
      <c r="P8" s="319">
        <f>M8*K7*(1/9)</f>
        <v>0</v>
      </c>
      <c r="Q8" s="279"/>
      <c r="R8" s="281"/>
      <c r="S8" s="171"/>
      <c r="T8" s="303"/>
      <c r="U8" s="293"/>
    </row>
    <row r="9" spans="1:21">
      <c r="A9" s="190" t="s">
        <v>251</v>
      </c>
      <c r="B9" s="191">
        <f>'Vars-RBHS'!C17</f>
        <v>7.6499999999999999E-2</v>
      </c>
      <c r="C9" s="191">
        <f>'Vars-RBHS'!D17</f>
        <v>7.6499999999999999E-2</v>
      </c>
      <c r="D9" s="191">
        <f>'Vars-RBHS'!E17</f>
        <v>7.6499999999999999E-2</v>
      </c>
      <c r="E9" s="191">
        <f>'Vars-RBHS'!F17</f>
        <v>7.6499999999999999E-2</v>
      </c>
      <c r="F9" s="191">
        <f>'Vars-RBHS'!G17</f>
        <v>7.6499999999999999E-2</v>
      </c>
      <c r="G9" s="461" t="str">
        <f>IF(AND('Vars-RBHS'!C17=B9,'Vars-RBHS'!D17=C9,'Vars-RBHS'!E17=D9,'Vars-RBHS'!F17=E9,'Vars-RBHS'!G17=F9),"Default","Modified")</f>
        <v>Default</v>
      </c>
      <c r="I9" s="293"/>
      <c r="J9" s="281"/>
      <c r="K9" s="193" t="s">
        <v>206</v>
      </c>
      <c r="L9" s="188"/>
      <c r="M9" s="317">
        <f>9*K6/100</f>
        <v>0</v>
      </c>
      <c r="N9" s="284" t="s">
        <v>209</v>
      </c>
      <c r="O9" s="277"/>
      <c r="P9" s="319">
        <f>K7*M9*(1/9)</f>
        <v>0</v>
      </c>
      <c r="Q9" s="279"/>
      <c r="R9" s="281"/>
      <c r="S9" s="171"/>
      <c r="T9" s="303"/>
      <c r="U9" s="293"/>
    </row>
    <row r="10" spans="1:21">
      <c r="A10" s="363" t="s">
        <v>353</v>
      </c>
      <c r="B10" s="191">
        <f>'Vars-RBHS'!C18</f>
        <v>0</v>
      </c>
      <c r="C10" s="191">
        <f>'Vars-RBHS'!D18</f>
        <v>0</v>
      </c>
      <c r="D10" s="191">
        <f>'Vars-RBHS'!E18</f>
        <v>0</v>
      </c>
      <c r="E10" s="191">
        <f>'Vars-RBHS'!F18</f>
        <v>0</v>
      </c>
      <c r="F10" s="191">
        <f>'Vars-RBHS'!G18</f>
        <v>0</v>
      </c>
      <c r="G10" s="462" t="s">
        <v>354</v>
      </c>
      <c r="I10" s="293"/>
      <c r="J10" s="281"/>
      <c r="K10" s="193" t="s">
        <v>207</v>
      </c>
      <c r="L10" s="188"/>
      <c r="M10" s="317">
        <f>10*K6/100</f>
        <v>0</v>
      </c>
      <c r="N10" s="284" t="s">
        <v>209</v>
      </c>
      <c r="O10" s="277"/>
      <c r="P10" s="319">
        <f>K7*M10*(1/10)</f>
        <v>0</v>
      </c>
      <c r="Q10" s="279"/>
      <c r="R10" s="281"/>
      <c r="S10" s="171"/>
      <c r="T10" s="303"/>
      <c r="U10" s="293"/>
    </row>
    <row r="11" spans="1:21" ht="13.5" thickBot="1">
      <c r="A11" s="195" t="s">
        <v>145</v>
      </c>
      <c r="B11" s="196"/>
      <c r="C11" s="197"/>
      <c r="D11" s="196"/>
      <c r="E11" s="196"/>
      <c r="F11" s="196"/>
      <c r="G11" s="182"/>
      <c r="H11" s="203" t="s">
        <v>96</v>
      </c>
      <c r="I11" s="296"/>
      <c r="J11" s="281"/>
      <c r="K11" s="198" t="s">
        <v>208</v>
      </c>
      <c r="L11" s="199"/>
      <c r="M11" s="318">
        <f>12*K6/100</f>
        <v>0</v>
      </c>
      <c r="N11" s="285" t="s">
        <v>209</v>
      </c>
      <c r="O11" s="278"/>
      <c r="P11" s="320">
        <f>M11*(1/12)*K7</f>
        <v>0</v>
      </c>
      <c r="Q11" s="280"/>
      <c r="R11" s="281"/>
      <c r="S11" s="171"/>
      <c r="T11" s="303"/>
      <c r="U11" s="296"/>
    </row>
    <row r="12" spans="1:21" ht="13.5" thickBot="1">
      <c r="A12" s="200" t="s">
        <v>0</v>
      </c>
      <c r="B12" s="201" t="s">
        <v>81</v>
      </c>
      <c r="C12" s="201" t="s">
        <v>82</v>
      </c>
      <c r="D12" s="201" t="s">
        <v>83</v>
      </c>
      <c r="E12" s="201" t="s">
        <v>84</v>
      </c>
      <c r="F12" s="201" t="s">
        <v>85</v>
      </c>
      <c r="G12" s="202" t="s">
        <v>86</v>
      </c>
      <c r="H12" s="204"/>
      <c r="I12" s="297"/>
      <c r="J12" s="281"/>
      <c r="K12" s="171"/>
      <c r="L12" s="171"/>
      <c r="M12" s="171"/>
      <c r="N12" s="171"/>
      <c r="O12" s="171"/>
      <c r="P12" s="171"/>
      <c r="Q12" s="171"/>
      <c r="R12" s="171"/>
      <c r="S12" s="171"/>
      <c r="T12" s="303"/>
      <c r="U12" s="297"/>
    </row>
    <row r="13" spans="1:21">
      <c r="A13" s="200" t="s">
        <v>218</v>
      </c>
      <c r="C13" s="135"/>
      <c r="D13" s="135"/>
      <c r="E13" s="135"/>
      <c r="F13" s="135"/>
      <c r="G13" s="135"/>
      <c r="H13" s="204"/>
      <c r="I13" s="297"/>
      <c r="J13" s="345"/>
      <c r="K13" s="330"/>
      <c r="L13" s="330"/>
      <c r="M13" s="330"/>
      <c r="N13" s="330"/>
      <c r="O13" s="330"/>
      <c r="P13" s="330"/>
      <c r="Q13" s="330"/>
      <c r="R13" s="330"/>
      <c r="S13" s="330"/>
      <c r="T13" s="331"/>
      <c r="U13" s="297"/>
    </row>
    <row r="14" spans="1:21">
      <c r="A14" s="205" t="s">
        <v>95</v>
      </c>
      <c r="B14" s="206">
        <v>0</v>
      </c>
      <c r="C14" s="206">
        <v>0</v>
      </c>
      <c r="D14" s="206">
        <v>0</v>
      </c>
      <c r="E14" s="206">
        <v>0</v>
      </c>
      <c r="F14" s="206">
        <v>0</v>
      </c>
      <c r="G14" s="207">
        <f>SUM(B14:F14)</f>
        <v>0</v>
      </c>
      <c r="H14" s="204"/>
      <c r="I14" s="297"/>
      <c r="J14" s="305" t="s">
        <v>343</v>
      </c>
      <c r="K14" s="306"/>
      <c r="L14" s="306"/>
      <c r="M14" s="306"/>
      <c r="N14" s="306"/>
      <c r="O14" s="306"/>
      <c r="P14" s="306"/>
      <c r="Q14" s="306"/>
      <c r="R14" s="306"/>
      <c r="S14" s="306"/>
      <c r="T14" s="303"/>
      <c r="U14" s="297"/>
    </row>
    <row r="15" spans="1:21">
      <c r="A15" s="205" t="s">
        <v>95</v>
      </c>
      <c r="B15" s="206">
        <v>0</v>
      </c>
      <c r="C15" s="206">
        <v>0</v>
      </c>
      <c r="D15" s="206">
        <v>0</v>
      </c>
      <c r="E15" s="206">
        <v>0</v>
      </c>
      <c r="F15" s="206">
        <v>0</v>
      </c>
      <c r="G15" s="207">
        <f>SUM(B15:F15)</f>
        <v>0</v>
      </c>
      <c r="H15" s="204"/>
      <c r="I15" s="297"/>
      <c r="J15" s="305" t="s">
        <v>344</v>
      </c>
      <c r="K15" s="306"/>
      <c r="L15" s="306"/>
      <c r="M15" s="306"/>
      <c r="N15" s="306"/>
      <c r="O15" s="306"/>
      <c r="P15" s="306"/>
      <c r="Q15" s="306"/>
      <c r="R15" s="306"/>
      <c r="S15" s="306"/>
      <c r="T15" s="303"/>
      <c r="U15" s="297"/>
    </row>
    <row r="16" spans="1:21">
      <c r="A16" s="205" t="s">
        <v>95</v>
      </c>
      <c r="B16" s="206">
        <v>0</v>
      </c>
      <c r="C16" s="206">
        <v>0</v>
      </c>
      <c r="D16" s="206">
        <v>0</v>
      </c>
      <c r="E16" s="206">
        <v>0</v>
      </c>
      <c r="F16" s="206">
        <v>0</v>
      </c>
      <c r="G16" s="207">
        <f t="shared" ref="G16:G20" si="0">SUM(B16:F16)</f>
        <v>0</v>
      </c>
      <c r="H16" s="204"/>
      <c r="I16" s="297"/>
      <c r="J16" s="307"/>
      <c r="K16" s="308"/>
      <c r="L16" s="308"/>
      <c r="M16" s="308"/>
      <c r="N16" s="308"/>
      <c r="O16" s="308"/>
      <c r="P16" s="308"/>
      <c r="Q16" s="308"/>
      <c r="R16" s="308"/>
      <c r="S16" s="308"/>
      <c r="T16" s="303"/>
      <c r="U16" s="297"/>
    </row>
    <row r="17" spans="1:21">
      <c r="A17" s="205" t="s">
        <v>95</v>
      </c>
      <c r="B17" s="206">
        <v>0</v>
      </c>
      <c r="C17" s="206">
        <v>0</v>
      </c>
      <c r="D17" s="206">
        <v>0</v>
      </c>
      <c r="E17" s="206">
        <v>0</v>
      </c>
      <c r="F17" s="206">
        <v>0</v>
      </c>
      <c r="G17" s="207">
        <f t="shared" si="0"/>
        <v>0</v>
      </c>
      <c r="H17" s="204"/>
      <c r="I17" s="297"/>
      <c r="J17" s="307" t="s">
        <v>331</v>
      </c>
      <c r="K17" s="308"/>
      <c r="L17" s="308" t="s">
        <v>332</v>
      </c>
      <c r="M17" s="308"/>
      <c r="N17" s="308" t="s">
        <v>333</v>
      </c>
      <c r="O17" s="308"/>
      <c r="P17" s="308" t="s">
        <v>334</v>
      </c>
      <c r="Q17" s="308"/>
      <c r="R17" s="308"/>
      <c r="S17" s="308"/>
      <c r="T17" s="303"/>
      <c r="U17" s="297"/>
    </row>
    <row r="18" spans="1:21">
      <c r="A18" s="205" t="s">
        <v>95</v>
      </c>
      <c r="B18" s="206">
        <v>0</v>
      </c>
      <c r="C18" s="206">
        <v>0</v>
      </c>
      <c r="D18" s="206">
        <v>0</v>
      </c>
      <c r="E18" s="206">
        <v>0</v>
      </c>
      <c r="F18" s="206">
        <v>0</v>
      </c>
      <c r="G18" s="207">
        <f t="shared" si="0"/>
        <v>0</v>
      </c>
      <c r="H18" s="204"/>
      <c r="I18" s="297"/>
      <c r="J18" s="307" t="s">
        <v>335</v>
      </c>
      <c r="K18" s="308"/>
      <c r="L18" s="308" t="s">
        <v>336</v>
      </c>
      <c r="M18" s="308"/>
      <c r="N18" s="308" t="s">
        <v>337</v>
      </c>
      <c r="O18" s="308"/>
      <c r="P18" s="308" t="s">
        <v>338</v>
      </c>
      <c r="Q18" s="308"/>
      <c r="R18" s="308"/>
      <c r="S18" s="308"/>
      <c r="T18" s="303"/>
      <c r="U18" s="297"/>
    </row>
    <row r="19" spans="1:21">
      <c r="A19" s="205" t="s">
        <v>95</v>
      </c>
      <c r="B19" s="206">
        <v>0</v>
      </c>
      <c r="C19" s="206">
        <v>0</v>
      </c>
      <c r="D19" s="206">
        <v>0</v>
      </c>
      <c r="E19" s="206">
        <v>0</v>
      </c>
      <c r="F19" s="206">
        <v>0</v>
      </c>
      <c r="G19" s="207">
        <f t="shared" si="0"/>
        <v>0</v>
      </c>
      <c r="H19" s="204"/>
      <c r="I19" s="297"/>
      <c r="J19" s="307" t="s">
        <v>339</v>
      </c>
      <c r="K19" s="308"/>
      <c r="L19" s="308" t="s">
        <v>340</v>
      </c>
      <c r="M19" s="308"/>
      <c r="N19" s="308" t="s">
        <v>341</v>
      </c>
      <c r="O19" s="308"/>
      <c r="P19" s="308" t="s">
        <v>342</v>
      </c>
      <c r="Q19" s="308"/>
      <c r="R19" s="308"/>
      <c r="S19" s="308"/>
      <c r="T19" s="303"/>
      <c r="U19" s="297"/>
    </row>
    <row r="20" spans="1:21">
      <c r="A20" s="205" t="s">
        <v>95</v>
      </c>
      <c r="B20" s="206">
        <v>0</v>
      </c>
      <c r="C20" s="206">
        <v>0</v>
      </c>
      <c r="D20" s="206">
        <v>0</v>
      </c>
      <c r="E20" s="206">
        <v>0</v>
      </c>
      <c r="F20" s="206">
        <v>0</v>
      </c>
      <c r="G20" s="207">
        <f t="shared" si="0"/>
        <v>0</v>
      </c>
      <c r="H20" s="204"/>
      <c r="I20" s="297"/>
      <c r="J20" s="281"/>
      <c r="K20" s="171"/>
      <c r="L20" s="171"/>
      <c r="M20" s="171"/>
      <c r="N20" s="171"/>
      <c r="O20" s="171"/>
      <c r="P20" s="171"/>
      <c r="Q20" s="171"/>
      <c r="R20" s="171"/>
      <c r="S20" s="171"/>
      <c r="T20" s="303"/>
      <c r="U20" s="297"/>
    </row>
    <row r="21" spans="1:21">
      <c r="A21" s="205" t="s">
        <v>95</v>
      </c>
      <c r="B21" s="206">
        <v>0</v>
      </c>
      <c r="C21" s="206">
        <v>0</v>
      </c>
      <c r="D21" s="206">
        <v>0</v>
      </c>
      <c r="E21" s="206">
        <v>0</v>
      </c>
      <c r="F21" s="206">
        <v>0</v>
      </c>
      <c r="G21" s="207">
        <f>SUM(B21:F21)</f>
        <v>0</v>
      </c>
      <c r="H21" s="204"/>
      <c r="I21" s="297"/>
      <c r="J21" s="281"/>
      <c r="K21" s="171"/>
      <c r="L21" s="171"/>
      <c r="M21" s="171"/>
      <c r="N21" s="171"/>
      <c r="O21" s="171"/>
      <c r="P21" s="171"/>
      <c r="Q21" s="171"/>
      <c r="R21" s="171"/>
      <c r="S21" s="171"/>
      <c r="T21" s="303"/>
      <c r="U21" s="297"/>
    </row>
    <row r="22" spans="1:21">
      <c r="A22" s="205" t="s">
        <v>95</v>
      </c>
      <c r="B22" s="206">
        <v>0</v>
      </c>
      <c r="C22" s="206">
        <v>0</v>
      </c>
      <c r="D22" s="206">
        <v>0</v>
      </c>
      <c r="E22" s="206">
        <v>0</v>
      </c>
      <c r="F22" s="206">
        <v>0</v>
      </c>
      <c r="G22" s="207">
        <f>SUM(B22:F22)</f>
        <v>0</v>
      </c>
      <c r="H22" s="204"/>
      <c r="I22" s="297"/>
      <c r="J22" s="309" t="s">
        <v>326</v>
      </c>
      <c r="K22" s="292"/>
      <c r="L22" s="292"/>
      <c r="M22" s="171"/>
      <c r="N22" s="171"/>
      <c r="O22" s="171"/>
      <c r="P22" s="171"/>
      <c r="Q22" s="171"/>
      <c r="R22" s="171"/>
      <c r="S22" s="171"/>
      <c r="T22" s="303"/>
      <c r="U22" s="297"/>
    </row>
    <row r="23" spans="1:21">
      <c r="A23" s="205" t="s">
        <v>95</v>
      </c>
      <c r="B23" s="206">
        <v>0</v>
      </c>
      <c r="C23" s="206">
        <v>0</v>
      </c>
      <c r="D23" s="206">
        <v>0</v>
      </c>
      <c r="E23" s="206">
        <v>0</v>
      </c>
      <c r="F23" s="206">
        <v>0</v>
      </c>
      <c r="G23" s="207">
        <f>SUM(B23:F23)</f>
        <v>0</v>
      </c>
      <c r="H23" s="204"/>
      <c r="I23" s="297"/>
      <c r="J23" s="307" t="s">
        <v>323</v>
      </c>
      <c r="L23" s="308"/>
      <c r="M23" s="308"/>
      <c r="N23" s="310"/>
      <c r="O23" s="308"/>
      <c r="P23" s="308"/>
      <c r="Q23" s="308"/>
      <c r="R23" s="308"/>
      <c r="S23" s="308"/>
      <c r="T23" s="303"/>
      <c r="U23" s="297"/>
    </row>
    <row r="24" spans="1:21">
      <c r="A24" s="346" t="s">
        <v>112</v>
      </c>
      <c r="B24" s="347">
        <f t="shared" ref="B24:G24" si="1">SUM(B14:B23)</f>
        <v>0</v>
      </c>
      <c r="C24" s="347">
        <f t="shared" si="1"/>
        <v>0</v>
      </c>
      <c r="D24" s="347">
        <f t="shared" si="1"/>
        <v>0</v>
      </c>
      <c r="E24" s="347">
        <f t="shared" si="1"/>
        <v>0</v>
      </c>
      <c r="F24" s="347">
        <f t="shared" si="1"/>
        <v>0</v>
      </c>
      <c r="G24" s="347">
        <f t="shared" si="1"/>
        <v>0</v>
      </c>
      <c r="H24" s="204"/>
      <c r="I24" s="297"/>
      <c r="J24" s="307" t="s">
        <v>324</v>
      </c>
      <c r="L24" s="308"/>
      <c r="M24" s="308"/>
      <c r="N24" s="308"/>
      <c r="O24" s="308"/>
      <c r="P24" s="308"/>
      <c r="Q24" s="308"/>
      <c r="R24" s="308"/>
      <c r="S24" s="308"/>
      <c r="T24" s="303"/>
      <c r="U24" s="297"/>
    </row>
    <row r="25" spans="1:21">
      <c r="A25" s="208" t="s">
        <v>217</v>
      </c>
      <c r="B25" s="209"/>
      <c r="C25" s="207"/>
      <c r="D25" s="207"/>
      <c r="E25" s="207"/>
      <c r="F25" s="207"/>
      <c r="H25" s="204"/>
      <c r="I25" s="297"/>
      <c r="J25" s="307" t="s">
        <v>325</v>
      </c>
      <c r="L25" s="308"/>
      <c r="M25" s="308"/>
      <c r="N25" s="308"/>
      <c r="O25" s="308"/>
      <c r="P25" s="308"/>
      <c r="Q25" s="308"/>
      <c r="R25" s="308"/>
      <c r="S25" s="308"/>
      <c r="T25" s="311"/>
      <c r="U25" s="297"/>
    </row>
    <row r="26" spans="1:21">
      <c r="A26" s="205" t="s">
        <v>87</v>
      </c>
      <c r="B26" s="206">
        <v>0</v>
      </c>
      <c r="C26" s="206">
        <v>0</v>
      </c>
      <c r="D26" s="206">
        <v>0</v>
      </c>
      <c r="E26" s="206">
        <v>0</v>
      </c>
      <c r="F26" s="206">
        <v>0</v>
      </c>
      <c r="G26" s="207">
        <f>SUM(B26:F26)</f>
        <v>0</v>
      </c>
      <c r="H26" s="204"/>
      <c r="I26" s="297"/>
      <c r="J26" s="309"/>
      <c r="K26" s="308"/>
      <c r="L26" s="308"/>
      <c r="M26" s="308"/>
      <c r="N26" s="308"/>
      <c r="O26" s="308"/>
      <c r="P26" s="308"/>
      <c r="Q26" s="308"/>
      <c r="R26" s="308"/>
      <c r="S26" s="308"/>
      <c r="T26" s="312"/>
      <c r="U26" s="297"/>
    </row>
    <row r="27" spans="1:21">
      <c r="A27" s="205" t="s">
        <v>87</v>
      </c>
      <c r="B27" s="206">
        <v>0</v>
      </c>
      <c r="C27" s="206">
        <v>0</v>
      </c>
      <c r="D27" s="206">
        <v>0</v>
      </c>
      <c r="E27" s="206">
        <v>0</v>
      </c>
      <c r="F27" s="206">
        <v>0</v>
      </c>
      <c r="G27" s="207">
        <f>SUM(B27:F27)</f>
        <v>0</v>
      </c>
      <c r="H27" s="204"/>
      <c r="I27" s="297"/>
      <c r="J27" s="309" t="s">
        <v>327</v>
      </c>
      <c r="K27" s="288"/>
      <c r="L27" s="171"/>
      <c r="M27" s="171"/>
      <c r="N27" s="171"/>
      <c r="O27" s="171"/>
      <c r="P27" s="171"/>
      <c r="Q27" s="171"/>
      <c r="R27" s="171"/>
      <c r="S27" s="171"/>
      <c r="T27" s="312"/>
      <c r="U27" s="297"/>
    </row>
    <row r="28" spans="1:21">
      <c r="A28" s="205" t="s">
        <v>87</v>
      </c>
      <c r="B28" s="206">
        <v>0</v>
      </c>
      <c r="C28" s="206">
        <v>0</v>
      </c>
      <c r="D28" s="206">
        <v>0</v>
      </c>
      <c r="E28" s="206">
        <v>0</v>
      </c>
      <c r="F28" s="206">
        <v>0</v>
      </c>
      <c r="G28" s="207">
        <f t="shared" ref="G28:G29" si="2">SUM(B28:F28)</f>
        <v>0</v>
      </c>
      <c r="H28" s="204"/>
      <c r="I28" s="297"/>
      <c r="J28" s="307" t="s">
        <v>323</v>
      </c>
      <c r="L28" s="308"/>
      <c r="M28" s="308"/>
      <c r="N28" s="310"/>
      <c r="O28" s="308"/>
      <c r="P28" s="308"/>
      <c r="Q28" s="308"/>
      <c r="R28" s="308"/>
      <c r="S28" s="308"/>
      <c r="T28" s="312"/>
      <c r="U28" s="297"/>
    </row>
    <row r="29" spans="1:21">
      <c r="A29" s="205" t="s">
        <v>87</v>
      </c>
      <c r="B29" s="206">
        <v>0</v>
      </c>
      <c r="C29" s="206">
        <v>0</v>
      </c>
      <c r="D29" s="206">
        <v>0</v>
      </c>
      <c r="E29" s="206">
        <v>0</v>
      </c>
      <c r="F29" s="206">
        <v>0</v>
      </c>
      <c r="G29" s="207">
        <f t="shared" si="2"/>
        <v>0</v>
      </c>
      <c r="H29" s="204"/>
      <c r="I29" s="297"/>
      <c r="J29" s="307" t="s">
        <v>345</v>
      </c>
      <c r="L29" s="171"/>
      <c r="M29" s="171"/>
      <c r="N29" s="171"/>
      <c r="O29" s="171"/>
      <c r="P29" s="171"/>
      <c r="Q29" s="171"/>
      <c r="R29" s="171"/>
      <c r="S29" s="171"/>
      <c r="T29" s="303"/>
      <c r="U29" s="297"/>
    </row>
    <row r="30" spans="1:21">
      <c r="A30" s="205" t="s">
        <v>1</v>
      </c>
      <c r="B30" s="206">
        <v>0</v>
      </c>
      <c r="C30" s="206">
        <v>0</v>
      </c>
      <c r="D30" s="206">
        <v>0</v>
      </c>
      <c r="E30" s="206">
        <v>0</v>
      </c>
      <c r="F30" s="206">
        <v>0</v>
      </c>
      <c r="G30" s="207">
        <f>SUM(B30:F30)</f>
        <v>0</v>
      </c>
      <c r="H30" s="204"/>
      <c r="I30" s="297"/>
      <c r="J30" s="281" t="s">
        <v>351</v>
      </c>
      <c r="L30" s="308"/>
      <c r="M30" s="308"/>
      <c r="N30" s="308"/>
      <c r="O30" s="308"/>
      <c r="P30" s="308"/>
      <c r="Q30" s="308"/>
      <c r="R30" s="308"/>
      <c r="S30" s="308"/>
      <c r="T30" s="303"/>
      <c r="U30" s="297"/>
    </row>
    <row r="31" spans="1:21">
      <c r="A31" s="205" t="s">
        <v>1</v>
      </c>
      <c r="B31" s="206">
        <v>0</v>
      </c>
      <c r="C31" s="206">
        <v>0</v>
      </c>
      <c r="D31" s="206">
        <v>0</v>
      </c>
      <c r="E31" s="206">
        <v>0</v>
      </c>
      <c r="F31" s="206">
        <v>0</v>
      </c>
      <c r="G31" s="207">
        <f t="shared" ref="G31:G32" si="3">SUM(B31:F31)</f>
        <v>0</v>
      </c>
      <c r="H31" s="204"/>
      <c r="I31" s="297"/>
      <c r="J31" s="329" t="s">
        <v>346</v>
      </c>
      <c r="L31" s="308"/>
      <c r="M31" s="308"/>
      <c r="N31" s="308"/>
      <c r="O31" s="308"/>
      <c r="P31" s="308"/>
      <c r="Q31" s="308"/>
      <c r="R31" s="308"/>
      <c r="S31" s="308"/>
      <c r="T31" s="311"/>
      <c r="U31" s="297"/>
    </row>
    <row r="32" spans="1:21">
      <c r="A32" s="205" t="s">
        <v>1</v>
      </c>
      <c r="B32" s="206">
        <v>0</v>
      </c>
      <c r="C32" s="206">
        <v>0</v>
      </c>
      <c r="D32" s="206">
        <v>0</v>
      </c>
      <c r="E32" s="206">
        <v>0</v>
      </c>
      <c r="F32" s="206">
        <v>0</v>
      </c>
      <c r="G32" s="207">
        <f t="shared" si="3"/>
        <v>0</v>
      </c>
      <c r="H32" s="204"/>
      <c r="I32" s="297"/>
      <c r="J32" s="281"/>
      <c r="K32" s="308"/>
      <c r="L32" s="308"/>
      <c r="M32" s="308"/>
      <c r="N32" s="308"/>
      <c r="O32" s="308"/>
      <c r="P32" s="308"/>
      <c r="Q32" s="308"/>
      <c r="R32" s="308"/>
      <c r="S32" s="308"/>
      <c r="T32" s="312"/>
      <c r="U32" s="297"/>
    </row>
    <row r="33" spans="1:24">
      <c r="A33" s="205" t="s">
        <v>1</v>
      </c>
      <c r="B33" s="206">
        <v>0</v>
      </c>
      <c r="C33" s="206">
        <v>0</v>
      </c>
      <c r="D33" s="206">
        <v>0</v>
      </c>
      <c r="E33" s="206">
        <v>0</v>
      </c>
      <c r="F33" s="206">
        <v>0</v>
      </c>
      <c r="G33" s="207">
        <f>SUM(B33:F33)</f>
        <v>0</v>
      </c>
      <c r="H33" s="204"/>
      <c r="I33" s="297"/>
      <c r="J33" s="309" t="s">
        <v>328</v>
      </c>
      <c r="K33" s="288"/>
      <c r="L33" s="171"/>
      <c r="M33" s="171"/>
      <c r="N33" s="171"/>
      <c r="O33" s="171"/>
      <c r="P33" s="171"/>
      <c r="Q33" s="171"/>
      <c r="R33" s="171"/>
      <c r="S33" s="171"/>
      <c r="T33" s="312"/>
      <c r="U33" s="297"/>
    </row>
    <row r="34" spans="1:24">
      <c r="A34" s="205" t="s">
        <v>95</v>
      </c>
      <c r="B34" s="206">
        <v>0</v>
      </c>
      <c r="C34" s="206">
        <v>0</v>
      </c>
      <c r="D34" s="206">
        <v>0</v>
      </c>
      <c r="E34" s="206">
        <v>0</v>
      </c>
      <c r="F34" s="206">
        <v>0</v>
      </c>
      <c r="G34" s="207">
        <f>SUM(B34:F34)</f>
        <v>0</v>
      </c>
      <c r="H34" s="204"/>
      <c r="I34" s="297"/>
      <c r="J34" s="307" t="s">
        <v>329</v>
      </c>
      <c r="L34" s="308"/>
      <c r="M34" s="308"/>
      <c r="N34" s="308"/>
      <c r="O34" s="308"/>
      <c r="P34" s="308"/>
      <c r="Q34" s="308"/>
      <c r="R34" s="308"/>
      <c r="S34" s="308"/>
      <c r="T34" s="312"/>
      <c r="U34" s="297"/>
      <c r="V34" s="289"/>
      <c r="W34" s="290"/>
      <c r="X34" s="291"/>
    </row>
    <row r="35" spans="1:24">
      <c r="A35" s="205" t="s">
        <v>95</v>
      </c>
      <c r="B35" s="206">
        <v>0</v>
      </c>
      <c r="C35" s="206">
        <v>0</v>
      </c>
      <c r="D35" s="206">
        <v>0</v>
      </c>
      <c r="E35" s="206">
        <v>0</v>
      </c>
      <c r="F35" s="206">
        <v>0</v>
      </c>
      <c r="G35" s="207">
        <f>SUM(B35:F35)</f>
        <v>0</v>
      </c>
      <c r="H35" s="204"/>
      <c r="I35" s="297"/>
      <c r="J35" s="307" t="s">
        <v>347</v>
      </c>
      <c r="L35" s="308"/>
      <c r="M35" s="308"/>
      <c r="N35" s="308"/>
      <c r="O35" s="308"/>
      <c r="P35" s="308"/>
      <c r="Q35" s="308"/>
      <c r="R35" s="308"/>
      <c r="S35" s="308"/>
      <c r="T35" s="303"/>
      <c r="U35" s="297"/>
      <c r="V35" s="289"/>
      <c r="W35" s="291"/>
      <c r="X35" s="291"/>
    </row>
    <row r="36" spans="1:24">
      <c r="A36" s="346" t="s">
        <v>112</v>
      </c>
      <c r="B36" s="347">
        <f t="shared" ref="B36:G36" si="4">SUM(B26:B35)</f>
        <v>0</v>
      </c>
      <c r="C36" s="347">
        <f t="shared" si="4"/>
        <v>0</v>
      </c>
      <c r="D36" s="347">
        <f t="shared" si="4"/>
        <v>0</v>
      </c>
      <c r="E36" s="347">
        <f t="shared" si="4"/>
        <v>0</v>
      </c>
      <c r="F36" s="347">
        <f t="shared" si="4"/>
        <v>0</v>
      </c>
      <c r="G36" s="347">
        <f t="shared" si="4"/>
        <v>0</v>
      </c>
      <c r="H36" s="204"/>
      <c r="I36" s="297"/>
      <c r="J36" s="307" t="s">
        <v>330</v>
      </c>
      <c r="L36" s="308"/>
      <c r="M36" s="308"/>
      <c r="N36" s="308"/>
      <c r="O36" s="308"/>
      <c r="P36" s="308"/>
      <c r="Q36" s="308"/>
      <c r="R36" s="308"/>
      <c r="S36" s="308"/>
      <c r="T36" s="312"/>
      <c r="U36" s="297"/>
      <c r="V36" s="289"/>
      <c r="W36" s="291"/>
      <c r="X36" s="291"/>
    </row>
    <row r="37" spans="1:24">
      <c r="A37" s="200" t="s">
        <v>252</v>
      </c>
      <c r="B37" s="209"/>
      <c r="C37" s="207"/>
      <c r="D37" s="207"/>
      <c r="E37" s="207"/>
      <c r="F37" s="207"/>
      <c r="H37" s="204"/>
      <c r="I37" s="297"/>
      <c r="J37" s="281"/>
      <c r="K37" s="171"/>
      <c r="L37" s="171"/>
      <c r="M37" s="171"/>
      <c r="N37" s="171"/>
      <c r="O37" s="171"/>
      <c r="P37" s="171"/>
      <c r="Q37" s="171"/>
      <c r="R37" s="171"/>
      <c r="S37" s="171"/>
      <c r="T37" s="312"/>
      <c r="U37" s="297"/>
    </row>
    <row r="38" spans="1:24">
      <c r="A38" s="205" t="s">
        <v>95</v>
      </c>
      <c r="B38" s="206">
        <v>0</v>
      </c>
      <c r="C38" s="206">
        <v>0</v>
      </c>
      <c r="D38" s="206">
        <v>0</v>
      </c>
      <c r="E38" s="206">
        <v>0</v>
      </c>
      <c r="F38" s="206">
        <v>0</v>
      </c>
      <c r="G38" s="207">
        <f>SUM(B38:F38)</f>
        <v>0</v>
      </c>
      <c r="H38" s="204"/>
      <c r="I38" s="297"/>
      <c r="J38" s="281"/>
      <c r="K38" s="171"/>
      <c r="L38" s="171"/>
      <c r="M38" s="171"/>
      <c r="N38" s="171"/>
      <c r="O38" s="171"/>
      <c r="P38" s="171"/>
      <c r="Q38" s="171"/>
      <c r="R38" s="171"/>
      <c r="S38" s="171"/>
      <c r="T38" s="303"/>
      <c r="U38" s="297"/>
    </row>
    <row r="39" spans="1:24">
      <c r="A39" s="205" t="s">
        <v>95</v>
      </c>
      <c r="B39" s="206">
        <v>0</v>
      </c>
      <c r="C39" s="206">
        <v>0</v>
      </c>
      <c r="D39" s="206">
        <v>0</v>
      </c>
      <c r="E39" s="206">
        <v>0</v>
      </c>
      <c r="F39" s="206">
        <v>0</v>
      </c>
      <c r="G39" s="207">
        <f t="shared" ref="G39:G40" si="5">SUM(B39:F39)</f>
        <v>0</v>
      </c>
      <c r="H39" s="204"/>
      <c r="I39" s="297"/>
      <c r="J39" s="313"/>
      <c r="K39" s="269"/>
      <c r="L39" s="269"/>
      <c r="M39" s="269"/>
      <c r="N39" s="269"/>
      <c r="O39" s="269"/>
      <c r="P39" s="269"/>
      <c r="Q39" s="269"/>
      <c r="R39" s="269"/>
      <c r="S39" s="269"/>
      <c r="T39" s="314"/>
      <c r="U39" s="297"/>
    </row>
    <row r="40" spans="1:24">
      <c r="A40" s="205" t="s">
        <v>95</v>
      </c>
      <c r="B40" s="206">
        <v>0</v>
      </c>
      <c r="C40" s="206">
        <v>0</v>
      </c>
      <c r="D40" s="206">
        <v>0</v>
      </c>
      <c r="E40" s="206">
        <v>0</v>
      </c>
      <c r="F40" s="206">
        <v>0</v>
      </c>
      <c r="G40" s="207">
        <f t="shared" si="5"/>
        <v>0</v>
      </c>
      <c r="H40" s="204"/>
      <c r="I40" s="434"/>
      <c r="J40" s="513" t="s">
        <v>433</v>
      </c>
      <c r="K40" s="513"/>
      <c r="L40" s="513"/>
      <c r="M40" s="513"/>
      <c r="N40" s="513"/>
      <c r="O40" s="513"/>
      <c r="P40" s="513"/>
      <c r="Q40" s="513"/>
      <c r="R40" s="513"/>
      <c r="S40" s="513"/>
      <c r="T40" s="513"/>
    </row>
    <row r="41" spans="1:24">
      <c r="A41" s="205" t="s">
        <v>95</v>
      </c>
      <c r="B41" s="206">
        <v>0</v>
      </c>
      <c r="C41" s="206">
        <v>0</v>
      </c>
      <c r="D41" s="206">
        <v>0</v>
      </c>
      <c r="E41" s="206">
        <v>0</v>
      </c>
      <c r="F41" s="206">
        <v>0</v>
      </c>
      <c r="G41" s="207">
        <f>SUM(B41:F41)</f>
        <v>0</v>
      </c>
      <c r="H41" s="204"/>
      <c r="I41" s="434"/>
      <c r="J41" s="513"/>
      <c r="K41" s="513"/>
      <c r="L41" s="513"/>
      <c r="M41" s="513"/>
      <c r="N41" s="513"/>
      <c r="O41" s="513"/>
      <c r="P41" s="513"/>
      <c r="Q41" s="513"/>
      <c r="R41" s="513"/>
      <c r="S41" s="513"/>
      <c r="T41" s="513"/>
    </row>
    <row r="42" spans="1:24">
      <c r="A42" s="205" t="s">
        <v>95</v>
      </c>
      <c r="B42" s="206">
        <v>0</v>
      </c>
      <c r="C42" s="206">
        <v>0</v>
      </c>
      <c r="D42" s="206">
        <v>0</v>
      </c>
      <c r="E42" s="206">
        <v>0</v>
      </c>
      <c r="F42" s="206">
        <v>0</v>
      </c>
      <c r="G42" s="207">
        <f>SUM(B42:F42)</f>
        <v>0</v>
      </c>
      <c r="H42" s="204"/>
      <c r="I42" s="434"/>
      <c r="J42" s="513"/>
      <c r="K42" s="514"/>
      <c r="L42" s="515"/>
      <c r="M42" s="515"/>
      <c r="N42" s="515"/>
      <c r="O42" s="515"/>
      <c r="P42" s="515"/>
      <c r="Q42" s="515"/>
      <c r="R42" s="515"/>
      <c r="S42" s="515"/>
      <c r="T42" s="513"/>
    </row>
    <row r="43" spans="1:24">
      <c r="A43" s="346" t="s">
        <v>112</v>
      </c>
      <c r="B43" s="348">
        <f t="shared" ref="B43:G43" si="6">SUM(B38:B42)</f>
        <v>0</v>
      </c>
      <c r="C43" s="348">
        <f t="shared" si="6"/>
        <v>0</v>
      </c>
      <c r="D43" s="348">
        <f t="shared" si="6"/>
        <v>0</v>
      </c>
      <c r="E43" s="348">
        <f t="shared" si="6"/>
        <v>0</v>
      </c>
      <c r="F43" s="348">
        <f t="shared" si="6"/>
        <v>0</v>
      </c>
      <c r="G43" s="348">
        <f t="shared" si="6"/>
        <v>0</v>
      </c>
      <c r="H43" s="204"/>
      <c r="I43" s="434"/>
      <c r="J43" s="513"/>
      <c r="K43" s="514"/>
      <c r="L43" s="515"/>
      <c r="M43" s="515"/>
      <c r="N43" s="515"/>
      <c r="O43" s="515"/>
      <c r="P43" s="515"/>
      <c r="Q43" s="515"/>
      <c r="R43" s="515"/>
      <c r="S43" s="515"/>
      <c r="T43" s="513"/>
    </row>
    <row r="44" spans="1:24">
      <c r="A44" s="344"/>
      <c r="B44" s="343"/>
      <c r="C44" s="343"/>
      <c r="D44" s="343"/>
      <c r="E44" s="343"/>
      <c r="F44" s="343"/>
      <c r="G44" s="343"/>
      <c r="H44" s="204"/>
      <c r="I44" s="434"/>
      <c r="J44" s="513"/>
      <c r="K44" s="514"/>
      <c r="L44" s="515"/>
      <c r="M44" s="515"/>
      <c r="N44" s="515"/>
      <c r="O44" s="515"/>
      <c r="P44" s="515"/>
      <c r="Q44" s="515"/>
      <c r="R44" s="515"/>
      <c r="S44" s="515"/>
      <c r="T44" s="513"/>
    </row>
    <row r="45" spans="1:24">
      <c r="A45" s="200" t="s">
        <v>353</v>
      </c>
      <c r="B45" s="209"/>
      <c r="C45" s="207"/>
      <c r="D45" s="207"/>
      <c r="E45" s="207"/>
      <c r="F45" s="207"/>
      <c r="J45" s="513"/>
      <c r="K45" s="514"/>
      <c r="L45" s="515"/>
      <c r="M45" s="516"/>
      <c r="N45" s="515"/>
      <c r="O45" s="514"/>
      <c r="P45" s="515"/>
      <c r="Q45" s="514"/>
      <c r="R45" s="516"/>
      <c r="S45" s="515"/>
      <c r="T45" s="513"/>
    </row>
    <row r="46" spans="1:24">
      <c r="A46" s="205" t="s">
        <v>95</v>
      </c>
      <c r="B46" s="206">
        <v>0</v>
      </c>
      <c r="C46" s="206">
        <v>0</v>
      </c>
      <c r="D46" s="206">
        <v>0</v>
      </c>
      <c r="E46" s="206">
        <v>0</v>
      </c>
      <c r="F46" s="206">
        <v>0</v>
      </c>
      <c r="G46" s="207">
        <f>SUM(B46:F46)</f>
        <v>0</v>
      </c>
      <c r="J46" s="513"/>
      <c r="K46" s="514"/>
      <c r="L46" s="515"/>
      <c r="M46" s="516"/>
      <c r="N46" s="515"/>
      <c r="O46" s="514"/>
      <c r="P46" s="515"/>
      <c r="Q46" s="514"/>
      <c r="R46" s="516"/>
      <c r="S46" s="515"/>
      <c r="T46" s="513"/>
    </row>
    <row r="47" spans="1:24">
      <c r="A47" s="205" t="s">
        <v>95</v>
      </c>
      <c r="B47" s="206">
        <v>0</v>
      </c>
      <c r="C47" s="206">
        <v>0</v>
      </c>
      <c r="D47" s="206">
        <v>0</v>
      </c>
      <c r="E47" s="206">
        <v>0</v>
      </c>
      <c r="F47" s="206">
        <v>0</v>
      </c>
      <c r="G47" s="207">
        <f>SUM(B47:F47)</f>
        <v>0</v>
      </c>
      <c r="J47" s="513"/>
      <c r="K47" s="514"/>
      <c r="L47" s="515"/>
      <c r="M47" s="516"/>
      <c r="N47" s="515"/>
      <c r="O47" s="514"/>
      <c r="P47" s="515"/>
      <c r="Q47" s="514"/>
      <c r="R47" s="516"/>
      <c r="S47" s="515"/>
      <c r="T47" s="513"/>
    </row>
    <row r="48" spans="1:24">
      <c r="A48" s="205" t="s">
        <v>95</v>
      </c>
      <c r="B48" s="206">
        <v>0</v>
      </c>
      <c r="C48" s="206">
        <v>0</v>
      </c>
      <c r="D48" s="206">
        <v>0</v>
      </c>
      <c r="E48" s="206">
        <v>0</v>
      </c>
      <c r="F48" s="206">
        <v>0</v>
      </c>
      <c r="G48" s="207">
        <f>SUM(B48:F48)</f>
        <v>0</v>
      </c>
      <c r="J48" s="513"/>
      <c r="K48" s="513"/>
      <c r="L48" s="513"/>
      <c r="M48" s="513"/>
      <c r="N48" s="513"/>
      <c r="O48" s="513"/>
      <c r="P48" s="513"/>
      <c r="Q48" s="513"/>
      <c r="R48" s="513"/>
      <c r="S48" s="513"/>
      <c r="T48" s="513"/>
    </row>
    <row r="49" spans="1:20">
      <c r="A49" s="205" t="s">
        <v>95</v>
      </c>
      <c r="B49" s="206">
        <v>0</v>
      </c>
      <c r="C49" s="206">
        <v>0</v>
      </c>
      <c r="D49" s="206">
        <v>0</v>
      </c>
      <c r="E49" s="206">
        <v>0</v>
      </c>
      <c r="F49" s="206">
        <v>0</v>
      </c>
      <c r="G49" s="343">
        <f>SUM(B49:F49)</f>
        <v>0</v>
      </c>
      <c r="J49" s="513"/>
      <c r="K49" s="513"/>
      <c r="L49" s="513"/>
      <c r="M49" s="513"/>
      <c r="N49" s="513"/>
      <c r="O49" s="513"/>
      <c r="P49" s="513"/>
      <c r="Q49" s="513"/>
      <c r="R49" s="513"/>
      <c r="S49" s="513"/>
      <c r="T49" s="513"/>
    </row>
    <row r="50" spans="1:20">
      <c r="A50" s="205" t="s">
        <v>95</v>
      </c>
      <c r="B50" s="206">
        <v>0</v>
      </c>
      <c r="C50" s="206">
        <v>0</v>
      </c>
      <c r="D50" s="206">
        <v>0</v>
      </c>
      <c r="E50" s="206">
        <v>0</v>
      </c>
      <c r="F50" s="206">
        <v>0</v>
      </c>
      <c r="G50" s="343">
        <f>SUM(B50:F50)</f>
        <v>0</v>
      </c>
      <c r="J50" s="513"/>
      <c r="K50" s="513"/>
      <c r="L50" s="513"/>
      <c r="M50" s="513"/>
      <c r="N50" s="513"/>
      <c r="O50" s="513"/>
      <c r="P50" s="513"/>
      <c r="Q50" s="513"/>
      <c r="R50" s="513"/>
      <c r="S50" s="513"/>
      <c r="T50" s="513"/>
    </row>
    <row r="51" spans="1:20">
      <c r="A51" s="346" t="s">
        <v>112</v>
      </c>
      <c r="B51" s="348">
        <f>SUM(B46:B50)</f>
        <v>0</v>
      </c>
      <c r="C51" s="348">
        <f t="shared" ref="C51:G51" si="7">SUM(C46:C50)</f>
        <v>0</v>
      </c>
      <c r="D51" s="348">
        <f t="shared" si="7"/>
        <v>0</v>
      </c>
      <c r="E51" s="348">
        <f t="shared" si="7"/>
        <v>0</v>
      </c>
      <c r="F51" s="348">
        <f t="shared" si="7"/>
        <v>0</v>
      </c>
      <c r="G51" s="348">
        <f t="shared" si="7"/>
        <v>0</v>
      </c>
      <c r="J51" s="513"/>
      <c r="K51" s="513"/>
      <c r="L51" s="513"/>
      <c r="M51" s="513"/>
      <c r="N51" s="513"/>
      <c r="O51" s="513"/>
      <c r="P51" s="513"/>
      <c r="Q51" s="513"/>
      <c r="R51" s="513"/>
      <c r="S51" s="513"/>
      <c r="T51" s="513"/>
    </row>
    <row r="52" spans="1:20">
      <c r="A52" s="213"/>
      <c r="B52" s="211"/>
      <c r="C52" s="212"/>
      <c r="D52" s="212"/>
      <c r="E52" s="212"/>
      <c r="F52" s="212"/>
      <c r="G52" s="212"/>
      <c r="J52" s="513"/>
      <c r="K52" s="513"/>
      <c r="L52" s="513"/>
      <c r="M52" s="513"/>
      <c r="N52" s="513"/>
      <c r="O52" s="513"/>
      <c r="P52" s="513"/>
      <c r="Q52" s="513"/>
      <c r="R52" s="513"/>
      <c r="S52" s="513"/>
      <c r="T52" s="513"/>
    </row>
    <row r="53" spans="1:20">
      <c r="A53" s="406" t="s">
        <v>90</v>
      </c>
      <c r="B53" s="407">
        <f t="shared" ref="B53:G53" si="8">SUM(B14:B52)/2</f>
        <v>0</v>
      </c>
      <c r="C53" s="407">
        <f t="shared" si="8"/>
        <v>0</v>
      </c>
      <c r="D53" s="407">
        <f t="shared" si="8"/>
        <v>0</v>
      </c>
      <c r="E53" s="407">
        <f t="shared" si="8"/>
        <v>0</v>
      </c>
      <c r="F53" s="407">
        <f t="shared" si="8"/>
        <v>0</v>
      </c>
      <c r="G53" s="407">
        <f t="shared" si="8"/>
        <v>0</v>
      </c>
      <c r="J53" s="513"/>
      <c r="K53" s="513"/>
      <c r="L53" s="513"/>
      <c r="M53" s="513"/>
      <c r="N53" s="513"/>
      <c r="O53" s="513"/>
      <c r="P53" s="513"/>
      <c r="Q53" s="513"/>
      <c r="R53" s="513"/>
      <c r="S53" s="513"/>
      <c r="T53" s="513"/>
    </row>
    <row r="54" spans="1:20">
      <c r="A54" s="213"/>
      <c r="B54" s="211"/>
      <c r="C54" s="212"/>
      <c r="D54" s="212"/>
      <c r="E54" s="212"/>
      <c r="F54" s="212"/>
      <c r="G54" s="212"/>
      <c r="J54" s="513"/>
      <c r="K54" s="513"/>
      <c r="L54" s="513"/>
      <c r="M54" s="513"/>
      <c r="N54" s="513"/>
      <c r="O54" s="513"/>
      <c r="P54" s="513"/>
      <c r="Q54" s="513"/>
      <c r="R54" s="513"/>
      <c r="S54" s="513"/>
      <c r="T54" s="513"/>
    </row>
    <row r="55" spans="1:20">
      <c r="A55" s="353" t="s">
        <v>94</v>
      </c>
      <c r="B55" s="354"/>
      <c r="C55" s="355"/>
      <c r="D55" s="355"/>
      <c r="E55" s="355"/>
      <c r="F55" s="355"/>
      <c r="G55" s="355"/>
      <c r="J55" s="513"/>
      <c r="K55" s="513"/>
      <c r="L55" s="513"/>
      <c r="M55" s="513"/>
      <c r="N55" s="513"/>
      <c r="O55" s="513"/>
      <c r="P55" s="513"/>
      <c r="Q55" s="513"/>
      <c r="R55" s="513"/>
      <c r="S55" s="513"/>
      <c r="T55" s="513"/>
    </row>
    <row r="56" spans="1:20">
      <c r="A56" s="356" t="s">
        <v>212</v>
      </c>
      <c r="B56" s="354">
        <f>+B24*B7</f>
        <v>0</v>
      </c>
      <c r="C56" s="354">
        <f>+C24*C7</f>
        <v>0</v>
      </c>
      <c r="D56" s="354">
        <f>+D24*D7</f>
        <v>0</v>
      </c>
      <c r="E56" s="354">
        <f>+E24*E7</f>
        <v>0</v>
      </c>
      <c r="F56" s="354">
        <f>+F24*F7</f>
        <v>0</v>
      </c>
      <c r="G56" s="355">
        <f>SUM(B56:F56)</f>
        <v>0</v>
      </c>
      <c r="J56" s="513"/>
      <c r="K56" s="513"/>
      <c r="L56" s="513"/>
      <c r="M56" s="513"/>
      <c r="N56" s="513"/>
      <c r="O56" s="513"/>
      <c r="P56" s="513"/>
      <c r="Q56" s="513"/>
      <c r="R56" s="513"/>
      <c r="S56" s="513"/>
      <c r="T56" s="513"/>
    </row>
    <row r="57" spans="1:20">
      <c r="A57" s="357" t="s">
        <v>217</v>
      </c>
      <c r="B57" s="354">
        <f>+B36*B8</f>
        <v>0</v>
      </c>
      <c r="C57" s="354">
        <f>+C36*C8</f>
        <v>0</v>
      </c>
      <c r="D57" s="354">
        <f>+D36*D8</f>
        <v>0</v>
      </c>
      <c r="E57" s="354">
        <f>+E36*E8</f>
        <v>0</v>
      </c>
      <c r="F57" s="354">
        <f>+F36*F8</f>
        <v>0</v>
      </c>
      <c r="G57" s="355">
        <f>SUM(B57:F57)</f>
        <v>0</v>
      </c>
      <c r="J57" s="513"/>
      <c r="K57" s="513"/>
      <c r="L57" s="513"/>
      <c r="M57" s="513"/>
      <c r="N57" s="513"/>
      <c r="O57" s="513"/>
      <c r="P57" s="513"/>
      <c r="Q57" s="513"/>
      <c r="R57" s="513"/>
      <c r="S57" s="513"/>
      <c r="T57" s="513"/>
    </row>
    <row r="58" spans="1:20">
      <c r="A58" s="356" t="s">
        <v>251</v>
      </c>
      <c r="B58" s="354">
        <f>B43*B9</f>
        <v>0</v>
      </c>
      <c r="C58" s="354">
        <f>C43*C9</f>
        <v>0</v>
      </c>
      <c r="D58" s="354">
        <f>D43*D9</f>
        <v>0</v>
      </c>
      <c r="E58" s="354">
        <f>E43*E9</f>
        <v>0</v>
      </c>
      <c r="F58" s="354">
        <f>F43*F9</f>
        <v>0</v>
      </c>
      <c r="G58" s="355">
        <f>SUM(B58:F58)</f>
        <v>0</v>
      </c>
      <c r="J58" s="513"/>
      <c r="K58" s="513"/>
      <c r="L58" s="513"/>
      <c r="M58" s="513"/>
      <c r="N58" s="513"/>
      <c r="O58" s="513"/>
      <c r="P58" s="513"/>
      <c r="Q58" s="513"/>
      <c r="R58" s="513"/>
      <c r="S58" s="513"/>
      <c r="T58" s="513"/>
    </row>
    <row r="59" spans="1:20">
      <c r="A59" s="396" t="s">
        <v>353</v>
      </c>
      <c r="B59" s="354">
        <f>B51*B10</f>
        <v>0</v>
      </c>
      <c r="C59" s="354">
        <f t="shared" ref="C59:F59" si="9">C51*C10</f>
        <v>0</v>
      </c>
      <c r="D59" s="354">
        <f t="shared" si="9"/>
        <v>0</v>
      </c>
      <c r="E59" s="354">
        <f t="shared" si="9"/>
        <v>0</v>
      </c>
      <c r="F59" s="354">
        <f t="shared" si="9"/>
        <v>0</v>
      </c>
      <c r="G59" s="355">
        <f>SUM(B59:F59)</f>
        <v>0</v>
      </c>
      <c r="J59" s="513"/>
      <c r="K59" s="513"/>
      <c r="L59" s="513"/>
      <c r="M59" s="513"/>
      <c r="N59" s="513"/>
      <c r="O59" s="513"/>
      <c r="P59" s="513"/>
      <c r="Q59" s="513"/>
      <c r="R59" s="513"/>
      <c r="S59" s="513"/>
      <c r="T59" s="513"/>
    </row>
    <row r="60" spans="1:20">
      <c r="A60" s="358" t="s">
        <v>91</v>
      </c>
      <c r="B60" s="359">
        <f t="shared" ref="B60:G60" si="10">SUM(B56:B59)</f>
        <v>0</v>
      </c>
      <c r="C60" s="359">
        <f t="shared" si="10"/>
        <v>0</v>
      </c>
      <c r="D60" s="359">
        <f t="shared" si="10"/>
        <v>0</v>
      </c>
      <c r="E60" s="359">
        <f t="shared" si="10"/>
        <v>0</v>
      </c>
      <c r="F60" s="359">
        <f t="shared" si="10"/>
        <v>0</v>
      </c>
      <c r="G60" s="359">
        <f t="shared" si="10"/>
        <v>0</v>
      </c>
      <c r="J60" s="513"/>
      <c r="K60" s="513"/>
      <c r="L60" s="513"/>
      <c r="M60" s="513"/>
      <c r="N60" s="513"/>
      <c r="O60" s="513"/>
      <c r="P60" s="513"/>
      <c r="Q60" s="513"/>
      <c r="R60" s="513"/>
      <c r="S60" s="513"/>
      <c r="T60" s="513"/>
    </row>
    <row r="61" spans="1:20">
      <c r="A61" s="360"/>
      <c r="B61" s="354"/>
      <c r="C61" s="355"/>
      <c r="D61" s="355"/>
      <c r="E61" s="355"/>
      <c r="F61" s="355"/>
      <c r="G61" s="355"/>
      <c r="J61" s="513"/>
      <c r="K61" s="513"/>
      <c r="L61" s="513"/>
      <c r="M61" s="513"/>
      <c r="N61" s="513"/>
      <c r="O61" s="513"/>
      <c r="P61" s="513"/>
      <c r="Q61" s="513"/>
      <c r="R61" s="513"/>
      <c r="S61" s="513"/>
      <c r="T61" s="513"/>
    </row>
    <row r="62" spans="1:20" ht="13.5" thickBot="1">
      <c r="A62" s="361" t="s">
        <v>89</v>
      </c>
      <c r="B62" s="362">
        <f>+B53+B60</f>
        <v>0</v>
      </c>
      <c r="C62" s="362">
        <f>+C53+C60</f>
        <v>0</v>
      </c>
      <c r="D62" s="362">
        <f>+D53+D60</f>
        <v>0</v>
      </c>
      <c r="E62" s="362">
        <f t="shared" ref="E62:G62" si="11">+E53+E60</f>
        <v>0</v>
      </c>
      <c r="F62" s="362">
        <f t="shared" si="11"/>
        <v>0</v>
      </c>
      <c r="G62" s="362">
        <f t="shared" si="11"/>
        <v>0</v>
      </c>
      <c r="J62" s="513"/>
      <c r="K62" s="513"/>
      <c r="L62" s="513"/>
      <c r="M62" s="513"/>
      <c r="N62" s="513"/>
      <c r="O62" s="513"/>
      <c r="P62" s="513"/>
      <c r="Q62" s="513"/>
      <c r="R62" s="513"/>
      <c r="S62" s="513"/>
      <c r="T62" s="513"/>
    </row>
    <row r="63" spans="1:20" ht="13.5" thickTop="1">
      <c r="A63" s="213"/>
      <c r="B63" s="209"/>
      <c r="C63" s="207"/>
      <c r="D63" s="207"/>
      <c r="E63" s="207"/>
      <c r="F63" s="207"/>
      <c r="G63" s="207"/>
      <c r="J63" s="513"/>
      <c r="K63" s="513"/>
      <c r="L63" s="513"/>
      <c r="M63" s="513"/>
      <c r="N63" s="513"/>
      <c r="O63" s="513"/>
      <c r="P63" s="513"/>
      <c r="Q63" s="513"/>
      <c r="R63" s="513"/>
      <c r="S63" s="513"/>
      <c r="T63" s="513"/>
    </row>
    <row r="64" spans="1:20">
      <c r="B64" s="209"/>
      <c r="C64" s="207"/>
      <c r="D64" s="207"/>
      <c r="E64" s="207"/>
      <c r="F64" s="207"/>
      <c r="G64" s="207"/>
      <c r="J64" s="513"/>
      <c r="K64" s="513"/>
      <c r="L64" s="513"/>
      <c r="M64" s="513"/>
      <c r="N64" s="513"/>
      <c r="O64" s="513"/>
      <c r="P64" s="513"/>
      <c r="Q64" s="513"/>
      <c r="R64" s="513"/>
      <c r="S64" s="513"/>
      <c r="T64" s="513"/>
    </row>
    <row r="65" spans="1:20">
      <c r="C65" s="135"/>
      <c r="D65" s="135"/>
      <c r="E65" s="135"/>
      <c r="F65" s="135"/>
      <c r="G65" s="135"/>
      <c r="J65" s="513"/>
      <c r="K65" s="513"/>
      <c r="L65" s="513"/>
      <c r="M65" s="513"/>
      <c r="N65" s="513"/>
      <c r="O65" s="513"/>
      <c r="P65" s="513"/>
      <c r="Q65" s="513"/>
      <c r="R65" s="513"/>
      <c r="S65" s="513"/>
      <c r="T65" s="513"/>
    </row>
    <row r="66" spans="1:20">
      <c r="A66" s="512"/>
      <c r="B66" s="513"/>
      <c r="C66" s="518"/>
      <c r="D66" s="518"/>
      <c r="E66" s="518"/>
      <c r="F66" s="518"/>
      <c r="G66" s="518"/>
      <c r="H66" s="513"/>
      <c r="J66" s="513"/>
      <c r="K66" s="513"/>
      <c r="L66" s="513"/>
      <c r="M66" s="513"/>
      <c r="N66" s="513"/>
      <c r="O66" s="513"/>
      <c r="P66" s="513"/>
      <c r="Q66" s="513"/>
      <c r="R66" s="513"/>
      <c r="S66" s="513"/>
      <c r="T66" s="513"/>
    </row>
    <row r="67" spans="1:20">
      <c r="A67" s="513"/>
      <c r="B67" s="513"/>
      <c r="C67" s="518"/>
      <c r="D67" s="518"/>
      <c r="E67" s="518"/>
      <c r="F67" s="518"/>
      <c r="G67" s="518"/>
      <c r="H67" s="513"/>
      <c r="J67" s="513"/>
      <c r="K67" s="513"/>
      <c r="L67" s="513"/>
      <c r="M67" s="513"/>
      <c r="N67" s="513"/>
      <c r="O67" s="513"/>
      <c r="P67" s="513"/>
      <c r="Q67" s="513"/>
      <c r="R67" s="513"/>
      <c r="S67" s="513"/>
      <c r="T67" s="513"/>
    </row>
    <row r="68" spans="1:20">
      <c r="A68" s="513"/>
      <c r="B68" s="513"/>
      <c r="C68" s="518"/>
      <c r="D68" s="518"/>
      <c r="E68" s="518"/>
      <c r="F68" s="518"/>
      <c r="G68" s="518"/>
      <c r="H68" s="513"/>
      <c r="J68" s="513"/>
      <c r="K68" s="513"/>
      <c r="L68" s="513"/>
      <c r="M68" s="513"/>
      <c r="N68" s="513"/>
      <c r="O68" s="513"/>
      <c r="P68" s="513"/>
      <c r="Q68" s="513"/>
      <c r="R68" s="513"/>
      <c r="S68" s="513"/>
      <c r="T68" s="513"/>
    </row>
    <row r="69" spans="1:20">
      <c r="A69" s="513"/>
      <c r="B69" s="513"/>
      <c r="C69" s="518"/>
      <c r="D69" s="518"/>
      <c r="E69" s="518"/>
      <c r="F69" s="518"/>
      <c r="G69" s="518"/>
      <c r="H69" s="513"/>
      <c r="J69" s="513"/>
      <c r="K69" s="513"/>
      <c r="L69" s="513"/>
      <c r="M69" s="513"/>
      <c r="N69" s="513"/>
      <c r="O69" s="513"/>
      <c r="P69" s="513"/>
      <c r="Q69" s="513"/>
      <c r="R69" s="513"/>
      <c r="S69" s="513"/>
      <c r="T69" s="513"/>
    </row>
    <row r="70" spans="1:20">
      <c r="A70" s="513"/>
      <c r="B70" s="513"/>
      <c r="C70" s="518"/>
      <c r="D70" s="518"/>
      <c r="E70" s="518"/>
      <c r="F70" s="518"/>
      <c r="G70" s="518"/>
      <c r="H70" s="513"/>
      <c r="J70" s="513"/>
      <c r="K70" s="513"/>
      <c r="L70" s="513"/>
      <c r="M70" s="513"/>
      <c r="N70" s="513"/>
      <c r="O70" s="513"/>
      <c r="P70" s="513"/>
      <c r="Q70" s="513"/>
      <c r="R70" s="513"/>
      <c r="S70" s="513"/>
      <c r="T70" s="513"/>
    </row>
    <row r="71" spans="1:20">
      <c r="A71" s="513"/>
      <c r="B71" s="513"/>
      <c r="C71" s="518"/>
      <c r="D71" s="518"/>
      <c r="E71" s="518"/>
      <c r="F71" s="518"/>
      <c r="G71" s="518"/>
      <c r="H71" s="513"/>
      <c r="J71" s="513"/>
      <c r="K71" s="513"/>
      <c r="L71" s="513"/>
      <c r="M71" s="513"/>
      <c r="N71" s="513"/>
      <c r="O71" s="513"/>
      <c r="P71" s="513"/>
      <c r="Q71" s="513"/>
      <c r="R71" s="513"/>
      <c r="S71" s="513"/>
      <c r="T71" s="513"/>
    </row>
    <row r="72" spans="1:20">
      <c r="A72" s="513"/>
      <c r="B72" s="513"/>
      <c r="C72" s="518"/>
      <c r="D72" s="518"/>
      <c r="E72" s="518"/>
      <c r="F72" s="518"/>
      <c r="G72" s="518"/>
      <c r="H72" s="513"/>
      <c r="J72" s="513"/>
      <c r="K72" s="513"/>
      <c r="L72" s="513"/>
      <c r="M72" s="513"/>
      <c r="N72" s="513"/>
      <c r="O72" s="513"/>
      <c r="P72" s="513"/>
      <c r="Q72" s="513"/>
      <c r="R72" s="513"/>
      <c r="S72" s="513"/>
      <c r="T72" s="513"/>
    </row>
    <row r="73" spans="1:20">
      <c r="A73" s="513"/>
      <c r="B73" s="513"/>
      <c r="C73" s="518"/>
      <c r="D73" s="518"/>
      <c r="E73" s="518"/>
      <c r="F73" s="518"/>
      <c r="G73" s="518"/>
      <c r="H73" s="513"/>
      <c r="J73" s="513"/>
      <c r="K73" s="513"/>
      <c r="L73" s="513"/>
      <c r="M73" s="513"/>
      <c r="N73" s="513"/>
      <c r="O73" s="513"/>
      <c r="P73" s="513"/>
      <c r="Q73" s="513"/>
      <c r="R73" s="513"/>
      <c r="S73" s="513"/>
      <c r="T73" s="513"/>
    </row>
    <row r="74" spans="1:20">
      <c r="A74" s="513"/>
      <c r="B74" s="513"/>
      <c r="C74" s="518"/>
      <c r="D74" s="518"/>
      <c r="E74" s="518"/>
      <c r="F74" s="518"/>
      <c r="G74" s="518"/>
      <c r="H74" s="513"/>
      <c r="J74" s="513"/>
      <c r="K74" s="513"/>
      <c r="L74" s="513"/>
      <c r="M74" s="513"/>
      <c r="N74" s="513"/>
      <c r="O74" s="513"/>
      <c r="P74" s="513"/>
      <c r="Q74" s="513"/>
      <c r="R74" s="513"/>
      <c r="S74" s="513"/>
      <c r="T74" s="513"/>
    </row>
    <row r="75" spans="1:20">
      <c r="A75" s="513"/>
      <c r="B75" s="513"/>
      <c r="C75" s="518"/>
      <c r="D75" s="518"/>
      <c r="E75" s="518"/>
      <c r="F75" s="518"/>
      <c r="G75" s="518"/>
      <c r="H75" s="513"/>
      <c r="J75" s="513"/>
      <c r="K75" s="513"/>
      <c r="L75" s="513"/>
      <c r="M75" s="513"/>
      <c r="N75" s="513"/>
      <c r="O75" s="513"/>
      <c r="P75" s="513"/>
      <c r="Q75" s="513"/>
      <c r="R75" s="513"/>
      <c r="S75" s="513"/>
      <c r="T75" s="513"/>
    </row>
    <row r="76" spans="1:20">
      <c r="A76" s="513"/>
      <c r="B76" s="513"/>
      <c r="C76" s="518"/>
      <c r="D76" s="518"/>
      <c r="E76" s="518"/>
      <c r="F76" s="518"/>
      <c r="G76" s="518"/>
      <c r="H76" s="513"/>
      <c r="J76" s="513"/>
      <c r="K76" s="513"/>
      <c r="L76" s="513"/>
      <c r="M76" s="513"/>
      <c r="N76" s="513"/>
      <c r="O76" s="513"/>
      <c r="P76" s="513"/>
      <c r="Q76" s="513"/>
      <c r="R76" s="513"/>
      <c r="S76" s="513"/>
      <c r="T76" s="513"/>
    </row>
    <row r="77" spans="1:20">
      <c r="A77" s="513"/>
      <c r="B77" s="513"/>
      <c r="C77" s="518"/>
      <c r="D77" s="518"/>
      <c r="E77" s="518"/>
      <c r="F77" s="518"/>
      <c r="G77" s="518"/>
      <c r="H77" s="513"/>
      <c r="J77" s="513"/>
      <c r="K77" s="513"/>
      <c r="L77" s="513"/>
      <c r="M77" s="513"/>
      <c r="N77" s="513"/>
      <c r="O77" s="513"/>
      <c r="P77" s="513"/>
      <c r="Q77" s="513"/>
      <c r="R77" s="513"/>
      <c r="S77" s="513"/>
      <c r="T77" s="513"/>
    </row>
    <row r="78" spans="1:20">
      <c r="A78" s="513"/>
      <c r="B78" s="513"/>
      <c r="C78" s="518"/>
      <c r="D78" s="518"/>
      <c r="E78" s="518"/>
      <c r="F78" s="518"/>
      <c r="G78" s="518"/>
      <c r="H78" s="513"/>
      <c r="J78" s="513"/>
      <c r="K78" s="513"/>
      <c r="L78" s="513"/>
      <c r="M78" s="513"/>
      <c r="N78" s="513"/>
      <c r="O78" s="513"/>
      <c r="P78" s="513"/>
      <c r="Q78" s="513"/>
      <c r="R78" s="513"/>
      <c r="S78" s="513"/>
      <c r="T78" s="513"/>
    </row>
    <row r="79" spans="1:20">
      <c r="A79" s="513"/>
      <c r="B79" s="513"/>
      <c r="C79" s="518"/>
      <c r="D79" s="518"/>
      <c r="E79" s="518"/>
      <c r="F79" s="518"/>
      <c r="G79" s="518"/>
      <c r="H79" s="513"/>
      <c r="J79" s="513"/>
      <c r="K79" s="513"/>
      <c r="L79" s="513"/>
      <c r="M79" s="513"/>
      <c r="N79" s="513"/>
      <c r="O79" s="513"/>
      <c r="P79" s="513"/>
      <c r="Q79" s="513"/>
      <c r="R79" s="513"/>
      <c r="S79" s="513"/>
      <c r="T79" s="513"/>
    </row>
    <row r="80" spans="1:20">
      <c r="A80" s="513"/>
      <c r="B80" s="513"/>
      <c r="C80" s="518"/>
      <c r="D80" s="518"/>
      <c r="E80" s="518"/>
      <c r="F80" s="518"/>
      <c r="G80" s="518"/>
      <c r="H80" s="513"/>
      <c r="J80" s="513"/>
      <c r="K80" s="513"/>
      <c r="L80" s="513"/>
      <c r="M80" s="513"/>
      <c r="N80" s="513"/>
      <c r="O80" s="513"/>
      <c r="P80" s="513"/>
      <c r="Q80" s="513"/>
      <c r="R80" s="513"/>
      <c r="S80" s="513"/>
      <c r="T80" s="513"/>
    </row>
    <row r="81" spans="1:20">
      <c r="A81" s="513"/>
      <c r="B81" s="513"/>
      <c r="C81" s="518"/>
      <c r="D81" s="518"/>
      <c r="E81" s="518"/>
      <c r="F81" s="518"/>
      <c r="G81" s="518"/>
      <c r="H81" s="513"/>
      <c r="J81" s="513"/>
      <c r="K81" s="513"/>
      <c r="L81" s="513"/>
      <c r="M81" s="513"/>
      <c r="N81" s="513"/>
      <c r="O81" s="513"/>
      <c r="P81" s="513"/>
      <c r="Q81" s="513"/>
      <c r="R81" s="513"/>
      <c r="S81" s="513"/>
      <c r="T81" s="513"/>
    </row>
    <row r="82" spans="1:20">
      <c r="A82" s="513"/>
      <c r="B82" s="513"/>
      <c r="C82" s="518"/>
      <c r="D82" s="518"/>
      <c r="E82" s="518"/>
      <c r="F82" s="518"/>
      <c r="G82" s="518"/>
      <c r="H82" s="513"/>
      <c r="J82" s="513"/>
      <c r="K82" s="513"/>
      <c r="L82" s="513"/>
      <c r="M82" s="513"/>
      <c r="N82" s="513"/>
      <c r="O82" s="513"/>
      <c r="P82" s="513"/>
      <c r="Q82" s="513"/>
      <c r="R82" s="513"/>
      <c r="S82" s="513"/>
      <c r="T82" s="513"/>
    </row>
    <row r="83" spans="1:20">
      <c r="A83" s="513"/>
      <c r="B83" s="513"/>
      <c r="C83" s="518"/>
      <c r="D83" s="518"/>
      <c r="E83" s="518"/>
      <c r="F83" s="518"/>
      <c r="G83" s="518"/>
      <c r="H83" s="513"/>
      <c r="J83" s="513"/>
      <c r="K83" s="513"/>
      <c r="L83" s="513"/>
      <c r="M83" s="513"/>
      <c r="N83" s="513"/>
      <c r="O83" s="513"/>
      <c r="P83" s="513"/>
      <c r="Q83" s="513"/>
      <c r="R83" s="513"/>
      <c r="S83" s="513"/>
      <c r="T83" s="513"/>
    </row>
    <row r="84" spans="1:20">
      <c r="A84" s="513"/>
      <c r="B84" s="513"/>
      <c r="C84" s="518"/>
      <c r="D84" s="518"/>
      <c r="E84" s="518"/>
      <c r="F84" s="518"/>
      <c r="G84" s="518"/>
      <c r="H84" s="513"/>
      <c r="J84" s="513"/>
      <c r="K84" s="513"/>
      <c r="L84" s="513"/>
      <c r="M84" s="513"/>
      <c r="N84" s="513"/>
      <c r="O84" s="513"/>
      <c r="P84" s="513"/>
      <c r="Q84" s="513"/>
      <c r="R84" s="513"/>
      <c r="S84" s="513"/>
      <c r="T84" s="513"/>
    </row>
    <row r="85" spans="1:20">
      <c r="A85" s="513"/>
      <c r="B85" s="513"/>
      <c r="C85" s="518"/>
      <c r="D85" s="518"/>
      <c r="E85" s="518"/>
      <c r="F85" s="518"/>
      <c r="G85" s="518"/>
      <c r="H85" s="513"/>
      <c r="J85" s="513"/>
      <c r="K85" s="513"/>
      <c r="L85" s="513"/>
      <c r="M85" s="513"/>
      <c r="N85" s="513"/>
      <c r="O85" s="513"/>
      <c r="P85" s="513"/>
      <c r="Q85" s="513"/>
      <c r="R85" s="513"/>
      <c r="S85" s="513"/>
      <c r="T85" s="513"/>
    </row>
    <row r="86" spans="1:20">
      <c r="A86" s="513"/>
      <c r="B86" s="513"/>
      <c r="C86" s="518"/>
      <c r="D86" s="518"/>
      <c r="E86" s="518"/>
      <c r="F86" s="518"/>
      <c r="G86" s="518"/>
      <c r="H86" s="513"/>
      <c r="J86" s="513"/>
      <c r="K86" s="513"/>
      <c r="L86" s="513"/>
      <c r="M86" s="513"/>
      <c r="N86" s="513"/>
      <c r="O86" s="513"/>
      <c r="P86" s="513"/>
      <c r="Q86" s="513"/>
      <c r="R86" s="513"/>
      <c r="S86" s="513"/>
      <c r="T86" s="513"/>
    </row>
    <row r="87" spans="1:20">
      <c r="A87" s="513"/>
      <c r="B87" s="513"/>
      <c r="C87" s="518"/>
      <c r="D87" s="518"/>
      <c r="E87" s="518"/>
      <c r="F87" s="518"/>
      <c r="G87" s="518"/>
      <c r="H87" s="513"/>
      <c r="J87" s="513"/>
      <c r="K87" s="513"/>
      <c r="L87" s="513"/>
      <c r="M87" s="513"/>
      <c r="N87" s="513"/>
      <c r="O87" s="513"/>
      <c r="P87" s="513"/>
      <c r="Q87" s="513"/>
      <c r="R87" s="513"/>
      <c r="S87" s="513"/>
      <c r="T87" s="513"/>
    </row>
    <row r="88" spans="1:20">
      <c r="A88" s="513"/>
      <c r="B88" s="513"/>
      <c r="C88" s="518"/>
      <c r="D88" s="518"/>
      <c r="E88" s="518"/>
      <c r="F88" s="518"/>
      <c r="G88" s="518"/>
      <c r="H88" s="513"/>
      <c r="J88" s="513"/>
      <c r="K88" s="513"/>
      <c r="L88" s="513"/>
      <c r="M88" s="513"/>
      <c r="N88" s="513"/>
      <c r="O88" s="513"/>
      <c r="P88" s="513"/>
      <c r="Q88" s="513"/>
      <c r="R88" s="513"/>
      <c r="S88" s="513"/>
      <c r="T88" s="513"/>
    </row>
    <row r="89" spans="1:20">
      <c r="A89" s="513"/>
      <c r="B89" s="513"/>
      <c r="C89" s="513"/>
      <c r="D89" s="513"/>
      <c r="E89" s="513"/>
      <c r="F89" s="513"/>
      <c r="G89" s="513"/>
      <c r="H89" s="513"/>
      <c r="J89" s="513"/>
      <c r="K89" s="513"/>
      <c r="L89" s="513"/>
      <c r="M89" s="513"/>
      <c r="N89" s="513"/>
      <c r="O89" s="513"/>
      <c r="P89" s="513"/>
      <c r="Q89" s="513"/>
      <c r="R89" s="513"/>
      <c r="S89" s="513"/>
      <c r="T89" s="513"/>
    </row>
    <row r="90" spans="1:20">
      <c r="A90" s="513"/>
      <c r="B90" s="513"/>
      <c r="C90" s="513"/>
      <c r="D90" s="513"/>
      <c r="E90" s="513"/>
      <c r="F90" s="513"/>
      <c r="G90" s="513"/>
      <c r="H90" s="513"/>
      <c r="J90" s="513"/>
      <c r="K90" s="513"/>
      <c r="L90" s="513"/>
      <c r="M90" s="513"/>
      <c r="N90" s="513"/>
      <c r="O90" s="513"/>
      <c r="P90" s="513"/>
      <c r="Q90" s="513"/>
      <c r="R90" s="513"/>
      <c r="S90" s="513"/>
      <c r="T90" s="513"/>
    </row>
    <row r="91" spans="1:20">
      <c r="A91" s="513"/>
      <c r="B91" s="513"/>
      <c r="C91" s="513"/>
      <c r="D91" s="513"/>
      <c r="E91" s="513"/>
      <c r="F91" s="513"/>
      <c r="G91" s="513"/>
      <c r="H91" s="513"/>
      <c r="J91" s="513"/>
      <c r="K91" s="513"/>
      <c r="L91" s="513"/>
      <c r="M91" s="513"/>
      <c r="N91" s="513"/>
      <c r="O91" s="513"/>
      <c r="P91" s="513"/>
      <c r="Q91" s="513"/>
      <c r="R91" s="513"/>
      <c r="S91" s="513"/>
      <c r="T91" s="513"/>
    </row>
    <row r="92" spans="1:20">
      <c r="A92" s="513"/>
      <c r="B92" s="513"/>
      <c r="C92" s="513"/>
      <c r="D92" s="513"/>
      <c r="E92" s="513"/>
      <c r="F92" s="513"/>
      <c r="G92" s="513"/>
      <c r="H92" s="513"/>
      <c r="J92" s="513"/>
      <c r="K92" s="513"/>
      <c r="L92" s="513"/>
      <c r="M92" s="513"/>
      <c r="N92" s="513"/>
      <c r="O92" s="513"/>
      <c r="P92" s="513"/>
      <c r="Q92" s="513"/>
      <c r="R92" s="513"/>
      <c r="S92" s="513"/>
      <c r="T92" s="513"/>
    </row>
    <row r="93" spans="1:20">
      <c r="A93" s="513"/>
      <c r="B93" s="513"/>
      <c r="C93" s="513"/>
      <c r="D93" s="513"/>
      <c r="E93" s="513"/>
      <c r="F93" s="513"/>
      <c r="G93" s="513"/>
      <c r="H93" s="513"/>
      <c r="J93" s="513"/>
      <c r="K93" s="513"/>
      <c r="L93" s="513"/>
      <c r="M93" s="513"/>
      <c r="N93" s="513"/>
      <c r="O93" s="513"/>
      <c r="P93" s="513"/>
      <c r="Q93" s="513"/>
      <c r="R93" s="513"/>
      <c r="S93" s="513"/>
      <c r="T93" s="513"/>
    </row>
    <row r="94" spans="1:20">
      <c r="A94" s="513"/>
      <c r="B94" s="513"/>
      <c r="C94" s="513"/>
      <c r="D94" s="513"/>
      <c r="E94" s="513"/>
      <c r="F94" s="513"/>
      <c r="G94" s="513"/>
      <c r="H94" s="513"/>
      <c r="J94" s="513"/>
      <c r="K94" s="513"/>
      <c r="L94" s="513"/>
      <c r="M94" s="513"/>
      <c r="N94" s="513"/>
      <c r="O94" s="513"/>
      <c r="P94" s="513"/>
      <c r="Q94" s="513"/>
      <c r="R94" s="513"/>
      <c r="S94" s="513"/>
      <c r="T94" s="513"/>
    </row>
    <row r="95" spans="1:20">
      <c r="A95" s="513"/>
      <c r="B95" s="513"/>
      <c r="C95" s="513"/>
      <c r="D95" s="513"/>
      <c r="E95" s="513"/>
      <c r="F95" s="513"/>
      <c r="G95" s="513"/>
      <c r="H95" s="513"/>
      <c r="J95" s="513"/>
      <c r="K95" s="513"/>
      <c r="L95" s="513"/>
      <c r="M95" s="513"/>
      <c r="N95" s="513"/>
      <c r="O95" s="513"/>
      <c r="P95" s="513"/>
      <c r="Q95" s="513"/>
      <c r="R95" s="513"/>
      <c r="S95" s="513"/>
      <c r="T95" s="513"/>
    </row>
    <row r="96" spans="1:20">
      <c r="A96" s="513"/>
      <c r="B96" s="513"/>
      <c r="C96" s="513"/>
      <c r="D96" s="513"/>
      <c r="E96" s="513"/>
      <c r="F96" s="513"/>
      <c r="G96" s="513"/>
      <c r="H96" s="513"/>
      <c r="J96" s="513"/>
      <c r="K96" s="513"/>
      <c r="L96" s="513"/>
      <c r="M96" s="513"/>
      <c r="N96" s="513"/>
      <c r="O96" s="513"/>
      <c r="P96" s="513"/>
      <c r="Q96" s="513"/>
      <c r="R96" s="513"/>
      <c r="S96" s="513"/>
      <c r="T96" s="513"/>
    </row>
    <row r="97" spans="1:20">
      <c r="A97" s="513"/>
      <c r="B97" s="513"/>
      <c r="C97" s="513"/>
      <c r="D97" s="513"/>
      <c r="E97" s="513"/>
      <c r="F97" s="513"/>
      <c r="G97" s="513"/>
      <c r="H97" s="513"/>
      <c r="J97" s="513"/>
      <c r="K97" s="513"/>
      <c r="L97" s="513"/>
      <c r="M97" s="513"/>
      <c r="N97" s="513"/>
      <c r="O97" s="513"/>
      <c r="P97" s="513"/>
      <c r="Q97" s="513"/>
      <c r="R97" s="513"/>
      <c r="S97" s="513"/>
      <c r="T97" s="513"/>
    </row>
    <row r="98" spans="1:20">
      <c r="A98" s="513"/>
      <c r="B98" s="513"/>
      <c r="C98" s="513"/>
      <c r="D98" s="513"/>
      <c r="E98" s="513"/>
      <c r="F98" s="513"/>
      <c r="G98" s="513"/>
      <c r="H98" s="513"/>
      <c r="J98" s="513"/>
      <c r="K98" s="513"/>
      <c r="L98" s="513"/>
      <c r="M98" s="513"/>
      <c r="N98" s="513"/>
      <c r="O98" s="513"/>
      <c r="P98" s="513"/>
      <c r="Q98" s="513"/>
      <c r="R98" s="513"/>
      <c r="S98" s="513"/>
      <c r="T98" s="513"/>
    </row>
    <row r="99" spans="1:20">
      <c r="A99" s="513"/>
      <c r="B99" s="513"/>
      <c r="C99" s="513"/>
      <c r="D99" s="513"/>
      <c r="E99" s="513"/>
      <c r="F99" s="513"/>
      <c r="G99" s="513"/>
      <c r="H99" s="513"/>
      <c r="J99" s="513"/>
      <c r="K99" s="513"/>
      <c r="L99" s="513"/>
      <c r="M99" s="513"/>
      <c r="N99" s="513"/>
      <c r="O99" s="513"/>
      <c r="P99" s="513"/>
      <c r="Q99" s="513"/>
      <c r="R99" s="513"/>
      <c r="S99" s="513"/>
      <c r="T99" s="513"/>
    </row>
    <row r="100" spans="1:20">
      <c r="A100" s="513"/>
      <c r="B100" s="513"/>
      <c r="C100" s="513"/>
      <c r="D100" s="513"/>
      <c r="E100" s="513"/>
      <c r="F100" s="513"/>
      <c r="G100" s="513"/>
      <c r="H100" s="513"/>
      <c r="J100" s="513"/>
      <c r="K100" s="513"/>
      <c r="L100" s="513"/>
      <c r="M100" s="513"/>
      <c r="N100" s="513"/>
      <c r="O100" s="513"/>
      <c r="P100" s="513"/>
      <c r="Q100" s="513"/>
      <c r="R100" s="513"/>
      <c r="S100" s="513"/>
      <c r="T100" s="513"/>
    </row>
    <row r="101" spans="1:20">
      <c r="A101" s="513"/>
      <c r="B101" s="513"/>
      <c r="C101" s="513"/>
      <c r="D101" s="513"/>
      <c r="E101" s="513"/>
      <c r="F101" s="513"/>
      <c r="G101" s="513"/>
      <c r="H101" s="513"/>
      <c r="J101" s="513"/>
      <c r="K101" s="513"/>
      <c r="L101" s="513"/>
      <c r="M101" s="513"/>
      <c r="N101" s="513"/>
      <c r="O101" s="513"/>
      <c r="P101" s="513"/>
      <c r="Q101" s="513"/>
      <c r="R101" s="513"/>
      <c r="S101" s="513"/>
      <c r="T101" s="513"/>
    </row>
    <row r="102" spans="1:20">
      <c r="A102" s="513"/>
      <c r="B102" s="513"/>
      <c r="C102" s="513"/>
      <c r="D102" s="513"/>
      <c r="E102" s="513"/>
      <c r="F102" s="513"/>
      <c r="G102" s="513"/>
      <c r="H102" s="513"/>
      <c r="J102" s="513"/>
      <c r="K102" s="513"/>
      <c r="L102" s="513"/>
      <c r="M102" s="513"/>
      <c r="N102" s="513"/>
      <c r="O102" s="513"/>
      <c r="P102" s="513"/>
      <c r="Q102" s="513"/>
      <c r="R102" s="513"/>
      <c r="S102" s="513"/>
      <c r="T102" s="513"/>
    </row>
    <row r="103" spans="1:20">
      <c r="A103" s="513"/>
      <c r="B103" s="513"/>
      <c r="C103" s="513"/>
      <c r="D103" s="513"/>
      <c r="E103" s="513"/>
      <c r="F103" s="513"/>
      <c r="G103" s="513"/>
      <c r="H103" s="513"/>
      <c r="J103" s="513"/>
      <c r="K103" s="513"/>
      <c r="L103" s="513"/>
      <c r="M103" s="513"/>
      <c r="N103" s="513"/>
      <c r="O103" s="513"/>
      <c r="P103" s="513"/>
      <c r="Q103" s="513"/>
      <c r="R103" s="513"/>
      <c r="S103" s="513"/>
      <c r="T103" s="513"/>
    </row>
    <row r="104" spans="1:20">
      <c r="A104" s="513"/>
      <c r="B104" s="513"/>
      <c r="C104" s="513"/>
      <c r="D104" s="513"/>
      <c r="E104" s="513"/>
      <c r="F104" s="513"/>
      <c r="G104" s="513"/>
      <c r="H104" s="513"/>
      <c r="J104" s="513"/>
      <c r="K104" s="513"/>
      <c r="L104" s="513"/>
      <c r="M104" s="513"/>
      <c r="N104" s="513"/>
      <c r="O104" s="513"/>
      <c r="P104" s="513"/>
      <c r="Q104" s="513"/>
      <c r="R104" s="513"/>
      <c r="S104" s="513"/>
      <c r="T104" s="513"/>
    </row>
    <row r="105" spans="1:20">
      <c r="A105" s="513"/>
      <c r="B105" s="513"/>
      <c r="C105" s="513"/>
      <c r="D105" s="513"/>
      <c r="E105" s="513"/>
      <c r="F105" s="513"/>
      <c r="G105" s="513"/>
      <c r="H105" s="513"/>
      <c r="J105" s="513"/>
      <c r="K105" s="513"/>
      <c r="L105" s="513"/>
      <c r="M105" s="513"/>
      <c r="N105" s="513"/>
      <c r="O105" s="513"/>
      <c r="P105" s="513"/>
      <c r="Q105" s="513"/>
      <c r="R105" s="513"/>
      <c r="S105" s="513"/>
      <c r="T105" s="513"/>
    </row>
    <row r="106" spans="1:20">
      <c r="A106" s="513"/>
      <c r="B106" s="513"/>
      <c r="C106" s="513"/>
      <c r="D106" s="513"/>
      <c r="E106" s="513"/>
      <c r="F106" s="513"/>
      <c r="G106" s="513"/>
      <c r="H106" s="513"/>
      <c r="J106" s="513"/>
      <c r="K106" s="513"/>
      <c r="L106" s="513"/>
      <c r="M106" s="513"/>
      <c r="N106" s="513"/>
      <c r="O106" s="513"/>
      <c r="P106" s="513"/>
      <c r="Q106" s="513"/>
      <c r="R106" s="513"/>
      <c r="S106" s="513"/>
      <c r="T106" s="513"/>
    </row>
    <row r="107" spans="1:20">
      <c r="A107" s="513"/>
      <c r="B107" s="513"/>
      <c r="C107" s="513"/>
      <c r="D107" s="513"/>
      <c r="E107" s="513"/>
      <c r="F107" s="513"/>
      <c r="G107" s="513"/>
      <c r="H107" s="513"/>
      <c r="J107" s="513"/>
      <c r="K107" s="513"/>
      <c r="L107" s="513"/>
      <c r="M107" s="513"/>
      <c r="N107" s="513"/>
      <c r="O107" s="513"/>
      <c r="P107" s="513"/>
      <c r="Q107" s="513"/>
      <c r="R107" s="513"/>
      <c r="S107" s="513"/>
      <c r="T107" s="513"/>
    </row>
    <row r="108" spans="1:20">
      <c r="A108" s="513"/>
      <c r="B108" s="513"/>
      <c r="C108" s="513"/>
      <c r="D108" s="513"/>
      <c r="E108" s="513"/>
      <c r="F108" s="513"/>
      <c r="G108" s="513"/>
      <c r="H108" s="513"/>
      <c r="J108" s="513"/>
      <c r="K108" s="513"/>
      <c r="L108" s="513"/>
      <c r="M108" s="513"/>
      <c r="N108" s="513"/>
      <c r="O108" s="513"/>
      <c r="P108" s="513"/>
      <c r="Q108" s="513"/>
      <c r="R108" s="513"/>
      <c r="S108" s="513"/>
      <c r="T108" s="513"/>
    </row>
    <row r="109" spans="1:20">
      <c r="A109" s="513"/>
      <c r="B109" s="513"/>
      <c r="C109" s="513"/>
      <c r="D109" s="513"/>
      <c r="E109" s="513"/>
      <c r="F109" s="513"/>
      <c r="G109" s="513"/>
      <c r="H109" s="513"/>
      <c r="J109" s="513"/>
      <c r="K109" s="513"/>
      <c r="L109" s="513"/>
      <c r="M109" s="513"/>
      <c r="N109" s="513"/>
      <c r="O109" s="513"/>
      <c r="P109" s="513"/>
      <c r="Q109" s="513"/>
      <c r="R109" s="513"/>
      <c r="S109" s="513"/>
      <c r="T109" s="513"/>
    </row>
    <row r="110" spans="1:20">
      <c r="A110" s="513"/>
      <c r="B110" s="513"/>
      <c r="C110" s="513"/>
      <c r="D110" s="513"/>
      <c r="E110" s="513"/>
      <c r="F110" s="513"/>
      <c r="G110" s="513"/>
      <c r="H110" s="513"/>
      <c r="J110" s="513"/>
      <c r="K110" s="513"/>
      <c r="L110" s="513"/>
      <c r="M110" s="513"/>
      <c r="N110" s="513"/>
      <c r="O110" s="513"/>
      <c r="P110" s="513"/>
      <c r="Q110" s="513"/>
      <c r="R110" s="513"/>
      <c r="S110" s="513"/>
      <c r="T110" s="513"/>
    </row>
    <row r="111" spans="1:20">
      <c r="A111" s="513"/>
      <c r="B111" s="513"/>
      <c r="C111" s="513"/>
      <c r="D111" s="513"/>
      <c r="E111" s="513"/>
      <c r="F111" s="513"/>
      <c r="G111" s="513"/>
      <c r="H111" s="513"/>
      <c r="J111" s="513"/>
      <c r="K111" s="513"/>
      <c r="L111" s="513"/>
      <c r="M111" s="513"/>
      <c r="N111" s="513"/>
      <c r="O111" s="513"/>
      <c r="P111" s="513"/>
      <c r="Q111" s="513"/>
      <c r="R111" s="513"/>
      <c r="S111" s="513"/>
      <c r="T111" s="513"/>
    </row>
    <row r="112" spans="1:20">
      <c r="A112" s="513"/>
      <c r="B112" s="513"/>
      <c r="C112" s="513"/>
      <c r="D112" s="513"/>
      <c r="E112" s="513"/>
      <c r="F112" s="513"/>
      <c r="G112" s="513"/>
      <c r="H112" s="513"/>
      <c r="J112" s="513"/>
      <c r="K112" s="513"/>
      <c r="L112" s="513"/>
      <c r="M112" s="513"/>
      <c r="N112" s="513"/>
      <c r="O112" s="513"/>
      <c r="P112" s="513"/>
      <c r="Q112" s="513"/>
      <c r="R112" s="513"/>
      <c r="S112" s="513"/>
      <c r="T112" s="513"/>
    </row>
    <row r="113" spans="1:20">
      <c r="A113" s="513"/>
      <c r="B113" s="513"/>
      <c r="C113" s="513"/>
      <c r="D113" s="513"/>
      <c r="E113" s="513"/>
      <c r="F113" s="513"/>
      <c r="G113" s="513"/>
      <c r="H113" s="513"/>
      <c r="J113" s="513"/>
      <c r="K113" s="513"/>
      <c r="L113" s="513"/>
      <c r="M113" s="513"/>
      <c r="N113" s="513"/>
      <c r="O113" s="513"/>
      <c r="P113" s="513"/>
      <c r="Q113" s="513"/>
      <c r="R113" s="513"/>
      <c r="S113" s="513"/>
      <c r="T113" s="513"/>
    </row>
    <row r="114" spans="1:20">
      <c r="A114" s="513"/>
      <c r="B114" s="513"/>
      <c r="C114" s="513"/>
      <c r="D114" s="513"/>
      <c r="E114" s="513"/>
      <c r="F114" s="513"/>
      <c r="G114" s="513"/>
      <c r="H114" s="513"/>
      <c r="J114" s="513"/>
      <c r="K114" s="513"/>
      <c r="L114" s="513"/>
      <c r="M114" s="513"/>
      <c r="N114" s="513"/>
      <c r="O114" s="513"/>
      <c r="P114" s="513"/>
      <c r="Q114" s="513"/>
      <c r="R114" s="513"/>
      <c r="S114" s="513"/>
      <c r="T114" s="513"/>
    </row>
    <row r="115" spans="1:20">
      <c r="A115" s="513"/>
      <c r="B115" s="513"/>
      <c r="C115" s="513"/>
      <c r="D115" s="513"/>
      <c r="E115" s="513"/>
      <c r="F115" s="513"/>
      <c r="G115" s="513"/>
      <c r="H115" s="513"/>
      <c r="J115" s="513"/>
      <c r="K115" s="513"/>
      <c r="L115" s="513"/>
      <c r="M115" s="513"/>
      <c r="N115" s="513"/>
      <c r="O115" s="513"/>
      <c r="P115" s="513"/>
      <c r="Q115" s="513"/>
      <c r="R115" s="513"/>
      <c r="S115" s="513"/>
      <c r="T115" s="513"/>
    </row>
    <row r="116" spans="1:20">
      <c r="A116" s="513"/>
      <c r="B116" s="513"/>
      <c r="C116" s="513"/>
      <c r="D116" s="513"/>
      <c r="E116" s="513"/>
      <c r="F116" s="513"/>
      <c r="G116" s="513"/>
      <c r="H116" s="513"/>
      <c r="J116" s="513"/>
      <c r="K116" s="513"/>
      <c r="L116" s="513"/>
      <c r="M116" s="513"/>
      <c r="N116" s="513"/>
      <c r="O116" s="513"/>
      <c r="P116" s="513"/>
      <c r="Q116" s="513"/>
      <c r="R116" s="513"/>
      <c r="S116" s="513"/>
      <c r="T116" s="513"/>
    </row>
    <row r="117" spans="1:20">
      <c r="A117" s="513"/>
      <c r="B117" s="513"/>
      <c r="C117" s="513"/>
      <c r="D117" s="513"/>
      <c r="E117" s="513"/>
      <c r="F117" s="513"/>
      <c r="G117" s="513"/>
      <c r="H117" s="513"/>
      <c r="J117" s="513"/>
      <c r="K117" s="513"/>
      <c r="L117" s="513"/>
      <c r="M117" s="513"/>
      <c r="N117" s="513"/>
      <c r="O117" s="513"/>
      <c r="P117" s="513"/>
      <c r="Q117" s="513"/>
      <c r="R117" s="513"/>
      <c r="S117" s="513"/>
      <c r="T117" s="513"/>
    </row>
    <row r="118" spans="1:20">
      <c r="A118" s="513"/>
      <c r="B118" s="513"/>
      <c r="C118" s="513"/>
      <c r="D118" s="513"/>
      <c r="E118" s="513"/>
      <c r="F118" s="513"/>
      <c r="G118" s="513"/>
      <c r="H118" s="513"/>
      <c r="J118" s="513"/>
      <c r="K118" s="513"/>
      <c r="L118" s="513"/>
      <c r="M118" s="513"/>
      <c r="N118" s="513"/>
      <c r="O118" s="513"/>
      <c r="P118" s="513"/>
      <c r="Q118" s="513"/>
      <c r="R118" s="513"/>
      <c r="S118" s="513"/>
      <c r="T118" s="513"/>
    </row>
    <row r="119" spans="1:20">
      <c r="A119" s="513"/>
      <c r="B119" s="513"/>
      <c r="C119" s="513"/>
      <c r="D119" s="513"/>
      <c r="E119" s="513"/>
      <c r="F119" s="513"/>
      <c r="G119" s="513"/>
      <c r="H119" s="513"/>
      <c r="J119" s="513"/>
      <c r="K119" s="513"/>
      <c r="L119" s="513"/>
      <c r="M119" s="513"/>
      <c r="N119" s="513"/>
      <c r="O119" s="513"/>
      <c r="P119" s="513"/>
      <c r="Q119" s="513"/>
      <c r="R119" s="513"/>
      <c r="S119" s="513"/>
      <c r="T119" s="513"/>
    </row>
    <row r="120" spans="1:20">
      <c r="A120" s="513"/>
      <c r="B120" s="513"/>
      <c r="C120" s="513"/>
      <c r="D120" s="513"/>
      <c r="E120" s="513"/>
      <c r="F120" s="513"/>
      <c r="G120" s="513"/>
      <c r="H120" s="513"/>
      <c r="J120" s="513"/>
      <c r="K120" s="513"/>
      <c r="L120" s="513"/>
      <c r="M120" s="513"/>
      <c r="N120" s="513"/>
      <c r="O120" s="513"/>
      <c r="P120" s="513"/>
      <c r="Q120" s="513"/>
      <c r="R120" s="513"/>
      <c r="S120" s="513"/>
      <c r="T120" s="513"/>
    </row>
    <row r="121" spans="1:20">
      <c r="A121" s="513"/>
      <c r="B121" s="513"/>
      <c r="C121" s="513"/>
      <c r="D121" s="513"/>
      <c r="E121" s="513"/>
      <c r="F121" s="513"/>
      <c r="G121" s="513"/>
      <c r="H121" s="513"/>
      <c r="J121" s="513"/>
      <c r="K121" s="513"/>
      <c r="L121" s="513"/>
      <c r="M121" s="513"/>
      <c r="N121" s="513"/>
      <c r="O121" s="513"/>
      <c r="P121" s="513"/>
      <c r="Q121" s="513"/>
      <c r="R121" s="513"/>
      <c r="S121" s="513"/>
      <c r="T121" s="513"/>
    </row>
    <row r="122" spans="1:20">
      <c r="A122" s="513"/>
      <c r="B122" s="513"/>
      <c r="C122" s="513"/>
      <c r="D122" s="513"/>
      <c r="E122" s="513"/>
      <c r="F122" s="513"/>
      <c r="G122" s="513"/>
      <c r="H122" s="513"/>
      <c r="J122" s="513"/>
      <c r="K122" s="513"/>
      <c r="L122" s="513"/>
      <c r="M122" s="513"/>
      <c r="N122" s="513"/>
      <c r="O122" s="513"/>
      <c r="P122" s="513"/>
      <c r="Q122" s="513"/>
      <c r="R122" s="513"/>
      <c r="S122" s="513"/>
      <c r="T122" s="513"/>
    </row>
    <row r="123" spans="1:20">
      <c r="A123" s="513"/>
      <c r="B123" s="513"/>
      <c r="C123" s="513"/>
      <c r="D123" s="513"/>
      <c r="E123" s="513"/>
      <c r="F123" s="513"/>
      <c r="G123" s="513"/>
      <c r="H123" s="513"/>
      <c r="J123" s="513"/>
      <c r="K123" s="513"/>
      <c r="L123" s="513"/>
      <c r="M123" s="513"/>
      <c r="N123" s="513"/>
      <c r="O123" s="513"/>
      <c r="P123" s="513"/>
      <c r="Q123" s="513"/>
      <c r="R123" s="513"/>
      <c r="S123" s="513"/>
      <c r="T123" s="513"/>
    </row>
    <row r="124" spans="1:20">
      <c r="A124" s="513"/>
      <c r="B124" s="513"/>
      <c r="C124" s="513"/>
      <c r="D124" s="513"/>
      <c r="E124" s="513"/>
      <c r="F124" s="513"/>
      <c r="G124" s="513"/>
      <c r="H124" s="513"/>
      <c r="J124" s="513"/>
      <c r="K124" s="513"/>
      <c r="L124" s="513"/>
      <c r="M124" s="513"/>
      <c r="N124" s="513"/>
      <c r="O124" s="513"/>
      <c r="P124" s="513"/>
      <c r="Q124" s="513"/>
      <c r="R124" s="513"/>
      <c r="S124" s="513"/>
      <c r="T124" s="513"/>
    </row>
    <row r="125" spans="1:20">
      <c r="A125" s="513"/>
      <c r="B125" s="513"/>
      <c r="C125" s="513"/>
      <c r="D125" s="513"/>
      <c r="E125" s="513"/>
      <c r="F125" s="513"/>
      <c r="G125" s="513"/>
      <c r="H125" s="513"/>
      <c r="J125" s="513"/>
      <c r="K125" s="513"/>
      <c r="L125" s="513"/>
      <c r="M125" s="513"/>
      <c r="N125" s="513"/>
      <c r="O125" s="513"/>
      <c r="P125" s="513"/>
      <c r="Q125" s="513"/>
      <c r="R125" s="513"/>
      <c r="S125" s="513"/>
      <c r="T125" s="513"/>
    </row>
    <row r="126" spans="1:20">
      <c r="A126" s="513"/>
      <c r="B126" s="513"/>
      <c r="C126" s="513"/>
      <c r="D126" s="513"/>
      <c r="E126" s="513"/>
      <c r="F126" s="513"/>
      <c r="G126" s="513"/>
      <c r="H126" s="513"/>
      <c r="J126" s="513"/>
      <c r="K126" s="513"/>
      <c r="L126" s="513"/>
      <c r="M126" s="513"/>
      <c r="N126" s="513"/>
      <c r="O126" s="513"/>
      <c r="P126" s="513"/>
      <c r="Q126" s="513"/>
      <c r="R126" s="513"/>
      <c r="S126" s="513"/>
      <c r="T126" s="513"/>
    </row>
    <row r="127" spans="1:20">
      <c r="A127" s="513"/>
      <c r="B127" s="513"/>
      <c r="C127" s="513"/>
      <c r="D127" s="513"/>
      <c r="E127" s="513"/>
      <c r="F127" s="513"/>
      <c r="G127" s="513"/>
      <c r="H127" s="513"/>
      <c r="J127" s="513"/>
      <c r="K127" s="513"/>
      <c r="L127" s="513"/>
      <c r="M127" s="513"/>
      <c r="N127" s="513"/>
      <c r="O127" s="513"/>
      <c r="P127" s="513"/>
      <c r="Q127" s="513"/>
      <c r="R127" s="513"/>
      <c r="S127" s="513"/>
      <c r="T127" s="513"/>
    </row>
    <row r="128" spans="1:20">
      <c r="A128" s="513"/>
      <c r="B128" s="513"/>
      <c r="C128" s="513"/>
      <c r="D128" s="513"/>
      <c r="E128" s="513"/>
      <c r="F128" s="513"/>
      <c r="G128" s="513"/>
      <c r="H128" s="513"/>
      <c r="J128" s="513"/>
      <c r="K128" s="513"/>
      <c r="L128" s="513"/>
      <c r="M128" s="513"/>
      <c r="N128" s="513"/>
      <c r="O128" s="513"/>
      <c r="P128" s="513"/>
      <c r="Q128" s="513"/>
      <c r="R128" s="513"/>
      <c r="S128" s="513"/>
      <c r="T128" s="513"/>
    </row>
    <row r="129" spans="1:20">
      <c r="A129" s="513"/>
      <c r="B129" s="513"/>
      <c r="C129" s="513"/>
      <c r="D129" s="513"/>
      <c r="E129" s="513"/>
      <c r="F129" s="513"/>
      <c r="G129" s="513"/>
      <c r="H129" s="513"/>
      <c r="J129" s="513"/>
      <c r="K129" s="513"/>
      <c r="L129" s="513"/>
      <c r="M129" s="513"/>
      <c r="N129" s="513"/>
      <c r="O129" s="513"/>
      <c r="P129" s="513"/>
      <c r="Q129" s="513"/>
      <c r="R129" s="513"/>
      <c r="S129" s="513"/>
      <c r="T129" s="513"/>
    </row>
    <row r="130" spans="1:20">
      <c r="A130" s="513"/>
      <c r="B130" s="513"/>
      <c r="C130" s="513"/>
      <c r="D130" s="513"/>
      <c r="E130" s="513"/>
      <c r="F130" s="513"/>
      <c r="G130" s="513"/>
      <c r="H130" s="513"/>
      <c r="J130" s="513"/>
      <c r="K130" s="513"/>
      <c r="L130" s="513"/>
      <c r="M130" s="513"/>
      <c r="N130" s="513"/>
      <c r="O130" s="513"/>
      <c r="P130" s="513"/>
      <c r="Q130" s="513"/>
      <c r="R130" s="513"/>
      <c r="S130" s="513"/>
      <c r="T130" s="513"/>
    </row>
    <row r="131" spans="1:20">
      <c r="A131" s="513"/>
      <c r="B131" s="513"/>
      <c r="C131" s="513"/>
      <c r="D131" s="513"/>
      <c r="E131" s="513"/>
      <c r="F131" s="513"/>
      <c r="G131" s="513"/>
      <c r="H131" s="513"/>
      <c r="J131" s="513"/>
      <c r="K131" s="513"/>
      <c r="L131" s="513"/>
      <c r="M131" s="513"/>
      <c r="N131" s="513"/>
      <c r="O131" s="513"/>
      <c r="P131" s="513"/>
      <c r="Q131" s="513"/>
      <c r="R131" s="513"/>
      <c r="S131" s="513"/>
      <c r="T131" s="513"/>
    </row>
    <row r="132" spans="1:20">
      <c r="A132" s="513"/>
      <c r="B132" s="513"/>
      <c r="C132" s="513"/>
      <c r="D132" s="513"/>
      <c r="E132" s="513"/>
      <c r="F132" s="513"/>
      <c r="G132" s="513"/>
      <c r="H132" s="513"/>
      <c r="J132" s="513"/>
      <c r="K132" s="513"/>
      <c r="L132" s="513"/>
      <c r="M132" s="513"/>
      <c r="N132" s="513"/>
      <c r="O132" s="513"/>
      <c r="P132" s="513"/>
      <c r="Q132" s="513"/>
      <c r="R132" s="513"/>
      <c r="S132" s="513"/>
      <c r="T132" s="513"/>
    </row>
    <row r="133" spans="1:20">
      <c r="A133" s="513"/>
      <c r="B133" s="513"/>
      <c r="C133" s="513"/>
      <c r="D133" s="513"/>
      <c r="E133" s="513"/>
      <c r="F133" s="513"/>
      <c r="G133" s="513"/>
      <c r="H133" s="513"/>
      <c r="J133" s="513"/>
      <c r="K133" s="513"/>
      <c r="L133" s="513"/>
      <c r="M133" s="513"/>
      <c r="N133" s="513"/>
      <c r="O133" s="513"/>
      <c r="P133" s="513"/>
      <c r="Q133" s="513"/>
      <c r="R133" s="513"/>
      <c r="S133" s="513"/>
      <c r="T133" s="513"/>
    </row>
    <row r="134" spans="1:20">
      <c r="A134" s="513"/>
      <c r="B134" s="513"/>
      <c r="C134" s="513"/>
      <c r="D134" s="513"/>
      <c r="E134" s="513"/>
      <c r="F134" s="513"/>
      <c r="G134" s="513"/>
      <c r="H134" s="513"/>
      <c r="J134" s="513"/>
      <c r="K134" s="513"/>
      <c r="L134" s="513"/>
      <c r="M134" s="513"/>
      <c r="N134" s="513"/>
      <c r="O134" s="513"/>
      <c r="P134" s="513"/>
      <c r="Q134" s="513"/>
      <c r="R134" s="513"/>
      <c r="S134" s="513"/>
      <c r="T134" s="513"/>
    </row>
    <row r="135" spans="1:20">
      <c r="A135" s="513"/>
      <c r="B135" s="513"/>
      <c r="C135" s="513"/>
      <c r="D135" s="513"/>
      <c r="E135" s="513"/>
      <c r="F135" s="513"/>
      <c r="G135" s="513"/>
      <c r="H135" s="513"/>
      <c r="J135" s="513"/>
      <c r="K135" s="513"/>
      <c r="L135" s="513"/>
      <c r="M135" s="513"/>
      <c r="N135" s="513"/>
      <c r="O135" s="513"/>
      <c r="P135" s="513"/>
      <c r="Q135" s="513"/>
      <c r="R135" s="513"/>
      <c r="S135" s="513"/>
      <c r="T135" s="513"/>
    </row>
    <row r="136" spans="1:20">
      <c r="A136" s="513"/>
      <c r="B136" s="513"/>
      <c r="C136" s="513"/>
      <c r="D136" s="513"/>
      <c r="E136" s="513"/>
      <c r="F136" s="513"/>
      <c r="G136" s="513"/>
      <c r="H136" s="513"/>
      <c r="J136" s="513"/>
      <c r="K136" s="513"/>
      <c r="L136" s="513"/>
      <c r="M136" s="513"/>
      <c r="N136" s="513"/>
      <c r="O136" s="513"/>
      <c r="P136" s="513"/>
      <c r="Q136" s="513"/>
      <c r="R136" s="513"/>
      <c r="S136" s="513"/>
      <c r="T136" s="513"/>
    </row>
    <row r="137" spans="1:20">
      <c r="A137" s="513"/>
      <c r="B137" s="513"/>
      <c r="C137" s="513"/>
      <c r="D137" s="513"/>
      <c r="E137" s="513"/>
      <c r="F137" s="513"/>
      <c r="G137" s="513"/>
      <c r="H137" s="513"/>
      <c r="J137" s="513"/>
      <c r="K137" s="513"/>
      <c r="L137" s="513"/>
      <c r="M137" s="513"/>
      <c r="N137" s="513"/>
      <c r="O137" s="513"/>
      <c r="P137" s="513"/>
      <c r="Q137" s="513"/>
      <c r="R137" s="513"/>
      <c r="S137" s="513"/>
      <c r="T137" s="513"/>
    </row>
    <row r="138" spans="1:20">
      <c r="A138" s="513"/>
      <c r="B138" s="513"/>
      <c r="C138" s="513"/>
      <c r="D138" s="513"/>
      <c r="E138" s="513"/>
      <c r="F138" s="513"/>
      <c r="G138" s="513"/>
      <c r="H138" s="513"/>
      <c r="J138" s="513"/>
      <c r="K138" s="513"/>
      <c r="L138" s="513"/>
      <c r="M138" s="513"/>
      <c r="N138" s="513"/>
      <c r="O138" s="513"/>
      <c r="P138" s="513"/>
      <c r="Q138" s="513"/>
      <c r="R138" s="513"/>
      <c r="S138" s="513"/>
      <c r="T138" s="513"/>
    </row>
    <row r="139" spans="1:20">
      <c r="A139" s="513"/>
      <c r="B139" s="513"/>
      <c r="C139" s="513"/>
      <c r="D139" s="513"/>
      <c r="E139" s="513"/>
      <c r="F139" s="513"/>
      <c r="G139" s="513"/>
      <c r="H139" s="513"/>
      <c r="J139" s="513"/>
      <c r="K139" s="513"/>
      <c r="L139" s="513"/>
      <c r="M139" s="513"/>
      <c r="N139" s="513"/>
      <c r="O139" s="513"/>
      <c r="P139" s="513"/>
      <c r="Q139" s="513"/>
      <c r="R139" s="513"/>
      <c r="S139" s="513"/>
      <c r="T139" s="513"/>
    </row>
    <row r="140" spans="1:20">
      <c r="A140" s="513"/>
      <c r="B140" s="513"/>
      <c r="C140" s="513"/>
      <c r="D140" s="513"/>
      <c r="E140" s="513"/>
      <c r="F140" s="513"/>
      <c r="G140" s="513"/>
      <c r="H140" s="513"/>
      <c r="J140" s="513"/>
      <c r="K140" s="513"/>
      <c r="L140" s="513"/>
      <c r="M140" s="513"/>
      <c r="N140" s="513"/>
      <c r="O140" s="513"/>
      <c r="P140" s="513"/>
      <c r="Q140" s="513"/>
      <c r="R140" s="513"/>
      <c r="S140" s="513"/>
      <c r="T140" s="513"/>
    </row>
    <row r="141" spans="1:20">
      <c r="A141" s="513"/>
      <c r="B141" s="513"/>
      <c r="C141" s="513"/>
      <c r="D141" s="513"/>
      <c r="E141" s="513"/>
      <c r="F141" s="513"/>
      <c r="G141" s="513"/>
      <c r="H141" s="513"/>
      <c r="J141" s="513"/>
      <c r="K141" s="513"/>
      <c r="L141" s="513"/>
      <c r="M141" s="513"/>
      <c r="N141" s="513"/>
      <c r="O141" s="513"/>
      <c r="P141" s="513"/>
      <c r="Q141" s="513"/>
      <c r="R141" s="513"/>
      <c r="S141" s="513"/>
      <c r="T141" s="513"/>
    </row>
    <row r="142" spans="1:20">
      <c r="A142" s="513"/>
      <c r="B142" s="513"/>
      <c r="C142" s="513"/>
      <c r="D142" s="513"/>
      <c r="E142" s="513"/>
      <c r="F142" s="513"/>
      <c r="G142" s="513"/>
      <c r="H142" s="513"/>
      <c r="J142" s="513"/>
      <c r="K142" s="513"/>
      <c r="L142" s="513"/>
      <c r="M142" s="513"/>
      <c r="N142" s="513"/>
      <c r="O142" s="513"/>
      <c r="P142" s="513"/>
      <c r="Q142" s="513"/>
      <c r="R142" s="513"/>
      <c r="S142" s="513"/>
      <c r="T142" s="513"/>
    </row>
    <row r="143" spans="1:20">
      <c r="A143" s="513"/>
      <c r="B143" s="513"/>
      <c r="C143" s="513"/>
      <c r="D143" s="513"/>
      <c r="E143" s="513"/>
      <c r="F143" s="513"/>
      <c r="G143" s="513"/>
      <c r="H143" s="513"/>
      <c r="J143" s="513"/>
      <c r="K143" s="513"/>
      <c r="L143" s="513"/>
      <c r="M143" s="513"/>
      <c r="N143" s="513"/>
      <c r="O143" s="513"/>
      <c r="P143" s="513"/>
      <c r="Q143" s="513"/>
      <c r="R143" s="513"/>
      <c r="S143" s="513"/>
      <c r="T143" s="513"/>
    </row>
    <row r="144" spans="1:20">
      <c r="A144" s="513"/>
      <c r="B144" s="513"/>
      <c r="C144" s="513"/>
      <c r="D144" s="513"/>
      <c r="E144" s="513"/>
      <c r="F144" s="513"/>
      <c r="G144" s="513"/>
      <c r="H144" s="513"/>
      <c r="J144" s="513"/>
      <c r="K144" s="513"/>
      <c r="L144" s="513"/>
      <c r="M144" s="513"/>
      <c r="N144" s="513"/>
      <c r="O144" s="513"/>
      <c r="P144" s="513"/>
      <c r="Q144" s="513"/>
      <c r="R144" s="513"/>
      <c r="S144" s="513"/>
      <c r="T144" s="513"/>
    </row>
    <row r="145" spans="1:20">
      <c r="A145" s="513"/>
      <c r="B145" s="513"/>
      <c r="C145" s="513"/>
      <c r="D145" s="513"/>
      <c r="E145" s="513"/>
      <c r="F145" s="513"/>
      <c r="G145" s="513"/>
      <c r="H145" s="513"/>
      <c r="J145" s="513"/>
      <c r="K145" s="513"/>
      <c r="L145" s="513"/>
      <c r="M145" s="513"/>
      <c r="N145" s="513"/>
      <c r="O145" s="513"/>
      <c r="P145" s="513"/>
      <c r="Q145" s="513"/>
      <c r="R145" s="513"/>
      <c r="S145" s="513"/>
      <c r="T145" s="513"/>
    </row>
    <row r="146" spans="1:20">
      <c r="A146" s="513"/>
      <c r="B146" s="513"/>
      <c r="C146" s="513"/>
      <c r="D146" s="513"/>
      <c r="E146" s="513"/>
      <c r="F146" s="513"/>
      <c r="G146" s="513"/>
      <c r="H146" s="513"/>
      <c r="J146" s="513"/>
      <c r="K146" s="513"/>
      <c r="L146" s="513"/>
      <c r="M146" s="513"/>
      <c r="N146" s="513"/>
      <c r="O146" s="513"/>
      <c r="P146" s="513"/>
      <c r="Q146" s="513"/>
      <c r="R146" s="513"/>
      <c r="S146" s="513"/>
      <c r="T146" s="513"/>
    </row>
    <row r="147" spans="1:20">
      <c r="A147" s="513"/>
      <c r="B147" s="513"/>
      <c r="C147" s="513"/>
      <c r="D147" s="513"/>
      <c r="E147" s="513"/>
      <c r="F147" s="513"/>
      <c r="G147" s="513"/>
      <c r="H147" s="513"/>
      <c r="J147" s="513"/>
      <c r="K147" s="513"/>
      <c r="L147" s="513"/>
      <c r="M147" s="513"/>
      <c r="N147" s="513"/>
      <c r="O147" s="513"/>
      <c r="P147" s="513"/>
      <c r="Q147" s="513"/>
      <c r="R147" s="513"/>
      <c r="S147" s="513"/>
      <c r="T147" s="513"/>
    </row>
    <row r="148" spans="1:20">
      <c r="A148" s="513"/>
      <c r="B148" s="513"/>
      <c r="C148" s="513"/>
      <c r="D148" s="513"/>
      <c r="E148" s="513"/>
      <c r="F148" s="513"/>
      <c r="G148" s="513"/>
      <c r="H148" s="513"/>
      <c r="J148" s="513"/>
      <c r="K148" s="513"/>
      <c r="L148" s="513"/>
      <c r="M148" s="513"/>
      <c r="N148" s="513"/>
      <c r="O148" s="513"/>
      <c r="P148" s="513"/>
      <c r="Q148" s="513"/>
      <c r="R148" s="513"/>
      <c r="S148" s="513"/>
      <c r="T148" s="513"/>
    </row>
    <row r="149" spans="1:20">
      <c r="A149" s="513"/>
      <c r="B149" s="513"/>
      <c r="C149" s="513"/>
      <c r="D149" s="513"/>
      <c r="E149" s="513"/>
      <c r="F149" s="513"/>
      <c r="G149" s="513"/>
      <c r="H149" s="513"/>
      <c r="J149" s="513"/>
      <c r="K149" s="513"/>
      <c r="L149" s="513"/>
      <c r="M149" s="513"/>
      <c r="N149" s="513"/>
      <c r="O149" s="513"/>
      <c r="P149" s="513"/>
      <c r="Q149" s="513"/>
      <c r="R149" s="513"/>
      <c r="S149" s="513"/>
      <c r="T149" s="513"/>
    </row>
    <row r="150" spans="1:20">
      <c r="A150" s="513"/>
      <c r="B150" s="513"/>
      <c r="C150" s="513"/>
      <c r="D150" s="513"/>
      <c r="E150" s="513"/>
      <c r="F150" s="513"/>
      <c r="G150" s="513"/>
      <c r="H150" s="513"/>
      <c r="J150" s="513"/>
      <c r="K150" s="513"/>
      <c r="L150" s="513"/>
      <c r="M150" s="513"/>
      <c r="N150" s="513"/>
      <c r="O150" s="513"/>
      <c r="P150" s="513"/>
      <c r="Q150" s="513"/>
      <c r="R150" s="513"/>
      <c r="S150" s="513"/>
      <c r="T150" s="513"/>
    </row>
    <row r="151" spans="1:20">
      <c r="A151" s="513"/>
      <c r="B151" s="513"/>
      <c r="C151" s="513"/>
      <c r="D151" s="513"/>
      <c r="E151" s="513"/>
      <c r="F151" s="513"/>
      <c r="G151" s="513"/>
      <c r="H151" s="513"/>
      <c r="J151" s="513"/>
      <c r="K151" s="513"/>
      <c r="L151" s="513"/>
      <c r="M151" s="513"/>
      <c r="N151" s="513"/>
      <c r="O151" s="513"/>
      <c r="P151" s="513"/>
      <c r="Q151" s="513"/>
      <c r="R151" s="513"/>
      <c r="S151" s="513"/>
      <c r="T151" s="513"/>
    </row>
    <row r="152" spans="1:20">
      <c r="A152" s="513"/>
      <c r="B152" s="513"/>
      <c r="C152" s="513"/>
      <c r="D152" s="513"/>
      <c r="E152" s="513"/>
      <c r="F152" s="513"/>
      <c r="G152" s="513"/>
      <c r="H152" s="513"/>
      <c r="J152" s="513"/>
      <c r="K152" s="513"/>
      <c r="L152" s="513"/>
      <c r="M152" s="513"/>
      <c r="N152" s="513"/>
      <c r="O152" s="513"/>
      <c r="P152" s="513"/>
      <c r="Q152" s="513"/>
      <c r="R152" s="513"/>
      <c r="S152" s="513"/>
      <c r="T152" s="513"/>
    </row>
    <row r="153" spans="1:20">
      <c r="A153" s="513"/>
      <c r="B153" s="513"/>
      <c r="C153" s="513"/>
      <c r="D153" s="513"/>
      <c r="E153" s="513"/>
      <c r="F153" s="513"/>
      <c r="G153" s="513"/>
      <c r="H153" s="513"/>
      <c r="J153" s="513"/>
      <c r="K153" s="513"/>
      <c r="L153" s="513"/>
      <c r="M153" s="513"/>
      <c r="N153" s="513"/>
      <c r="O153" s="513"/>
      <c r="P153" s="513"/>
      <c r="Q153" s="513"/>
      <c r="R153" s="513"/>
      <c r="S153" s="513"/>
      <c r="T153" s="513"/>
    </row>
    <row r="154" spans="1:20">
      <c r="A154" s="513"/>
      <c r="B154" s="513"/>
      <c r="C154" s="513"/>
      <c r="D154" s="513"/>
      <c r="E154" s="513"/>
      <c r="F154" s="513"/>
      <c r="G154" s="513"/>
      <c r="H154" s="513"/>
      <c r="J154" s="513"/>
      <c r="K154" s="513"/>
      <c r="L154" s="513"/>
      <c r="M154" s="513"/>
      <c r="N154" s="513"/>
      <c r="O154" s="513"/>
      <c r="P154" s="513"/>
      <c r="Q154" s="513"/>
      <c r="R154" s="513"/>
      <c r="S154" s="513"/>
      <c r="T154" s="513"/>
    </row>
    <row r="155" spans="1:20">
      <c r="A155" s="513"/>
      <c r="B155" s="513"/>
      <c r="C155" s="513"/>
      <c r="D155" s="513"/>
      <c r="E155" s="513"/>
      <c r="F155" s="513"/>
      <c r="G155" s="513"/>
      <c r="H155" s="513"/>
      <c r="J155" s="513"/>
      <c r="K155" s="513"/>
      <c r="L155" s="513"/>
      <c r="M155" s="513"/>
      <c r="N155" s="513"/>
      <c r="O155" s="513"/>
      <c r="P155" s="513"/>
      <c r="Q155" s="513"/>
      <c r="R155" s="513"/>
      <c r="S155" s="513"/>
      <c r="T155" s="513"/>
    </row>
    <row r="156" spans="1:20">
      <c r="A156" s="513"/>
      <c r="B156" s="513"/>
      <c r="C156" s="513"/>
      <c r="D156" s="513"/>
      <c r="E156" s="513"/>
      <c r="F156" s="513"/>
      <c r="G156" s="513"/>
      <c r="H156" s="513"/>
      <c r="J156" s="513"/>
      <c r="K156" s="513"/>
      <c r="L156" s="513"/>
      <c r="M156" s="513"/>
      <c r="N156" s="513"/>
      <c r="O156" s="513"/>
      <c r="P156" s="513"/>
      <c r="Q156" s="513"/>
      <c r="R156" s="513"/>
      <c r="S156" s="513"/>
      <c r="T156" s="513"/>
    </row>
    <row r="157" spans="1:20">
      <c r="A157" s="513"/>
      <c r="B157" s="513"/>
      <c r="C157" s="513"/>
      <c r="D157" s="513"/>
      <c r="E157" s="513"/>
      <c r="F157" s="513"/>
      <c r="G157" s="513"/>
      <c r="H157" s="513"/>
      <c r="J157" s="513"/>
      <c r="K157" s="513"/>
      <c r="L157" s="513"/>
      <c r="M157" s="513"/>
      <c r="N157" s="513"/>
      <c r="O157" s="513"/>
      <c r="P157" s="513"/>
      <c r="Q157" s="513"/>
      <c r="R157" s="513"/>
      <c r="S157" s="513"/>
      <c r="T157" s="513"/>
    </row>
    <row r="158" spans="1:20">
      <c r="A158" s="513"/>
      <c r="B158" s="513"/>
      <c r="C158" s="513"/>
      <c r="D158" s="513"/>
      <c r="E158" s="513"/>
      <c r="F158" s="513"/>
      <c r="G158" s="513"/>
      <c r="H158" s="513"/>
      <c r="J158" s="513"/>
      <c r="K158" s="513"/>
      <c r="L158" s="513"/>
      <c r="M158" s="513"/>
      <c r="N158" s="513"/>
      <c r="O158" s="513"/>
      <c r="P158" s="513"/>
      <c r="Q158" s="513"/>
      <c r="R158" s="513"/>
      <c r="S158" s="513"/>
      <c r="T158" s="513"/>
    </row>
    <row r="159" spans="1:20">
      <c r="A159" s="513"/>
      <c r="B159" s="513"/>
      <c r="C159" s="513"/>
      <c r="D159" s="513"/>
      <c r="E159" s="513"/>
      <c r="F159" s="513"/>
      <c r="G159" s="513"/>
      <c r="H159" s="513"/>
      <c r="J159" s="513"/>
      <c r="K159" s="513"/>
      <c r="L159" s="513"/>
      <c r="M159" s="513"/>
      <c r="N159" s="513"/>
      <c r="O159" s="513"/>
      <c r="P159" s="513"/>
      <c r="Q159" s="513"/>
      <c r="R159" s="513"/>
      <c r="S159" s="513"/>
      <c r="T159" s="513"/>
    </row>
    <row r="160" spans="1:20">
      <c r="A160" s="513"/>
      <c r="B160" s="513"/>
      <c r="C160" s="513"/>
      <c r="D160" s="513"/>
      <c r="E160" s="513"/>
      <c r="F160" s="513"/>
      <c r="G160" s="513"/>
      <c r="H160" s="513"/>
      <c r="J160" s="513"/>
      <c r="K160" s="513"/>
      <c r="L160" s="513"/>
      <c r="M160" s="513"/>
      <c r="N160" s="513"/>
      <c r="O160" s="513"/>
      <c r="P160" s="513"/>
      <c r="Q160" s="513"/>
      <c r="R160" s="513"/>
      <c r="S160" s="513"/>
      <c r="T160" s="513"/>
    </row>
    <row r="161" spans="1:20">
      <c r="A161" s="513"/>
      <c r="B161" s="513"/>
      <c r="C161" s="513"/>
      <c r="D161" s="513"/>
      <c r="E161" s="513"/>
      <c r="F161" s="513"/>
      <c r="G161" s="513"/>
      <c r="H161" s="513"/>
      <c r="J161" s="513"/>
      <c r="K161" s="513"/>
      <c r="L161" s="513"/>
      <c r="M161" s="513"/>
      <c r="N161" s="513"/>
      <c r="O161" s="513"/>
      <c r="P161" s="513"/>
      <c r="Q161" s="513"/>
      <c r="R161" s="513"/>
      <c r="S161" s="513"/>
      <c r="T161" s="513"/>
    </row>
    <row r="162" spans="1:20">
      <c r="A162" s="513"/>
      <c r="B162" s="513"/>
      <c r="C162" s="513"/>
      <c r="D162" s="513"/>
      <c r="E162" s="513"/>
      <c r="F162" s="513"/>
      <c r="G162" s="513"/>
      <c r="H162" s="513"/>
      <c r="J162" s="513"/>
      <c r="K162" s="513"/>
      <c r="L162" s="513"/>
      <c r="M162" s="513"/>
      <c r="N162" s="513"/>
      <c r="O162" s="513"/>
      <c r="P162" s="513"/>
      <c r="Q162" s="513"/>
      <c r="R162" s="513"/>
      <c r="S162" s="513"/>
      <c r="T162" s="513"/>
    </row>
    <row r="163" spans="1:20">
      <c r="A163" s="513"/>
      <c r="B163" s="513"/>
      <c r="C163" s="513"/>
      <c r="D163" s="513"/>
      <c r="E163" s="513"/>
      <c r="F163" s="513"/>
      <c r="G163" s="513"/>
      <c r="H163" s="513"/>
      <c r="J163" s="513"/>
      <c r="K163" s="513"/>
      <c r="L163" s="513"/>
      <c r="M163" s="513"/>
      <c r="N163" s="513"/>
      <c r="O163" s="513"/>
      <c r="P163" s="513"/>
      <c r="Q163" s="513"/>
      <c r="R163" s="513"/>
      <c r="S163" s="513"/>
      <c r="T163" s="513"/>
    </row>
    <row r="164" spans="1:20">
      <c r="A164" s="513"/>
      <c r="B164" s="513"/>
      <c r="C164" s="513"/>
      <c r="D164" s="513"/>
      <c r="E164" s="513"/>
      <c r="F164" s="513"/>
      <c r="G164" s="513"/>
      <c r="H164" s="513"/>
      <c r="J164" s="513"/>
      <c r="K164" s="513"/>
      <c r="L164" s="513"/>
      <c r="M164" s="513"/>
      <c r="N164" s="513"/>
      <c r="O164" s="513"/>
      <c r="P164" s="513"/>
      <c r="Q164" s="513"/>
      <c r="R164" s="513"/>
      <c r="S164" s="513"/>
      <c r="T164" s="513"/>
    </row>
    <row r="165" spans="1:20">
      <c r="A165" s="513"/>
      <c r="B165" s="513"/>
      <c r="C165" s="513"/>
      <c r="D165" s="513"/>
      <c r="E165" s="513"/>
      <c r="F165" s="513"/>
      <c r="G165" s="513"/>
      <c r="H165" s="513"/>
      <c r="J165" s="513"/>
      <c r="K165" s="513"/>
      <c r="L165" s="513"/>
      <c r="M165" s="513"/>
      <c r="N165" s="513"/>
      <c r="O165" s="513"/>
      <c r="P165" s="513"/>
      <c r="Q165" s="513"/>
      <c r="R165" s="513"/>
      <c r="S165" s="513"/>
      <c r="T165" s="513"/>
    </row>
    <row r="166" spans="1:20">
      <c r="A166" s="513"/>
      <c r="B166" s="513"/>
      <c r="C166" s="513"/>
      <c r="D166" s="513"/>
      <c r="E166" s="513"/>
      <c r="F166" s="513"/>
      <c r="G166" s="513"/>
      <c r="H166" s="513"/>
      <c r="J166" s="513"/>
      <c r="K166" s="513"/>
      <c r="L166" s="513"/>
      <c r="M166" s="513"/>
      <c r="N166" s="513"/>
      <c r="O166" s="513"/>
      <c r="P166" s="513"/>
      <c r="Q166" s="513"/>
      <c r="R166" s="513"/>
      <c r="S166" s="513"/>
      <c r="T166" s="513"/>
    </row>
    <row r="167" spans="1:20">
      <c r="A167" s="513"/>
      <c r="B167" s="513"/>
      <c r="C167" s="513"/>
      <c r="D167" s="513"/>
      <c r="E167" s="513"/>
      <c r="F167" s="513"/>
      <c r="G167" s="513"/>
      <c r="H167" s="513"/>
      <c r="J167" s="513"/>
      <c r="K167" s="513"/>
      <c r="L167" s="513"/>
      <c r="M167" s="513"/>
      <c r="N167" s="513"/>
      <c r="O167" s="513"/>
      <c r="P167" s="513"/>
      <c r="Q167" s="513"/>
      <c r="R167" s="513"/>
      <c r="S167" s="513"/>
      <c r="T167" s="513"/>
    </row>
    <row r="168" spans="1:20">
      <c r="A168" s="513"/>
      <c r="B168" s="513"/>
      <c r="C168" s="513"/>
      <c r="D168" s="513"/>
      <c r="E168" s="513"/>
      <c r="F168" s="513"/>
      <c r="G168" s="513"/>
      <c r="H168" s="513"/>
      <c r="J168" s="513"/>
      <c r="K168" s="513"/>
      <c r="L168" s="513"/>
      <c r="M168" s="513"/>
      <c r="N168" s="513"/>
      <c r="O168" s="513"/>
      <c r="P168" s="513"/>
      <c r="Q168" s="513"/>
      <c r="R168" s="513"/>
      <c r="S168" s="513"/>
      <c r="T168" s="513"/>
    </row>
    <row r="169" spans="1:20">
      <c r="A169" s="513"/>
      <c r="B169" s="513"/>
      <c r="C169" s="513"/>
      <c r="D169" s="513"/>
      <c r="E169" s="513"/>
      <c r="F169" s="513"/>
      <c r="G169" s="513"/>
      <c r="H169" s="513"/>
      <c r="J169" s="513"/>
      <c r="K169" s="513"/>
      <c r="L169" s="513"/>
      <c r="M169" s="513"/>
      <c r="N169" s="513"/>
      <c r="O169" s="513"/>
      <c r="P169" s="513"/>
      <c r="Q169" s="513"/>
      <c r="R169" s="513"/>
      <c r="S169" s="513"/>
      <c r="T169" s="513"/>
    </row>
    <row r="170" spans="1:20">
      <c r="A170" s="513"/>
      <c r="B170" s="513"/>
      <c r="C170" s="513"/>
      <c r="D170" s="513"/>
      <c r="E170" s="513"/>
      <c r="F170" s="513"/>
      <c r="G170" s="513"/>
      <c r="H170" s="513"/>
      <c r="J170" s="513"/>
      <c r="K170" s="513"/>
      <c r="L170" s="513"/>
      <c r="M170" s="513"/>
      <c r="N170" s="513"/>
      <c r="O170" s="513"/>
      <c r="P170" s="513"/>
      <c r="Q170" s="513"/>
      <c r="R170" s="513"/>
      <c r="S170" s="513"/>
      <c r="T170" s="513"/>
    </row>
    <row r="171" spans="1:20">
      <c r="A171" s="513"/>
      <c r="B171" s="513"/>
      <c r="C171" s="513"/>
      <c r="D171" s="513"/>
      <c r="E171" s="513"/>
      <c r="F171" s="513"/>
      <c r="G171" s="513"/>
      <c r="H171" s="513"/>
      <c r="J171" s="513"/>
      <c r="K171" s="513"/>
      <c r="L171" s="513"/>
      <c r="M171" s="513"/>
      <c r="N171" s="513"/>
      <c r="O171" s="513"/>
      <c r="P171" s="513"/>
      <c r="Q171" s="513"/>
      <c r="R171" s="513"/>
      <c r="S171" s="513"/>
      <c r="T171" s="513"/>
    </row>
    <row r="172" spans="1:20">
      <c r="A172" s="513"/>
      <c r="B172" s="513"/>
      <c r="C172" s="513"/>
      <c r="D172" s="513"/>
      <c r="E172" s="513"/>
      <c r="F172" s="513"/>
      <c r="G172" s="513"/>
      <c r="H172" s="513"/>
      <c r="J172" s="513"/>
      <c r="K172" s="513"/>
      <c r="L172" s="513"/>
      <c r="M172" s="513"/>
      <c r="N172" s="513"/>
      <c r="O172" s="513"/>
      <c r="P172" s="513"/>
      <c r="Q172" s="513"/>
      <c r="R172" s="513"/>
      <c r="S172" s="513"/>
      <c r="T172" s="513"/>
    </row>
    <row r="173" spans="1:20">
      <c r="A173" s="513"/>
      <c r="B173" s="513"/>
      <c r="C173" s="513"/>
      <c r="D173" s="513"/>
      <c r="E173" s="513"/>
      <c r="F173" s="513"/>
      <c r="G173" s="513"/>
      <c r="H173" s="513"/>
      <c r="J173" s="513"/>
      <c r="K173" s="513"/>
      <c r="L173" s="513"/>
      <c r="M173" s="513"/>
      <c r="N173" s="513"/>
      <c r="O173" s="513"/>
      <c r="P173" s="513"/>
      <c r="Q173" s="513"/>
      <c r="R173" s="513"/>
      <c r="S173" s="513"/>
      <c r="T173" s="513"/>
    </row>
    <row r="174" spans="1:20">
      <c r="A174" s="513"/>
      <c r="B174" s="513"/>
      <c r="C174" s="513"/>
      <c r="D174" s="513"/>
      <c r="E174" s="513"/>
      <c r="F174" s="513"/>
      <c r="G174" s="513"/>
      <c r="H174" s="513"/>
      <c r="J174" s="513"/>
      <c r="K174" s="513"/>
      <c r="L174" s="513"/>
      <c r="M174" s="513"/>
      <c r="N174" s="513"/>
      <c r="O174" s="513"/>
      <c r="P174" s="513"/>
      <c r="Q174" s="513"/>
      <c r="R174" s="513"/>
      <c r="S174" s="513"/>
      <c r="T174" s="513"/>
    </row>
    <row r="175" spans="1:20">
      <c r="A175" s="513"/>
      <c r="B175" s="513"/>
      <c r="C175" s="513"/>
      <c r="D175" s="513"/>
      <c r="E175" s="513"/>
      <c r="F175" s="513"/>
      <c r="G175" s="513"/>
      <c r="H175" s="513"/>
      <c r="J175" s="513"/>
      <c r="K175" s="513"/>
      <c r="L175" s="513"/>
      <c r="M175" s="513"/>
      <c r="N175" s="513"/>
      <c r="O175" s="513"/>
      <c r="P175" s="513"/>
      <c r="Q175" s="513"/>
      <c r="R175" s="513"/>
      <c r="S175" s="513"/>
      <c r="T175" s="513"/>
    </row>
    <row r="176" spans="1:20">
      <c r="A176" s="513"/>
      <c r="B176" s="513"/>
      <c r="C176" s="513"/>
      <c r="D176" s="513"/>
      <c r="E176" s="513"/>
      <c r="F176" s="513"/>
      <c r="G176" s="513"/>
      <c r="H176" s="513"/>
      <c r="J176" s="513"/>
      <c r="K176" s="513"/>
      <c r="L176" s="513"/>
      <c r="M176" s="513"/>
      <c r="N176" s="513"/>
      <c r="O176" s="513"/>
      <c r="P176" s="513"/>
      <c r="Q176" s="513"/>
      <c r="R176" s="513"/>
      <c r="S176" s="513"/>
      <c r="T176" s="513"/>
    </row>
    <row r="177" spans="1:20">
      <c r="A177" s="513"/>
      <c r="B177" s="513"/>
      <c r="C177" s="513"/>
      <c r="D177" s="513"/>
      <c r="E177" s="513"/>
      <c r="F177" s="513"/>
      <c r="G177" s="513"/>
      <c r="H177" s="513"/>
      <c r="J177" s="513"/>
      <c r="K177" s="513"/>
      <c r="L177" s="513"/>
      <c r="M177" s="513"/>
      <c r="N177" s="513"/>
      <c r="O177" s="513"/>
      <c r="P177" s="513"/>
      <c r="Q177" s="513"/>
      <c r="R177" s="513"/>
      <c r="S177" s="513"/>
      <c r="T177" s="513"/>
    </row>
    <row r="178" spans="1:20">
      <c r="A178" s="513"/>
      <c r="B178" s="513"/>
      <c r="C178" s="513"/>
      <c r="D178" s="513"/>
      <c r="E178" s="513"/>
      <c r="F178" s="513"/>
      <c r="G178" s="513"/>
      <c r="H178" s="513"/>
      <c r="J178" s="513"/>
      <c r="K178" s="513"/>
      <c r="L178" s="513"/>
      <c r="M178" s="513"/>
      <c r="N178" s="513"/>
      <c r="O178" s="513"/>
      <c r="P178" s="513"/>
      <c r="Q178" s="513"/>
      <c r="R178" s="513"/>
      <c r="S178" s="513"/>
      <c r="T178" s="513"/>
    </row>
    <row r="179" spans="1:20">
      <c r="A179" s="513"/>
      <c r="B179" s="513"/>
      <c r="C179" s="513"/>
      <c r="D179" s="513"/>
      <c r="E179" s="513"/>
      <c r="F179" s="513"/>
      <c r="G179" s="513"/>
      <c r="H179" s="513"/>
      <c r="J179" s="513"/>
      <c r="K179" s="513"/>
      <c r="L179" s="513"/>
      <c r="M179" s="513"/>
      <c r="N179" s="513"/>
      <c r="O179" s="513"/>
      <c r="P179" s="513"/>
      <c r="Q179" s="513"/>
      <c r="R179" s="513"/>
      <c r="S179" s="513"/>
      <c r="T179" s="513"/>
    </row>
    <row r="180" spans="1:20">
      <c r="A180" s="513"/>
      <c r="B180" s="513"/>
      <c r="C180" s="513"/>
      <c r="D180" s="513"/>
      <c r="E180" s="513"/>
      <c r="F180" s="513"/>
      <c r="G180" s="513"/>
      <c r="H180" s="513"/>
      <c r="J180" s="513"/>
      <c r="K180" s="513"/>
      <c r="L180" s="513"/>
      <c r="M180" s="513"/>
      <c r="N180" s="513"/>
      <c r="O180" s="513"/>
      <c r="P180" s="513"/>
      <c r="Q180" s="513"/>
      <c r="R180" s="513"/>
      <c r="S180" s="513"/>
      <c r="T180" s="513"/>
    </row>
    <row r="181" spans="1:20">
      <c r="A181" s="513"/>
      <c r="B181" s="513"/>
      <c r="C181" s="513"/>
      <c r="D181" s="513"/>
      <c r="E181" s="513"/>
      <c r="F181" s="513"/>
      <c r="G181" s="513"/>
      <c r="H181" s="513"/>
      <c r="J181" s="513"/>
      <c r="K181" s="513"/>
      <c r="L181" s="513"/>
      <c r="M181" s="513"/>
      <c r="N181" s="513"/>
      <c r="O181" s="513"/>
      <c r="P181" s="513"/>
      <c r="Q181" s="513"/>
      <c r="R181" s="513"/>
      <c r="S181" s="513"/>
      <c r="T181" s="513"/>
    </row>
    <row r="182" spans="1:20">
      <c r="A182" s="513"/>
      <c r="B182" s="513"/>
      <c r="C182" s="513"/>
      <c r="D182" s="513"/>
      <c r="E182" s="513"/>
      <c r="F182" s="513"/>
      <c r="G182" s="513"/>
      <c r="H182" s="513"/>
      <c r="J182" s="513"/>
      <c r="K182" s="513"/>
      <c r="L182" s="513"/>
      <c r="M182" s="513"/>
      <c r="N182" s="513"/>
      <c r="O182" s="513"/>
      <c r="P182" s="513"/>
      <c r="Q182" s="513"/>
      <c r="R182" s="513"/>
      <c r="S182" s="513"/>
      <c r="T182" s="513"/>
    </row>
    <row r="183" spans="1:20">
      <c r="A183" s="513"/>
      <c r="B183" s="513"/>
      <c r="C183" s="513"/>
      <c r="D183" s="513"/>
      <c r="E183" s="513"/>
      <c r="F183" s="513"/>
      <c r="G183" s="513"/>
      <c r="H183" s="513"/>
      <c r="J183" s="513"/>
      <c r="K183" s="513"/>
      <c r="L183" s="513"/>
      <c r="M183" s="513"/>
      <c r="N183" s="513"/>
      <c r="O183" s="513"/>
      <c r="P183" s="513"/>
      <c r="Q183" s="513"/>
      <c r="R183" s="513"/>
      <c r="S183" s="513"/>
      <c r="T183" s="513"/>
    </row>
    <row r="184" spans="1:20">
      <c r="A184" s="513"/>
      <c r="B184" s="513"/>
      <c r="C184" s="513"/>
      <c r="D184" s="513"/>
      <c r="E184" s="513"/>
      <c r="F184" s="513"/>
      <c r="G184" s="513"/>
      <c r="H184" s="513"/>
      <c r="J184" s="513"/>
      <c r="K184" s="513"/>
      <c r="L184" s="513"/>
      <c r="M184" s="513"/>
      <c r="N184" s="513"/>
      <c r="O184" s="513"/>
      <c r="P184" s="513"/>
      <c r="Q184" s="513"/>
      <c r="R184" s="513"/>
      <c r="S184" s="513"/>
      <c r="T184" s="513"/>
    </row>
    <row r="185" spans="1:20">
      <c r="A185" s="513"/>
      <c r="B185" s="513"/>
      <c r="C185" s="513"/>
      <c r="D185" s="513"/>
      <c r="E185" s="513"/>
      <c r="F185" s="513"/>
      <c r="G185" s="513"/>
      <c r="H185" s="513"/>
      <c r="J185" s="513"/>
      <c r="K185" s="513"/>
      <c r="L185" s="513"/>
      <c r="M185" s="513"/>
      <c r="N185" s="513"/>
      <c r="O185" s="513"/>
      <c r="P185" s="513"/>
      <c r="Q185" s="513"/>
      <c r="R185" s="513"/>
      <c r="S185" s="513"/>
      <c r="T185" s="513"/>
    </row>
    <row r="186" spans="1:20">
      <c r="A186" s="513"/>
      <c r="B186" s="513"/>
      <c r="C186" s="513"/>
      <c r="D186" s="513"/>
      <c r="E186" s="513"/>
      <c r="F186" s="513"/>
      <c r="G186" s="513"/>
      <c r="H186" s="513"/>
      <c r="J186" s="513"/>
      <c r="K186" s="513"/>
      <c r="L186" s="513"/>
      <c r="M186" s="513"/>
      <c r="N186" s="513"/>
      <c r="O186" s="513"/>
      <c r="P186" s="513"/>
      <c r="Q186" s="513"/>
      <c r="R186" s="513"/>
      <c r="S186" s="513"/>
      <c r="T186" s="513"/>
    </row>
    <row r="187" spans="1:20">
      <c r="A187" s="513"/>
      <c r="B187" s="513"/>
      <c r="C187" s="513"/>
      <c r="D187" s="513"/>
      <c r="E187" s="513"/>
      <c r="F187" s="513"/>
      <c r="G187" s="513"/>
      <c r="H187" s="513"/>
      <c r="J187" s="513"/>
      <c r="K187" s="513"/>
      <c r="L187" s="513"/>
      <c r="M187" s="513"/>
      <c r="N187" s="513"/>
      <c r="O187" s="513"/>
      <c r="P187" s="513"/>
      <c r="Q187" s="513"/>
      <c r="R187" s="513"/>
      <c r="S187" s="513"/>
      <c r="T187" s="513"/>
    </row>
    <row r="188" spans="1:20">
      <c r="A188" s="513"/>
      <c r="B188" s="513"/>
      <c r="C188" s="513"/>
      <c r="D188" s="513"/>
      <c r="E188" s="513"/>
      <c r="F188" s="513"/>
      <c r="G188" s="513"/>
      <c r="H188" s="513"/>
      <c r="J188" s="513"/>
      <c r="K188" s="513"/>
      <c r="L188" s="513"/>
      <c r="M188" s="513"/>
      <c r="N188" s="513"/>
      <c r="O188" s="513"/>
      <c r="P188" s="513"/>
      <c r="Q188" s="513"/>
      <c r="R188" s="513"/>
      <c r="S188" s="513"/>
      <c r="T188" s="513"/>
    </row>
    <row r="189" spans="1:20">
      <c r="A189" s="513"/>
      <c r="B189" s="513"/>
      <c r="C189" s="513"/>
      <c r="D189" s="513"/>
      <c r="E189" s="513"/>
      <c r="F189" s="513"/>
      <c r="G189" s="513"/>
      <c r="H189" s="513"/>
      <c r="J189" s="513"/>
      <c r="K189" s="513"/>
      <c r="L189" s="513"/>
      <c r="M189" s="513"/>
      <c r="N189" s="513"/>
      <c r="O189" s="513"/>
      <c r="P189" s="513"/>
      <c r="Q189" s="513"/>
      <c r="R189" s="513"/>
      <c r="S189" s="513"/>
      <c r="T189" s="513"/>
    </row>
    <row r="190" spans="1:20">
      <c r="A190" s="513"/>
      <c r="B190" s="513"/>
      <c r="C190" s="513"/>
      <c r="D190" s="513"/>
      <c r="E190" s="513"/>
      <c r="F190" s="513"/>
      <c r="G190" s="513"/>
      <c r="H190" s="513"/>
      <c r="J190" s="513"/>
      <c r="K190" s="513"/>
      <c r="L190" s="513"/>
      <c r="M190" s="513"/>
      <c r="N190" s="513"/>
      <c r="O190" s="513"/>
      <c r="P190" s="513"/>
      <c r="Q190" s="513"/>
      <c r="R190" s="513"/>
      <c r="S190" s="513"/>
      <c r="T190" s="513"/>
    </row>
    <row r="191" spans="1:20">
      <c r="A191" s="513"/>
      <c r="B191" s="513"/>
      <c r="C191" s="513"/>
      <c r="D191" s="513"/>
      <c r="E191" s="513"/>
      <c r="F191" s="513"/>
      <c r="G191" s="513"/>
      <c r="H191" s="513"/>
      <c r="J191" s="513"/>
      <c r="K191" s="513"/>
      <c r="L191" s="513"/>
      <c r="M191" s="513"/>
      <c r="N191" s="513"/>
      <c r="O191" s="513"/>
      <c r="P191" s="513"/>
      <c r="Q191" s="513"/>
      <c r="R191" s="513"/>
      <c r="S191" s="513"/>
      <c r="T191" s="513"/>
    </row>
    <row r="192" spans="1:20">
      <c r="A192" s="513"/>
      <c r="B192" s="513"/>
      <c r="C192" s="513"/>
      <c r="D192" s="513"/>
      <c r="E192" s="513"/>
      <c r="F192" s="513"/>
      <c r="G192" s="513"/>
      <c r="H192" s="513"/>
      <c r="J192" s="513"/>
      <c r="K192" s="513"/>
      <c r="L192" s="513"/>
      <c r="M192" s="513"/>
      <c r="N192" s="513"/>
      <c r="O192" s="513"/>
      <c r="P192" s="513"/>
      <c r="Q192" s="513"/>
      <c r="R192" s="513"/>
      <c r="S192" s="513"/>
      <c r="T192" s="513"/>
    </row>
    <row r="193" spans="1:20">
      <c r="A193" s="513"/>
      <c r="B193" s="513"/>
      <c r="C193" s="513"/>
      <c r="D193" s="513"/>
      <c r="E193" s="513"/>
      <c r="F193" s="513"/>
      <c r="G193" s="513"/>
      <c r="H193" s="513"/>
      <c r="J193" s="513"/>
      <c r="K193" s="513"/>
      <c r="L193" s="513"/>
      <c r="M193" s="513"/>
      <c r="N193" s="513"/>
      <c r="O193" s="513"/>
      <c r="P193" s="513"/>
      <c r="Q193" s="513"/>
      <c r="R193" s="513"/>
      <c r="S193" s="513"/>
      <c r="T193" s="513"/>
    </row>
    <row r="194" spans="1:20">
      <c r="A194" s="513"/>
      <c r="B194" s="513"/>
      <c r="C194" s="513"/>
      <c r="D194" s="513"/>
      <c r="E194" s="513"/>
      <c r="F194" s="513"/>
      <c r="G194" s="513"/>
      <c r="H194" s="513"/>
      <c r="J194" s="513"/>
      <c r="K194" s="513"/>
      <c r="L194" s="513"/>
      <c r="M194" s="513"/>
      <c r="N194" s="513"/>
      <c r="O194" s="513"/>
      <c r="P194" s="513"/>
      <c r="Q194" s="513"/>
      <c r="R194" s="513"/>
      <c r="S194" s="513"/>
      <c r="T194" s="513"/>
    </row>
    <row r="195" spans="1:20">
      <c r="A195" s="513"/>
      <c r="B195" s="513"/>
      <c r="C195" s="513"/>
      <c r="D195" s="513"/>
      <c r="E195" s="513"/>
      <c r="F195" s="513"/>
      <c r="G195" s="513"/>
      <c r="H195" s="513"/>
      <c r="J195" s="513"/>
      <c r="K195" s="513"/>
      <c r="L195" s="513"/>
      <c r="M195" s="513"/>
      <c r="N195" s="513"/>
      <c r="O195" s="513"/>
      <c r="P195" s="513"/>
      <c r="Q195" s="513"/>
      <c r="R195" s="513"/>
      <c r="S195" s="513"/>
      <c r="T195" s="513"/>
    </row>
    <row r="196" spans="1:20">
      <c r="A196" s="513"/>
      <c r="B196" s="513"/>
      <c r="C196" s="513"/>
      <c r="D196" s="513"/>
      <c r="E196" s="513"/>
      <c r="F196" s="513"/>
      <c r="G196" s="513"/>
      <c r="H196" s="513"/>
      <c r="J196" s="513"/>
      <c r="K196" s="513"/>
      <c r="L196" s="513"/>
      <c r="M196" s="513"/>
      <c r="N196" s="513"/>
      <c r="O196" s="513"/>
      <c r="P196" s="513"/>
      <c r="Q196" s="513"/>
      <c r="R196" s="513"/>
      <c r="S196" s="513"/>
      <c r="T196" s="513"/>
    </row>
    <row r="197" spans="1:20">
      <c r="A197" s="513"/>
      <c r="B197" s="513"/>
      <c r="C197" s="513"/>
      <c r="D197" s="513"/>
      <c r="E197" s="513"/>
      <c r="F197" s="513"/>
      <c r="G197" s="513"/>
      <c r="H197" s="513"/>
      <c r="J197" s="513"/>
      <c r="K197" s="513"/>
      <c r="L197" s="513"/>
      <c r="M197" s="513"/>
      <c r="N197" s="513"/>
      <c r="O197" s="513"/>
      <c r="P197" s="513"/>
      <c r="Q197" s="513"/>
      <c r="R197" s="513"/>
      <c r="S197" s="513"/>
      <c r="T197" s="513"/>
    </row>
    <row r="198" spans="1:20">
      <c r="A198" s="513"/>
      <c r="B198" s="513"/>
      <c r="C198" s="513"/>
      <c r="D198" s="513"/>
      <c r="E198" s="513"/>
      <c r="F198" s="513"/>
      <c r="G198" s="513"/>
      <c r="H198" s="513"/>
      <c r="J198" s="513"/>
      <c r="K198" s="513"/>
      <c r="L198" s="513"/>
      <c r="M198" s="513"/>
      <c r="N198" s="513"/>
      <c r="O198" s="513"/>
      <c r="P198" s="513"/>
      <c r="Q198" s="513"/>
      <c r="R198" s="513"/>
      <c r="S198" s="513"/>
      <c r="T198" s="513"/>
    </row>
    <row r="199" spans="1:20">
      <c r="A199" s="513"/>
      <c r="B199" s="513"/>
      <c r="C199" s="513"/>
      <c r="D199" s="513"/>
      <c r="E199" s="513"/>
      <c r="F199" s="513"/>
      <c r="G199" s="513"/>
      <c r="H199" s="513"/>
      <c r="J199" s="513"/>
      <c r="K199" s="513"/>
      <c r="L199" s="513"/>
      <c r="M199" s="513"/>
      <c r="N199" s="513"/>
      <c r="O199" s="513"/>
      <c r="P199" s="513"/>
      <c r="Q199" s="513"/>
      <c r="R199" s="513"/>
      <c r="S199" s="513"/>
      <c r="T199" s="513"/>
    </row>
    <row r="200" spans="1:20">
      <c r="A200" s="513"/>
      <c r="B200" s="513"/>
      <c r="C200" s="513"/>
      <c r="D200" s="513"/>
      <c r="E200" s="513"/>
      <c r="F200" s="513"/>
      <c r="G200" s="513"/>
      <c r="H200" s="513"/>
      <c r="J200" s="513"/>
      <c r="K200" s="513"/>
      <c r="L200" s="513"/>
      <c r="M200" s="513"/>
      <c r="N200" s="513"/>
      <c r="O200" s="513"/>
      <c r="P200" s="513"/>
      <c r="Q200" s="513"/>
      <c r="R200" s="513"/>
      <c r="S200" s="513"/>
      <c r="T200" s="513"/>
    </row>
  </sheetData>
  <sheetProtection password="D939" sheet="1" objects="1" scenarios="1"/>
  <mergeCells count="7">
    <mergeCell ref="K3:N3"/>
    <mergeCell ref="C6:F6"/>
    <mergeCell ref="A2:C2"/>
    <mergeCell ref="A3:C3"/>
    <mergeCell ref="D3:E3"/>
    <mergeCell ref="A4:C4"/>
    <mergeCell ref="D4:E4"/>
  </mergeCells>
  <phoneticPr fontId="28" type="noConversion"/>
  <conditionalFormatting sqref="G7:G9">
    <cfRule type="cellIs" dxfId="0" priority="1" stopIfTrue="1" operator="equal">
      <formula>"Modified"</formula>
    </cfRule>
  </conditionalFormatting>
  <dataValidations disablePrompts="1" count="1">
    <dataValidation type="decimal" allowBlank="1" showInputMessage="1" showErrorMessage="1" sqref="B7:F10" xr:uid="{00000000-0002-0000-0700-000000000000}">
      <formula1>0</formula1>
      <formula2>1</formula2>
    </dataValidation>
  </dataValidations>
  <pageMargins left="0.5" right="0.25" top="0.4" bottom="0" header="0" footer="0"/>
  <pageSetup scale="95" orientation="portrait" r:id="rId1"/>
  <headerFooter alignWithMargins="0">
    <oddHeader>&amp;R Page &amp;P</oddHead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70C0"/>
    <pageSetUpPr fitToPage="1"/>
  </sheetPr>
  <dimension ref="A1:L64"/>
  <sheetViews>
    <sheetView workbookViewId="0">
      <selection activeCell="L10" sqref="L10"/>
    </sheetView>
  </sheetViews>
  <sheetFormatPr defaultColWidth="8.7109375" defaultRowHeight="12.75"/>
  <cols>
    <col min="1" max="1" width="3.85546875" style="135" customWidth="1"/>
    <col min="2" max="2" width="22.28515625" style="135" bestFit="1" customWidth="1"/>
    <col min="3" max="3" width="8.7109375" style="135"/>
    <col min="4" max="5" width="10" style="135" customWidth="1"/>
    <col min="6" max="6" width="10.140625" style="135" customWidth="1"/>
    <col min="7" max="8" width="10" style="135" customWidth="1"/>
    <col min="9" max="9" width="13" style="135" customWidth="1"/>
    <col min="10" max="10" width="8.7109375" style="135"/>
    <col min="11" max="11" width="13.28515625" style="135" bestFit="1" customWidth="1"/>
    <col min="12" max="12" width="40.7109375" style="135" customWidth="1"/>
    <col min="13" max="16384" width="8.7109375" style="135"/>
  </cols>
  <sheetData>
    <row r="1" spans="1:11">
      <c r="A1" s="220" t="s">
        <v>371</v>
      </c>
      <c r="B1" s="172"/>
      <c r="C1" s="172"/>
      <c r="D1" s="172"/>
      <c r="E1" s="172"/>
      <c r="F1" s="221" t="s">
        <v>118</v>
      </c>
      <c r="G1" s="172"/>
      <c r="H1" s="172"/>
      <c r="I1" s="172"/>
      <c r="J1" s="172"/>
      <c r="K1" s="172"/>
    </row>
    <row r="2" spans="1:11">
      <c r="A2" s="559" t="str">
        <f>"Title:" &amp; 'Summary-RBHS'!D2</f>
        <v>Title:Enter Proposal Title here.</v>
      </c>
      <c r="B2" s="559"/>
      <c r="C2" s="559"/>
      <c r="D2" s="559"/>
      <c r="E2" s="559"/>
      <c r="F2" s="559"/>
      <c r="G2" s="173"/>
      <c r="H2" s="174" t="s">
        <v>171</v>
      </c>
      <c r="I2" s="460" t="str">
        <f>'Summary-RBHS'!I2</f>
        <v>(mm/dd/yy)</v>
      </c>
      <c r="J2" s="175" t="s">
        <v>99</v>
      </c>
      <c r="K2" s="502" t="str">
        <f>'Summary-RBHS'!K2</f>
        <v>Enter Log here</v>
      </c>
    </row>
    <row r="3" spans="1:11">
      <c r="A3" s="559" t="str">
        <f>"PI:" &amp; 'Summary-RBHS'!D3</f>
        <v>PI:Enter PI's Full name here.</v>
      </c>
      <c r="B3" s="559"/>
      <c r="C3" s="559"/>
      <c r="D3" s="559"/>
      <c r="E3" s="559"/>
      <c r="F3" s="559"/>
      <c r="G3" s="560" t="s">
        <v>175</v>
      </c>
      <c r="H3" s="560"/>
      <c r="I3" s="460" t="str">
        <f>'Summary-RBHS'!I3</f>
        <v>(mm/dd/yy)</v>
      </c>
      <c r="J3" s="177" t="s">
        <v>178</v>
      </c>
      <c r="K3" s="460" t="str">
        <f>'Summary-RBHS'!K3</f>
        <v>(mm/dd/yy)</v>
      </c>
    </row>
    <row r="4" spans="1:11" ht="13.5" thickBot="1">
      <c r="A4" s="561" t="str">
        <f>"Sponsor:" &amp; 'Summary-RBHS'!D4</f>
        <v>Sponsor:Enter the Sponsor here.</v>
      </c>
      <c r="B4" s="561"/>
      <c r="C4" s="561"/>
      <c r="D4" s="561"/>
      <c r="E4" s="561"/>
      <c r="F4" s="561"/>
      <c r="G4" s="179"/>
      <c r="H4" s="178"/>
      <c r="I4" s="222"/>
      <c r="J4" s="222"/>
      <c r="K4" s="222"/>
    </row>
    <row r="6" spans="1:11">
      <c r="A6" s="190"/>
      <c r="B6" s="223" t="s">
        <v>139</v>
      </c>
      <c r="C6" s="190"/>
      <c r="D6" s="190"/>
      <c r="E6" s="190"/>
      <c r="F6" s="190"/>
      <c r="G6" s="190"/>
      <c r="H6" s="190"/>
      <c r="I6" s="190"/>
    </row>
    <row r="7" spans="1:11">
      <c r="A7" s="190"/>
      <c r="B7" s="223"/>
      <c r="C7" s="190"/>
      <c r="D7" s="190"/>
      <c r="E7" s="190"/>
      <c r="F7" s="190"/>
      <c r="G7" s="190"/>
      <c r="H7" s="190"/>
      <c r="I7" s="190"/>
    </row>
    <row r="8" spans="1:11" ht="13.5" thickBot="1">
      <c r="A8" s="190"/>
      <c r="B8" s="210" t="s">
        <v>119</v>
      </c>
      <c r="C8" s="190"/>
      <c r="D8" s="224" t="s">
        <v>81</v>
      </c>
      <c r="E8" s="224" t="s">
        <v>82</v>
      </c>
      <c r="F8" s="224" t="s">
        <v>83</v>
      </c>
      <c r="G8" s="224" t="s">
        <v>84</v>
      </c>
      <c r="H8" s="224" t="s">
        <v>85</v>
      </c>
      <c r="I8" s="225" t="s">
        <v>86</v>
      </c>
    </row>
    <row r="9" spans="1:11">
      <c r="A9" s="226">
        <v>1</v>
      </c>
      <c r="B9" s="227" t="s">
        <v>142</v>
      </c>
      <c r="C9" s="228"/>
      <c r="D9" s="227">
        <v>0</v>
      </c>
      <c r="E9" s="227">
        <v>0</v>
      </c>
      <c r="F9" s="227">
        <v>0</v>
      </c>
      <c r="G9" s="227">
        <v>0</v>
      </c>
      <c r="H9" s="227">
        <v>0</v>
      </c>
      <c r="I9" s="190">
        <f>SUM(D9:H9)</f>
        <v>0</v>
      </c>
    </row>
    <row r="10" spans="1:11">
      <c r="A10" s="226">
        <v>2</v>
      </c>
      <c r="B10" s="227" t="s">
        <v>143</v>
      </c>
      <c r="C10" s="228"/>
      <c r="D10" s="227">
        <v>0</v>
      </c>
      <c r="E10" s="227">
        <v>0</v>
      </c>
      <c r="F10" s="227">
        <v>0</v>
      </c>
      <c r="G10" s="227">
        <v>0</v>
      </c>
      <c r="H10" s="227">
        <v>0</v>
      </c>
      <c r="I10" s="190">
        <f>SUM(D10:H10)</f>
        <v>0</v>
      </c>
    </row>
    <row r="11" spans="1:11">
      <c r="A11" s="226">
        <v>3</v>
      </c>
      <c r="B11" s="227" t="s">
        <v>137</v>
      </c>
      <c r="C11" s="228"/>
      <c r="D11" s="227">
        <v>0</v>
      </c>
      <c r="E11" s="227">
        <v>0</v>
      </c>
      <c r="F11" s="227">
        <v>0</v>
      </c>
      <c r="G11" s="227">
        <v>0</v>
      </c>
      <c r="H11" s="227">
        <v>0</v>
      </c>
      <c r="I11" s="190">
        <f>SUM(D11:H11)</f>
        <v>0</v>
      </c>
    </row>
    <row r="12" spans="1:11">
      <c r="A12" s="226">
        <v>4</v>
      </c>
      <c r="B12" s="227" t="s">
        <v>138</v>
      </c>
      <c r="C12" s="228"/>
      <c r="D12" s="227">
        <v>0</v>
      </c>
      <c r="E12" s="227">
        <v>0</v>
      </c>
      <c r="F12" s="227">
        <v>0</v>
      </c>
      <c r="G12" s="227">
        <v>0</v>
      </c>
      <c r="H12" s="227">
        <v>0</v>
      </c>
      <c r="I12" s="190">
        <f>SUM(D12:H12)</f>
        <v>0</v>
      </c>
    </row>
    <row r="13" spans="1:11">
      <c r="A13" s="226">
        <v>5</v>
      </c>
      <c r="B13" s="227" t="s">
        <v>182</v>
      </c>
      <c r="C13" s="228"/>
      <c r="D13" s="227">
        <v>0</v>
      </c>
      <c r="E13" s="227">
        <v>0</v>
      </c>
      <c r="F13" s="227">
        <v>0</v>
      </c>
      <c r="G13" s="227">
        <v>0</v>
      </c>
      <c r="H13" s="227">
        <v>0</v>
      </c>
      <c r="I13" s="190">
        <f t="shared" ref="I13:I18" si="0">SUM(D13:H13)</f>
        <v>0</v>
      </c>
    </row>
    <row r="14" spans="1:11">
      <c r="A14" s="226">
        <v>6</v>
      </c>
      <c r="B14" s="227" t="s">
        <v>183</v>
      </c>
      <c r="C14" s="228"/>
      <c r="D14" s="227">
        <v>0</v>
      </c>
      <c r="E14" s="227">
        <v>0</v>
      </c>
      <c r="F14" s="227">
        <v>0</v>
      </c>
      <c r="G14" s="227">
        <v>0</v>
      </c>
      <c r="H14" s="227">
        <v>0</v>
      </c>
      <c r="I14" s="190">
        <f t="shared" si="0"/>
        <v>0</v>
      </c>
    </row>
    <row r="15" spans="1:11">
      <c r="A15" s="226">
        <v>7</v>
      </c>
      <c r="B15" s="227" t="s">
        <v>184</v>
      </c>
      <c r="C15" s="228"/>
      <c r="D15" s="227">
        <v>0</v>
      </c>
      <c r="E15" s="227">
        <v>0</v>
      </c>
      <c r="F15" s="227">
        <v>0</v>
      </c>
      <c r="G15" s="227">
        <v>0</v>
      </c>
      <c r="H15" s="227">
        <v>0</v>
      </c>
      <c r="I15" s="190">
        <f t="shared" si="0"/>
        <v>0</v>
      </c>
    </row>
    <row r="16" spans="1:11">
      <c r="A16" s="226">
        <v>8</v>
      </c>
      <c r="B16" s="227" t="s">
        <v>185</v>
      </c>
      <c r="C16" s="228"/>
      <c r="D16" s="227">
        <v>0</v>
      </c>
      <c r="E16" s="227">
        <v>0</v>
      </c>
      <c r="F16" s="227">
        <v>0</v>
      </c>
      <c r="G16" s="227">
        <v>0</v>
      </c>
      <c r="H16" s="227">
        <v>0</v>
      </c>
      <c r="I16" s="190">
        <f t="shared" si="0"/>
        <v>0</v>
      </c>
    </row>
    <row r="17" spans="1:12">
      <c r="A17" s="226">
        <v>9</v>
      </c>
      <c r="B17" s="227" t="s">
        <v>186</v>
      </c>
      <c r="C17" s="228"/>
      <c r="D17" s="227">
        <v>0</v>
      </c>
      <c r="E17" s="227">
        <v>0</v>
      </c>
      <c r="F17" s="227">
        <v>0</v>
      </c>
      <c r="G17" s="227">
        <v>0</v>
      </c>
      <c r="H17" s="227">
        <v>0</v>
      </c>
      <c r="I17" s="190">
        <f t="shared" si="0"/>
        <v>0</v>
      </c>
    </row>
    <row r="18" spans="1:12">
      <c r="A18" s="226">
        <v>10</v>
      </c>
      <c r="B18" s="227" t="s">
        <v>187</v>
      </c>
      <c r="C18" s="228"/>
      <c r="D18" s="227">
        <v>0</v>
      </c>
      <c r="E18" s="227">
        <v>0</v>
      </c>
      <c r="F18" s="227">
        <v>0</v>
      </c>
      <c r="G18" s="227">
        <v>0</v>
      </c>
      <c r="H18" s="227">
        <v>0</v>
      </c>
      <c r="I18" s="190">
        <f t="shared" si="0"/>
        <v>0</v>
      </c>
    </row>
    <row r="19" spans="1:12">
      <c r="A19" s="190"/>
      <c r="B19" s="425" t="s">
        <v>140</v>
      </c>
      <c r="C19" s="349"/>
      <c r="D19" s="351">
        <f t="shared" ref="D19:I19" si="1">SUM(D9:D18)</f>
        <v>0</v>
      </c>
      <c r="E19" s="351">
        <f t="shared" si="1"/>
        <v>0</v>
      </c>
      <c r="F19" s="351">
        <f t="shared" si="1"/>
        <v>0</v>
      </c>
      <c r="G19" s="351">
        <f t="shared" si="1"/>
        <v>0</v>
      </c>
      <c r="H19" s="351">
        <f t="shared" si="1"/>
        <v>0</v>
      </c>
      <c r="I19" s="351">
        <f t="shared" si="1"/>
        <v>0</v>
      </c>
    </row>
    <row r="20" spans="1:12">
      <c r="B20" s="228"/>
      <c r="C20" s="228"/>
      <c r="D20" s="228"/>
      <c r="E20" s="228"/>
      <c r="F20" s="228"/>
      <c r="G20" s="228"/>
      <c r="H20" s="228"/>
      <c r="I20" s="228"/>
    </row>
    <row r="21" spans="1:12" hidden="1">
      <c r="B21" s="228"/>
      <c r="C21" s="228"/>
      <c r="D21" s="228"/>
      <c r="E21" s="228"/>
      <c r="F21" s="228"/>
      <c r="G21" s="228"/>
      <c r="H21" s="228"/>
      <c r="I21" s="228"/>
    </row>
    <row r="22" spans="1:12" hidden="1">
      <c r="B22" s="228"/>
      <c r="C22" s="228"/>
      <c r="D22" s="228"/>
      <c r="E22" s="228"/>
      <c r="F22" s="228"/>
      <c r="G22" s="228"/>
      <c r="H22" s="228"/>
      <c r="I22" s="228"/>
    </row>
    <row r="23" spans="1:12" hidden="1">
      <c r="B23" s="228"/>
      <c r="C23" s="228"/>
      <c r="D23" s="228"/>
      <c r="E23" s="228"/>
      <c r="F23" s="228"/>
      <c r="G23" s="228"/>
      <c r="H23" s="228"/>
      <c r="I23" s="228"/>
    </row>
    <row r="24" spans="1:12" hidden="1">
      <c r="B24" s="228"/>
      <c r="C24" s="228"/>
      <c r="D24" s="228"/>
      <c r="E24" s="228"/>
      <c r="F24" s="228"/>
      <c r="G24" s="228"/>
      <c r="H24" s="228"/>
      <c r="I24" s="228"/>
    </row>
    <row r="25" spans="1:12" s="190" customFormat="1" ht="13.5" hidden="1" thickBot="1">
      <c r="A25" s="229"/>
      <c r="B25" s="230" t="s">
        <v>141</v>
      </c>
      <c r="C25" s="229"/>
      <c r="D25" s="229"/>
      <c r="E25" s="229"/>
      <c r="F25" s="229"/>
      <c r="G25" s="229"/>
      <c r="H25" s="229"/>
      <c r="I25" s="229"/>
      <c r="L25" s="135"/>
    </row>
    <row r="26" spans="1:12" s="190" customFormat="1" ht="13.5" hidden="1" thickTop="1">
      <c r="L26" s="135"/>
    </row>
    <row r="27" spans="1:12" s="190" customFormat="1">
      <c r="B27" s="223" t="s">
        <v>110</v>
      </c>
      <c r="L27" s="135"/>
    </row>
    <row r="28" spans="1:12" s="190" customFormat="1">
      <c r="B28" s="223"/>
      <c r="L28" s="135"/>
    </row>
    <row r="29" spans="1:12" s="190" customFormat="1" ht="13.5" thickBot="1">
      <c r="B29" s="210" t="s">
        <v>119</v>
      </c>
      <c r="D29" s="224" t="s">
        <v>81</v>
      </c>
      <c r="E29" s="224" t="s">
        <v>82</v>
      </c>
      <c r="F29" s="224" t="s">
        <v>83</v>
      </c>
      <c r="G29" s="224" t="s">
        <v>84</v>
      </c>
      <c r="H29" s="224" t="s">
        <v>85</v>
      </c>
      <c r="I29" s="225" t="s">
        <v>86</v>
      </c>
      <c r="L29" s="135"/>
    </row>
    <row r="30" spans="1:12" s="190" customFormat="1">
      <c r="A30" s="190">
        <v>1</v>
      </c>
      <c r="B30" s="226" t="str">
        <f>B9</f>
        <v>Subcontractor #1</v>
      </c>
      <c r="D30" s="226">
        <f>IF(D9&lt;25001,D9,25000)</f>
        <v>0</v>
      </c>
      <c r="E30" s="226">
        <f>IF((D9+E9)&lt;25001,E9,(25000-D30))</f>
        <v>0</v>
      </c>
      <c r="F30" s="226">
        <f>IF((D9+E9+F9)&lt;25001,F9,(25000-D30-E30))</f>
        <v>0</v>
      </c>
      <c r="G30" s="226">
        <f>IF((D9+E9+F9+G9)&lt;25001,G9,(25000-D30-E30-F30))</f>
        <v>0</v>
      </c>
      <c r="H30" s="226">
        <f>IF((D9+E9+F9+G9+H9)&lt;25001,H9,(25000-D30-E30-F30-G30))</f>
        <v>0</v>
      </c>
      <c r="I30" s="190">
        <f>SUM(D30:H30)</f>
        <v>0</v>
      </c>
      <c r="L30" s="135"/>
    </row>
    <row r="31" spans="1:12" s="190" customFormat="1">
      <c r="A31" s="190">
        <v>2</v>
      </c>
      <c r="B31" s="226" t="str">
        <f>B10</f>
        <v>Subcontractor #2</v>
      </c>
      <c r="D31" s="226">
        <f>IF(D10&lt;25001,D10,25000)</f>
        <v>0</v>
      </c>
      <c r="E31" s="226">
        <f>IF((D10+E10)&lt;25001,E10,(25000-D31))</f>
        <v>0</v>
      </c>
      <c r="F31" s="226">
        <f>IF((D10+E10+F10)&lt;25001,F10,(25000-D31-E31))</f>
        <v>0</v>
      </c>
      <c r="G31" s="226">
        <f>IF((D10+E10+F10+G10)&lt;25001,G10,(25000-D31-E31-F31))</f>
        <v>0</v>
      </c>
      <c r="H31" s="226">
        <f>IF((D10+E10+F10+G10+H10)&lt;25001,H10,(25000-D31-E31-F31-G31))</f>
        <v>0</v>
      </c>
      <c r="I31" s="190">
        <f>SUM(D31:H31)</f>
        <v>0</v>
      </c>
      <c r="L31" s="135"/>
    </row>
    <row r="32" spans="1:12" s="190" customFormat="1">
      <c r="A32" s="190">
        <v>3</v>
      </c>
      <c r="B32" s="226" t="str">
        <f>B11</f>
        <v>Subcontractor #3</v>
      </c>
      <c r="D32" s="226">
        <f>IF(D11&lt;25001,D11,25000)</f>
        <v>0</v>
      </c>
      <c r="E32" s="226">
        <f>IF((D11+E11)&lt;25001,E11,(25000-D32))</f>
        <v>0</v>
      </c>
      <c r="F32" s="226">
        <f>IF((D11+E11+F11)&lt;25001,F11,(25000-D32-E32))</f>
        <v>0</v>
      </c>
      <c r="G32" s="226">
        <f>IF((D11+E11+F11+G11)&lt;25001,G11,(25000-D32-E32-F32))</f>
        <v>0</v>
      </c>
      <c r="H32" s="226">
        <f>IF((D11+E11+F11+G11+H11)&lt;25001,H11,(25000-D32-E32-F32-G32))</f>
        <v>0</v>
      </c>
      <c r="I32" s="190">
        <f>SUM(D32:H32)</f>
        <v>0</v>
      </c>
      <c r="L32" s="135"/>
    </row>
    <row r="33" spans="1:12" s="190" customFormat="1">
      <c r="A33" s="190">
        <v>4</v>
      </c>
      <c r="B33" s="226" t="str">
        <f>B12</f>
        <v>Subcontractor #4</v>
      </c>
      <c r="D33" s="226">
        <f>IF(D12&lt;25001,D12,25000)</f>
        <v>0</v>
      </c>
      <c r="E33" s="226">
        <f>IF((D12+E12)&lt;25001,E12,(25000-D33))</f>
        <v>0</v>
      </c>
      <c r="F33" s="226">
        <f>IF((D12+E12+F12)&lt;25001,F12,(25000-D33-E33))</f>
        <v>0</v>
      </c>
      <c r="G33" s="226">
        <f>IF((D12+E12+F12+G12)&lt;25001,G12,(25000-D33-E33-F33))</f>
        <v>0</v>
      </c>
      <c r="H33" s="226">
        <f>IF((D12+E12+F12+G12+H12)&lt;25001,H12,(25000-D33-E33-F33-G33))</f>
        <v>0</v>
      </c>
      <c r="I33" s="190">
        <f>SUM(D33:H33)</f>
        <v>0</v>
      </c>
      <c r="L33" s="135"/>
    </row>
    <row r="34" spans="1:12" s="190" customFormat="1">
      <c r="A34" s="226">
        <v>5</v>
      </c>
      <c r="B34" s="226" t="str">
        <f t="shared" ref="B34:B39" si="2">B13</f>
        <v>Subcontractor #5</v>
      </c>
      <c r="D34" s="226">
        <f t="shared" ref="D34:D39" si="3">IF(D13&lt;25001,D13,25000)</f>
        <v>0</v>
      </c>
      <c r="E34" s="226">
        <f t="shared" ref="E34:E39" si="4">IF((D13+E13)&lt;25001,E13,(25000-D34))</f>
        <v>0</v>
      </c>
      <c r="F34" s="226">
        <f t="shared" ref="F34:F39" si="5">IF((D13+E13+F13)&lt;25001,F13,(25000-D34-E34))</f>
        <v>0</v>
      </c>
      <c r="G34" s="226">
        <f t="shared" ref="G34:G39" si="6">IF((D13+E13+F13+G13)&lt;25001,G13,(25000-D34-E34-F34))</f>
        <v>0</v>
      </c>
      <c r="H34" s="226">
        <f t="shared" ref="H34:H39" si="7">IF((D13+E13+F13+G13+H13)&lt;25001,H13,(25000-D34-E34-F34-G34))</f>
        <v>0</v>
      </c>
      <c r="I34" s="190">
        <f t="shared" ref="I34:I39" si="8">SUM(D34:H34)</f>
        <v>0</v>
      </c>
      <c r="L34" s="135"/>
    </row>
    <row r="35" spans="1:12" s="190" customFormat="1">
      <c r="A35" s="226">
        <v>6</v>
      </c>
      <c r="B35" s="226" t="str">
        <f t="shared" si="2"/>
        <v>Subcontractor #6</v>
      </c>
      <c r="D35" s="226">
        <f t="shared" si="3"/>
        <v>0</v>
      </c>
      <c r="E35" s="226">
        <f t="shared" si="4"/>
        <v>0</v>
      </c>
      <c r="F35" s="226">
        <f t="shared" si="5"/>
        <v>0</v>
      </c>
      <c r="G35" s="226">
        <f t="shared" si="6"/>
        <v>0</v>
      </c>
      <c r="H35" s="226">
        <f t="shared" si="7"/>
        <v>0</v>
      </c>
      <c r="I35" s="190">
        <f t="shared" si="8"/>
        <v>0</v>
      </c>
      <c r="L35" s="135"/>
    </row>
    <row r="36" spans="1:12" s="190" customFormat="1">
      <c r="A36" s="226">
        <v>7</v>
      </c>
      <c r="B36" s="226" t="str">
        <f t="shared" si="2"/>
        <v>Subcontractor #7</v>
      </c>
      <c r="D36" s="226">
        <f t="shared" si="3"/>
        <v>0</v>
      </c>
      <c r="E36" s="226">
        <f t="shared" si="4"/>
        <v>0</v>
      </c>
      <c r="F36" s="226">
        <f t="shared" si="5"/>
        <v>0</v>
      </c>
      <c r="G36" s="226">
        <f t="shared" si="6"/>
        <v>0</v>
      </c>
      <c r="H36" s="226">
        <f t="shared" si="7"/>
        <v>0</v>
      </c>
      <c r="I36" s="190">
        <f t="shared" si="8"/>
        <v>0</v>
      </c>
      <c r="L36" s="135"/>
    </row>
    <row r="37" spans="1:12" s="190" customFormat="1">
      <c r="A37" s="226">
        <v>8</v>
      </c>
      <c r="B37" s="226" t="str">
        <f t="shared" si="2"/>
        <v>Subcontractor #8</v>
      </c>
      <c r="D37" s="226">
        <f t="shared" si="3"/>
        <v>0</v>
      </c>
      <c r="E37" s="226">
        <f t="shared" si="4"/>
        <v>0</v>
      </c>
      <c r="F37" s="226">
        <f t="shared" si="5"/>
        <v>0</v>
      </c>
      <c r="G37" s="226">
        <f t="shared" si="6"/>
        <v>0</v>
      </c>
      <c r="H37" s="226">
        <f t="shared" si="7"/>
        <v>0</v>
      </c>
      <c r="I37" s="190">
        <f t="shared" si="8"/>
        <v>0</v>
      </c>
      <c r="L37" s="135"/>
    </row>
    <row r="38" spans="1:12" s="190" customFormat="1">
      <c r="A38" s="226">
        <v>9</v>
      </c>
      <c r="B38" s="226" t="str">
        <f t="shared" si="2"/>
        <v>Subcontractor #9</v>
      </c>
      <c r="D38" s="226">
        <f t="shared" si="3"/>
        <v>0</v>
      </c>
      <c r="E38" s="226">
        <f t="shared" si="4"/>
        <v>0</v>
      </c>
      <c r="F38" s="226">
        <f t="shared" si="5"/>
        <v>0</v>
      </c>
      <c r="G38" s="226">
        <f t="shared" si="6"/>
        <v>0</v>
      </c>
      <c r="H38" s="226">
        <f t="shared" si="7"/>
        <v>0</v>
      </c>
      <c r="I38" s="190">
        <f t="shared" si="8"/>
        <v>0</v>
      </c>
      <c r="L38" s="135"/>
    </row>
    <row r="39" spans="1:12" s="190" customFormat="1">
      <c r="A39" s="226">
        <v>10</v>
      </c>
      <c r="B39" s="226" t="str">
        <f t="shared" si="2"/>
        <v>Subcontractor #10</v>
      </c>
      <c r="D39" s="226">
        <f t="shared" si="3"/>
        <v>0</v>
      </c>
      <c r="E39" s="226">
        <f t="shared" si="4"/>
        <v>0</v>
      </c>
      <c r="F39" s="226">
        <f t="shared" si="5"/>
        <v>0</v>
      </c>
      <c r="G39" s="226">
        <f t="shared" si="6"/>
        <v>0</v>
      </c>
      <c r="H39" s="226">
        <f t="shared" si="7"/>
        <v>0</v>
      </c>
      <c r="I39" s="190">
        <f t="shared" si="8"/>
        <v>0</v>
      </c>
      <c r="L39" s="135"/>
    </row>
    <row r="40" spans="1:12" s="190" customFormat="1">
      <c r="A40" s="349"/>
      <c r="B40" s="350" t="s">
        <v>120</v>
      </c>
      <c r="C40" s="349"/>
      <c r="D40" s="351">
        <f t="shared" ref="D40:I40" si="9">SUM(D30:D39)</f>
        <v>0</v>
      </c>
      <c r="E40" s="351">
        <f t="shared" si="9"/>
        <v>0</v>
      </c>
      <c r="F40" s="351">
        <f t="shared" si="9"/>
        <v>0</v>
      </c>
      <c r="G40" s="351">
        <f t="shared" si="9"/>
        <v>0</v>
      </c>
      <c r="H40" s="351">
        <f t="shared" si="9"/>
        <v>0</v>
      </c>
      <c r="I40" s="351">
        <f t="shared" si="9"/>
        <v>0</v>
      </c>
      <c r="L40" s="135"/>
    </row>
    <row r="41" spans="1:12" s="190" customFormat="1">
      <c r="L41" s="135"/>
    </row>
    <row r="42" spans="1:12" s="190" customFormat="1">
      <c r="B42" s="208" t="s">
        <v>75</v>
      </c>
      <c r="L42" s="135"/>
    </row>
    <row r="43" spans="1:12" s="190" customFormat="1">
      <c r="L43" s="135"/>
    </row>
    <row r="44" spans="1:12" s="190" customFormat="1" ht="13.5" thickBot="1">
      <c r="B44" s="210" t="s">
        <v>119</v>
      </c>
      <c r="D44" s="224" t="s">
        <v>81</v>
      </c>
      <c r="E44" s="224" t="s">
        <v>82</v>
      </c>
      <c r="F44" s="224" t="s">
        <v>83</v>
      </c>
      <c r="G44" s="224" t="s">
        <v>84</v>
      </c>
      <c r="H44" s="224" t="s">
        <v>85</v>
      </c>
      <c r="I44" s="225" t="s">
        <v>86</v>
      </c>
      <c r="L44" s="135"/>
    </row>
    <row r="45" spans="1:12" s="190" customFormat="1">
      <c r="A45" s="190">
        <v>1</v>
      </c>
      <c r="B45" s="231" t="str">
        <f>B9</f>
        <v>Subcontractor #1</v>
      </c>
      <c r="D45" s="226">
        <f>IF(D9&lt;25001,0,D9-D30)</f>
        <v>0</v>
      </c>
      <c r="E45" s="226">
        <f>IF((D9+E9)&lt;25001,0,(E9-E30))</f>
        <v>0</v>
      </c>
      <c r="F45" s="226">
        <f>IF((D9+E9+F9)&lt;25001,0,(F9-F30))</f>
        <v>0</v>
      </c>
      <c r="G45" s="226">
        <f>IF((D9+E9+F9+G9)&lt;25001,0,(G9-G30))</f>
        <v>0</v>
      </c>
      <c r="H45" s="226">
        <f>IF((D9+E9+F9+G9+H9)&lt;25001,0,(H9-H30))</f>
        <v>0</v>
      </c>
      <c r="I45" s="190">
        <f>SUM(D45:H45)</f>
        <v>0</v>
      </c>
      <c r="L45" s="135"/>
    </row>
    <row r="46" spans="1:12" s="190" customFormat="1">
      <c r="A46" s="190">
        <v>2</v>
      </c>
      <c r="B46" s="231" t="str">
        <f>B10</f>
        <v>Subcontractor #2</v>
      </c>
      <c r="D46" s="226">
        <f>IF(D10&lt;25001,0,D10-D31)</f>
        <v>0</v>
      </c>
      <c r="E46" s="226">
        <f>IF((D10+E10)&lt;25001,0,(E10-E31))</f>
        <v>0</v>
      </c>
      <c r="F46" s="226">
        <f>IF((D10+E10+F10)&lt;25001,0,(F10-F31))</f>
        <v>0</v>
      </c>
      <c r="G46" s="226">
        <f>IF((D10+E10+F10+G10)&lt;25001,0,(G10-G31))</f>
        <v>0</v>
      </c>
      <c r="H46" s="226">
        <f>IF((D10+E10+F10+G10+H10)&lt;25001,0,(H10-H31))</f>
        <v>0</v>
      </c>
      <c r="I46" s="190">
        <f>SUM(D46:H46)</f>
        <v>0</v>
      </c>
      <c r="L46" s="135"/>
    </row>
    <row r="47" spans="1:12" s="190" customFormat="1">
      <c r="A47" s="190">
        <v>3</v>
      </c>
      <c r="B47" s="231" t="str">
        <f>B11</f>
        <v>Subcontractor #3</v>
      </c>
      <c r="D47" s="226">
        <f>IF(D11&lt;25001,0,D11-D32)</f>
        <v>0</v>
      </c>
      <c r="E47" s="226">
        <f>IF((D11+E11)&lt;25001,0,(E11-E32))</f>
        <v>0</v>
      </c>
      <c r="F47" s="226">
        <f>IF((D11+E11+F11)&lt;25001,0,(F11-F32))</f>
        <v>0</v>
      </c>
      <c r="G47" s="226">
        <f>IF((D11+E11+F11+G11)&lt;25001,0,(G11-G32))</f>
        <v>0</v>
      </c>
      <c r="H47" s="226">
        <f>IF((D11+E11+F11+G11+H11)&lt;25001,0,(H11-H32))</f>
        <v>0</v>
      </c>
      <c r="I47" s="190">
        <f>SUM(D47:H47)</f>
        <v>0</v>
      </c>
      <c r="L47" s="135"/>
    </row>
    <row r="48" spans="1:12" s="190" customFormat="1">
      <c r="A48" s="190">
        <v>4</v>
      </c>
      <c r="B48" s="231" t="str">
        <f>B12</f>
        <v>Subcontractor #4</v>
      </c>
      <c r="D48" s="226">
        <f>IF(D12&lt;25001,0,D12-D33)</f>
        <v>0</v>
      </c>
      <c r="E48" s="226">
        <f>IF((D12+E12)&lt;25001,0,(E12-E33))</f>
        <v>0</v>
      </c>
      <c r="F48" s="226">
        <f>IF((D12+E12+F12)&lt;25001,0,(F12-F33))</f>
        <v>0</v>
      </c>
      <c r="G48" s="226">
        <f>IF((D12+E12+F12+G12)&lt;25001,0,(G12-G33))</f>
        <v>0</v>
      </c>
      <c r="H48" s="226">
        <f>IF((D12+E12+F12+G12+H12)&lt;25001,0,(H12-H33))</f>
        <v>0</v>
      </c>
      <c r="I48" s="190">
        <f>SUM(D48:H48)</f>
        <v>0</v>
      </c>
      <c r="L48" s="135"/>
    </row>
    <row r="49" spans="1:12" s="190" customFormat="1">
      <c r="A49" s="226">
        <v>5</v>
      </c>
      <c r="B49" s="231" t="str">
        <f t="shared" ref="B49:B54" si="10">B13</f>
        <v>Subcontractor #5</v>
      </c>
      <c r="D49" s="226">
        <f t="shared" ref="D49:D54" si="11">IF(D13&lt;25001,0,D13-D34)</f>
        <v>0</v>
      </c>
      <c r="E49" s="226">
        <f t="shared" ref="E49:E54" si="12">IF((D13+E13)&lt;25001,0,(E13-E34))</f>
        <v>0</v>
      </c>
      <c r="F49" s="226">
        <f t="shared" ref="F49:F54" si="13">IF((D13+E13+F13)&lt;25001,0,(F13-F34))</f>
        <v>0</v>
      </c>
      <c r="G49" s="226">
        <f t="shared" ref="G49:G54" si="14">IF((D13+E13+F13+G13)&lt;25001,0,(G13-G34))</f>
        <v>0</v>
      </c>
      <c r="H49" s="226">
        <f t="shared" ref="H49:H54" si="15">IF((D13+E13+F13+G13+H13)&lt;25001,0,(H13-H34))</f>
        <v>0</v>
      </c>
      <c r="I49" s="190">
        <f t="shared" ref="I49:I54" si="16">SUM(D49:H49)</f>
        <v>0</v>
      </c>
      <c r="L49" s="135"/>
    </row>
    <row r="50" spans="1:12" s="190" customFormat="1">
      <c r="A50" s="226">
        <v>6</v>
      </c>
      <c r="B50" s="231" t="str">
        <f t="shared" si="10"/>
        <v>Subcontractor #6</v>
      </c>
      <c r="D50" s="226">
        <f t="shared" si="11"/>
        <v>0</v>
      </c>
      <c r="E50" s="226">
        <f t="shared" si="12"/>
        <v>0</v>
      </c>
      <c r="F50" s="226">
        <f t="shared" si="13"/>
        <v>0</v>
      </c>
      <c r="G50" s="226">
        <f t="shared" si="14"/>
        <v>0</v>
      </c>
      <c r="H50" s="226">
        <f t="shared" si="15"/>
        <v>0</v>
      </c>
      <c r="I50" s="190">
        <f t="shared" si="16"/>
        <v>0</v>
      </c>
      <c r="L50" s="135"/>
    </row>
    <row r="51" spans="1:12" s="190" customFormat="1">
      <c r="A51" s="226">
        <v>7</v>
      </c>
      <c r="B51" s="231" t="str">
        <f t="shared" si="10"/>
        <v>Subcontractor #7</v>
      </c>
      <c r="D51" s="226">
        <f t="shared" si="11"/>
        <v>0</v>
      </c>
      <c r="E51" s="226">
        <f t="shared" si="12"/>
        <v>0</v>
      </c>
      <c r="F51" s="226">
        <f t="shared" si="13"/>
        <v>0</v>
      </c>
      <c r="G51" s="226">
        <f t="shared" si="14"/>
        <v>0</v>
      </c>
      <c r="H51" s="226">
        <f t="shared" si="15"/>
        <v>0</v>
      </c>
      <c r="I51" s="190">
        <f t="shared" si="16"/>
        <v>0</v>
      </c>
      <c r="L51" s="135"/>
    </row>
    <row r="52" spans="1:12" s="190" customFormat="1">
      <c r="A52" s="226">
        <v>8</v>
      </c>
      <c r="B52" s="231" t="str">
        <f t="shared" si="10"/>
        <v>Subcontractor #8</v>
      </c>
      <c r="D52" s="226">
        <f t="shared" si="11"/>
        <v>0</v>
      </c>
      <c r="E52" s="226">
        <f t="shared" si="12"/>
        <v>0</v>
      </c>
      <c r="F52" s="226">
        <f t="shared" si="13"/>
        <v>0</v>
      </c>
      <c r="G52" s="226">
        <f t="shared" si="14"/>
        <v>0</v>
      </c>
      <c r="H52" s="226">
        <f t="shared" si="15"/>
        <v>0</v>
      </c>
      <c r="I52" s="190">
        <f t="shared" si="16"/>
        <v>0</v>
      </c>
      <c r="L52" s="135"/>
    </row>
    <row r="53" spans="1:12" s="190" customFormat="1">
      <c r="A53" s="226">
        <v>9</v>
      </c>
      <c r="B53" s="231" t="str">
        <f t="shared" si="10"/>
        <v>Subcontractor #9</v>
      </c>
      <c r="D53" s="226">
        <f t="shared" si="11"/>
        <v>0</v>
      </c>
      <c r="E53" s="226">
        <f t="shared" si="12"/>
        <v>0</v>
      </c>
      <c r="F53" s="226">
        <f t="shared" si="13"/>
        <v>0</v>
      </c>
      <c r="G53" s="226">
        <f t="shared" si="14"/>
        <v>0</v>
      </c>
      <c r="H53" s="226">
        <f t="shared" si="15"/>
        <v>0</v>
      </c>
      <c r="I53" s="190">
        <f t="shared" si="16"/>
        <v>0</v>
      </c>
      <c r="L53" s="135"/>
    </row>
    <row r="54" spans="1:12" s="190" customFormat="1">
      <c r="A54" s="226">
        <v>10</v>
      </c>
      <c r="B54" s="231" t="str">
        <f t="shared" si="10"/>
        <v>Subcontractor #10</v>
      </c>
      <c r="D54" s="226">
        <f t="shared" si="11"/>
        <v>0</v>
      </c>
      <c r="E54" s="226">
        <f t="shared" si="12"/>
        <v>0</v>
      </c>
      <c r="F54" s="226">
        <f t="shared" si="13"/>
        <v>0</v>
      </c>
      <c r="G54" s="226">
        <f t="shared" si="14"/>
        <v>0</v>
      </c>
      <c r="H54" s="226">
        <f t="shared" si="15"/>
        <v>0</v>
      </c>
      <c r="I54" s="190">
        <f t="shared" si="16"/>
        <v>0</v>
      </c>
      <c r="L54" s="135"/>
    </row>
    <row r="55" spans="1:12" s="190" customFormat="1">
      <c r="A55" s="349"/>
      <c r="B55" s="352" t="s">
        <v>121</v>
      </c>
      <c r="C55" s="349"/>
      <c r="D55" s="351">
        <f t="shared" ref="D55:I55" si="17">SUM(D45:D54)</f>
        <v>0</v>
      </c>
      <c r="E55" s="351">
        <f t="shared" si="17"/>
        <v>0</v>
      </c>
      <c r="F55" s="351">
        <f t="shared" si="17"/>
        <v>0</v>
      </c>
      <c r="G55" s="351">
        <f t="shared" si="17"/>
        <v>0</v>
      </c>
      <c r="H55" s="351">
        <f t="shared" si="17"/>
        <v>0</v>
      </c>
      <c r="I55" s="351">
        <f t="shared" si="17"/>
        <v>0</v>
      </c>
      <c r="L55" s="135"/>
    </row>
    <row r="56" spans="1:12">
      <c r="B56" s="228"/>
      <c r="C56" s="228"/>
      <c r="D56" s="228"/>
      <c r="E56" s="228"/>
      <c r="F56" s="228"/>
      <c r="G56" s="228"/>
      <c r="H56" s="228"/>
      <c r="I56" s="228"/>
      <c r="J56" s="228"/>
    </row>
    <row r="57" spans="1:12">
      <c r="B57" s="228"/>
      <c r="C57" s="228"/>
      <c r="D57" s="228"/>
      <c r="E57" s="228"/>
      <c r="F57" s="228"/>
      <c r="G57" s="228"/>
      <c r="H57" s="228"/>
      <c r="I57" s="228"/>
      <c r="J57" s="228"/>
    </row>
    <row r="58" spans="1:12">
      <c r="B58" s="228"/>
      <c r="C58" s="228"/>
      <c r="D58" s="228"/>
      <c r="E58" s="228"/>
      <c r="F58" s="228"/>
      <c r="G58" s="228"/>
      <c r="H58" s="228"/>
      <c r="I58" s="228"/>
      <c r="J58" s="228"/>
    </row>
    <row r="59" spans="1:12">
      <c r="B59" s="228"/>
      <c r="C59" s="228"/>
      <c r="D59" s="228"/>
      <c r="E59" s="228"/>
      <c r="F59" s="228"/>
      <c r="G59" s="228"/>
      <c r="H59" s="228"/>
      <c r="I59" s="228"/>
      <c r="J59" s="228"/>
    </row>
    <row r="60" spans="1:12">
      <c r="B60" s="228"/>
      <c r="C60" s="228"/>
      <c r="D60" s="228"/>
      <c r="E60" s="228"/>
      <c r="F60" s="228"/>
      <c r="G60" s="228"/>
      <c r="H60" s="228"/>
      <c r="I60" s="228"/>
      <c r="J60" s="228"/>
    </row>
    <row r="61" spans="1:12">
      <c r="B61" s="228"/>
      <c r="C61" s="228"/>
      <c r="D61" s="228"/>
      <c r="E61" s="228"/>
      <c r="F61" s="228"/>
      <c r="G61" s="228"/>
      <c r="H61" s="228"/>
      <c r="I61" s="228"/>
      <c r="J61" s="228"/>
    </row>
    <row r="62" spans="1:12">
      <c r="B62" s="228"/>
      <c r="C62" s="228"/>
      <c r="D62" s="228"/>
      <c r="E62" s="228"/>
      <c r="F62" s="228"/>
      <c r="G62" s="228"/>
      <c r="H62" s="228"/>
      <c r="I62" s="228"/>
      <c r="J62" s="228"/>
    </row>
    <row r="63" spans="1:12">
      <c r="B63" s="228"/>
      <c r="C63" s="228"/>
      <c r="D63" s="228"/>
      <c r="E63" s="228"/>
      <c r="F63" s="228"/>
      <c r="G63" s="228"/>
      <c r="H63" s="228"/>
      <c r="I63" s="228"/>
      <c r="J63" s="228"/>
    </row>
    <row r="64" spans="1:12">
      <c r="B64" s="228"/>
      <c r="C64" s="228"/>
      <c r="D64" s="228"/>
      <c r="E64" s="228"/>
      <c r="F64" s="228"/>
      <c r="G64" s="228"/>
      <c r="H64" s="228"/>
      <c r="I64" s="228"/>
      <c r="J64" s="228"/>
    </row>
  </sheetData>
  <sheetProtection password="D939" sheet="1" objects="1" scenarios="1"/>
  <mergeCells count="4">
    <mergeCell ref="A2:F2"/>
    <mergeCell ref="A3:F3"/>
    <mergeCell ref="G3:H3"/>
    <mergeCell ref="A4:F4"/>
  </mergeCells>
  <phoneticPr fontId="28" type="noConversion"/>
  <pageMargins left="0.5" right="0.25" top="0.25" bottom="0.25" header="0.5" footer="0.5"/>
  <pageSetup scale="62"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16</vt:i4>
      </vt:variant>
    </vt:vector>
  </HeadingPairs>
  <TitlesOfParts>
    <vt:vector size="27" baseType="lpstr">
      <vt:lpstr>Welcome</vt:lpstr>
      <vt:lpstr>Summary-RU Prime</vt:lpstr>
      <vt:lpstr>Summary-RBHS Prime</vt:lpstr>
      <vt:lpstr>Summary-RU</vt:lpstr>
      <vt:lpstr>Personnel-RU</vt:lpstr>
      <vt:lpstr>Subcontractor</vt:lpstr>
      <vt:lpstr>Summary-RBHS</vt:lpstr>
      <vt:lpstr>Personnel-RBHS</vt:lpstr>
      <vt:lpstr>Subcontractor-RBHS</vt:lpstr>
      <vt:lpstr>Vars-RU</vt:lpstr>
      <vt:lpstr>Vars-RBHS</vt:lpstr>
      <vt:lpstr>'Personnel-RBHS'!FORM</vt:lpstr>
      <vt:lpstr>'Personnel-RU'!FORM</vt:lpstr>
      <vt:lpstr>'Personnel-RBHS'!Print_Area</vt:lpstr>
      <vt:lpstr>'Personnel-RU'!Print_Area</vt:lpstr>
      <vt:lpstr>Subcontractor!Print_Area</vt:lpstr>
      <vt:lpstr>'Subcontractor-RBHS'!Print_Area</vt:lpstr>
      <vt:lpstr>'Summary-RBHS'!Print_Area</vt:lpstr>
      <vt:lpstr>'Summary-RBHS Prime'!Print_Area</vt:lpstr>
      <vt:lpstr>'Summary-RU'!Print_Area</vt:lpstr>
      <vt:lpstr>'Summary-RU Prime'!Print_Area</vt:lpstr>
      <vt:lpstr>'Personnel-RBHS'!Print_Titles</vt:lpstr>
      <vt:lpstr>'Personnel-RU'!Print_Titles</vt:lpstr>
      <vt:lpstr>'Summary-RBHS'!Print_Titles</vt:lpstr>
      <vt:lpstr>'Summary-RBHS Prime'!Print_Titles</vt:lpstr>
      <vt:lpstr>'Summary-RU'!Print_Titles</vt:lpstr>
      <vt:lpstr>'Summary-RU Prime'!Print_Titles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ORSP Non Cost Sharing Budget Template</dc:title>
  <dc:creator>jaboyce</dc:creator>
  <cp:keywords>orsp, budget template, non cost sharing</cp:keywords>
  <dc:description>Download the current template from http://orsp.rutgers.edu/costshare</dc:description>
  <cp:lastModifiedBy>Jonathan Hackett</cp:lastModifiedBy>
  <cp:lastPrinted>2015-01-26T14:41:37Z</cp:lastPrinted>
  <dcterms:created xsi:type="dcterms:W3CDTF">1999-06-15T22:12:58Z</dcterms:created>
  <dcterms:modified xsi:type="dcterms:W3CDTF">2019-01-22T18:13:58Z</dcterms:modified>
</cp:coreProperties>
</file>