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64"/>
  </bookViews>
  <sheets>
    <sheet name="CONTROLS" sheetId="4" r:id="rId1"/>
    <sheet name="MISSION_TOTALS" sheetId="23" r:id="rId2"/>
    <sheet name="OFFICE" sheetId="20" r:id="rId3"/>
    <sheet name="HUALIAN" sheetId="19" r:id="rId4"/>
    <sheet name="TAIDONG" sheetId="18" r:id="rId5"/>
    <sheet name="ZHUNAN" sheetId="17" r:id="rId6"/>
    <sheet name="XINZHU" sheetId="14" r:id="rId7"/>
    <sheet name="CENTRAL" sheetId="2" r:id="rId8"/>
    <sheet name="NORTH" sheetId="9" r:id="rId9"/>
    <sheet name="SOUTH" sheetId="10" r:id="rId10"/>
    <sheet name="WEST" sheetId="11" r:id="rId11"/>
    <sheet name="EAST" sheetId="12" r:id="rId12"/>
    <sheet name="TAOYUAN" sheetId="13" r:id="rId13"/>
    <sheet name="DATA_BY_COMP" sheetId="26" r:id="rId14"/>
    <sheet name="DATA_BY_UNIT" sheetId="28" r:id="rId15"/>
  </sheets>
  <definedNames>
    <definedName name="DATE">CONTROLS!$B$1</definedName>
    <definedName name="DAY">CONTROLS!$D$5</definedName>
    <definedName name="english_data_1" localSheetId="13">DATA_BY_COMP!$A$1:$G$189</definedName>
    <definedName name="ENGLISH_REPORT_DAY">CONTROLS!$B$2</definedName>
    <definedName name="ENGLISH_WEEKLY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YEAR">CONTROLS!$F$2</definedName>
    <definedName name="MONTH">CONTROLS!$D$3</definedName>
    <definedName name="WEEK">CONTROLS!$D$4</definedName>
    <definedName name="YEAR">CONTROLS!$D$2</definedName>
  </definedNames>
  <calcPr calcId="152511"/>
</workbook>
</file>

<file path=xl/calcChain.xml><?xml version="1.0" encoding="utf-8"?>
<calcChain xmlns="http://schemas.openxmlformats.org/spreadsheetml/2006/main">
  <c r="D3" i="4" l="1"/>
  <c r="D4" i="4" l="1"/>
  <c r="F1" i="4"/>
  <c r="F2" i="4" s="1"/>
  <c r="D2" i="4"/>
  <c r="E24" i="20" s="1"/>
  <c r="F3" i="4" l="1"/>
  <c r="F4" i="4"/>
  <c r="E12" i="20" s="1"/>
  <c r="F12" i="20" s="1"/>
  <c r="F5" i="4"/>
  <c r="E21" i="20"/>
  <c r="E20" i="20"/>
  <c r="E22" i="20"/>
  <c r="E23" i="20"/>
  <c r="D5" i="4"/>
  <c r="E16" i="20" l="1"/>
  <c r="E14" i="20"/>
  <c r="H12" i="20"/>
  <c r="G12" i="20"/>
  <c r="K12" i="20"/>
  <c r="I12" i="20"/>
  <c r="J12" i="20"/>
  <c r="E13" i="20" l="1"/>
  <c r="F13" i="20" s="1"/>
  <c r="E15" i="20"/>
  <c r="F15" i="20" s="1"/>
  <c r="C14" i="11"/>
  <c r="D14" i="11" s="1"/>
  <c r="C41" i="13"/>
  <c r="D41" i="13" s="1"/>
  <c r="S41" i="13" s="1"/>
  <c r="C40" i="13"/>
  <c r="D40" i="13" s="1"/>
  <c r="R40" i="13" s="1"/>
  <c r="C39" i="13"/>
  <c r="D39" i="13" s="1"/>
  <c r="C38" i="13"/>
  <c r="D38" i="13" s="1"/>
  <c r="C37" i="13"/>
  <c r="D37" i="13" s="1"/>
  <c r="S37" i="13" s="1"/>
  <c r="C38" i="12"/>
  <c r="D38" i="12" s="1"/>
  <c r="S38" i="12" s="1"/>
  <c r="C37" i="12"/>
  <c r="D37" i="12" s="1"/>
  <c r="R37" i="12" s="1"/>
  <c r="C36" i="12"/>
  <c r="D36" i="12" s="1"/>
  <c r="Q36" i="12" s="1"/>
  <c r="C35" i="12"/>
  <c r="D35" i="12" s="1"/>
  <c r="C34" i="12"/>
  <c r="D34" i="12" s="1"/>
  <c r="S34" i="12" s="1"/>
  <c r="C33" i="11"/>
  <c r="D33" i="11" s="1"/>
  <c r="S33" i="11" s="1"/>
  <c r="C32" i="11"/>
  <c r="D32" i="11" s="1"/>
  <c r="T32" i="11" s="1"/>
  <c r="C31" i="11"/>
  <c r="D31" i="11" s="1"/>
  <c r="C30" i="11"/>
  <c r="D30" i="11" s="1"/>
  <c r="C29" i="11"/>
  <c r="D29" i="11" s="1"/>
  <c r="S29" i="11" s="1"/>
  <c r="C34" i="10"/>
  <c r="D34" i="10" s="1"/>
  <c r="S34" i="10" s="1"/>
  <c r="C33" i="10"/>
  <c r="D33" i="10" s="1"/>
  <c r="C32" i="10"/>
  <c r="D32" i="10" s="1"/>
  <c r="C31" i="10"/>
  <c r="D31" i="10" s="1"/>
  <c r="C30" i="10"/>
  <c r="D30" i="10" s="1"/>
  <c r="S30" i="10" s="1"/>
  <c r="C28" i="9"/>
  <c r="D28" i="9" s="1"/>
  <c r="C27" i="9"/>
  <c r="D27" i="9" s="1"/>
  <c r="T27" i="9" s="1"/>
  <c r="C26" i="9"/>
  <c r="D26" i="9" s="1"/>
  <c r="C25" i="9"/>
  <c r="D25" i="9" s="1"/>
  <c r="R25" i="9" s="1"/>
  <c r="C24" i="9"/>
  <c r="D24" i="9" s="1"/>
  <c r="C29" i="2"/>
  <c r="D29" i="2" s="1"/>
  <c r="S29" i="2" s="1"/>
  <c r="C28" i="2"/>
  <c r="D28" i="2" s="1"/>
  <c r="T28" i="2" s="1"/>
  <c r="C27" i="2"/>
  <c r="D27" i="2" s="1"/>
  <c r="C26" i="2"/>
  <c r="D26" i="2" s="1"/>
  <c r="C25" i="2"/>
  <c r="D25" i="2" s="1"/>
  <c r="S25" i="2" s="1"/>
  <c r="C33" i="14"/>
  <c r="D33" i="14" s="1"/>
  <c r="S33" i="14" s="1"/>
  <c r="C32" i="14"/>
  <c r="D32" i="14" s="1"/>
  <c r="C31" i="14"/>
  <c r="D31" i="14" s="1"/>
  <c r="C30" i="14"/>
  <c r="D30" i="14" s="1"/>
  <c r="C29" i="14"/>
  <c r="D29" i="14" s="1"/>
  <c r="S29" i="14" s="1"/>
  <c r="C28" i="17"/>
  <c r="D28" i="17" s="1"/>
  <c r="C27" i="17"/>
  <c r="D27" i="17" s="1"/>
  <c r="T27" i="17" s="1"/>
  <c r="C26" i="17"/>
  <c r="D26" i="17" s="1"/>
  <c r="C25" i="17"/>
  <c r="D25" i="17" s="1"/>
  <c r="R25" i="17" s="1"/>
  <c r="C24" i="17"/>
  <c r="D24" i="17" s="1"/>
  <c r="S24" i="17" s="1"/>
  <c r="C30" i="18"/>
  <c r="D30" i="18" s="1"/>
  <c r="S30" i="18" s="1"/>
  <c r="C29" i="18"/>
  <c r="D29" i="18" s="1"/>
  <c r="C28" i="18"/>
  <c r="D28" i="18" s="1"/>
  <c r="C27" i="18"/>
  <c r="D27" i="18" s="1"/>
  <c r="C26" i="18"/>
  <c r="D26" i="18" s="1"/>
  <c r="S26" i="18" s="1"/>
  <c r="C27" i="19"/>
  <c r="D27" i="19" s="1"/>
  <c r="S27" i="19" s="1"/>
  <c r="C26" i="19"/>
  <c r="D26" i="19" s="1"/>
  <c r="C25" i="19"/>
  <c r="D25" i="19" s="1"/>
  <c r="C24" i="19"/>
  <c r="D24" i="19" s="1"/>
  <c r="C23" i="19"/>
  <c r="D23" i="19" s="1"/>
  <c r="S23" i="19" s="1"/>
  <c r="K15" i="20" l="1"/>
  <c r="G15" i="20"/>
  <c r="K13" i="20"/>
  <c r="G13" i="20"/>
  <c r="J13" i="20"/>
  <c r="H13" i="20"/>
  <c r="I15" i="20"/>
  <c r="I13" i="20"/>
  <c r="H15" i="20"/>
  <c r="J15" i="20"/>
  <c r="O14" i="11"/>
  <c r="N14" i="11"/>
  <c r="M14" i="11"/>
  <c r="L14" i="11"/>
  <c r="K14" i="11"/>
  <c r="I14" i="11"/>
  <c r="H14" i="11"/>
  <c r="G14" i="11"/>
  <c r="F14" i="11"/>
  <c r="E14" i="11"/>
  <c r="T14" i="11"/>
  <c r="S14" i="11"/>
  <c r="R14" i="11"/>
  <c r="Q14" i="11"/>
  <c r="P14" i="11"/>
  <c r="O36" i="12"/>
  <c r="O25" i="9"/>
  <c r="K25" i="9"/>
  <c r="I32" i="11"/>
  <c r="I28" i="2"/>
  <c r="R27" i="17"/>
  <c r="N24" i="17"/>
  <c r="O27" i="17"/>
  <c r="F32" i="11"/>
  <c r="R32" i="11"/>
  <c r="F36" i="12"/>
  <c r="F27" i="17"/>
  <c r="R28" i="2"/>
  <c r="N32" i="11"/>
  <c r="I27" i="17"/>
  <c r="E32" i="11"/>
  <c r="O32" i="11"/>
  <c r="T40" i="13"/>
  <c r="I40" i="13"/>
  <c r="E40" i="13"/>
  <c r="N40" i="13"/>
  <c r="S28" i="17"/>
  <c r="I28" i="17"/>
  <c r="E28" i="17"/>
  <c r="N28" i="17"/>
  <c r="R28" i="17"/>
  <c r="T37" i="12"/>
  <c r="I37" i="12"/>
  <c r="E37" i="12"/>
  <c r="N37" i="12"/>
  <c r="I24" i="17"/>
  <c r="E27" i="17"/>
  <c r="N27" i="17"/>
  <c r="F28" i="2"/>
  <c r="O28" i="2"/>
  <c r="F25" i="9"/>
  <c r="K32" i="11"/>
  <c r="S32" i="11"/>
  <c r="E36" i="12"/>
  <c r="N36" i="12"/>
  <c r="R24" i="17"/>
  <c r="K28" i="2"/>
  <c r="S28" i="2"/>
  <c r="I36" i="12"/>
  <c r="R36" i="12"/>
  <c r="E24" i="17"/>
  <c r="K27" i="17"/>
  <c r="S27" i="17"/>
  <c r="E28" i="2"/>
  <c r="N28" i="2"/>
  <c r="S25" i="9"/>
  <c r="K36" i="12"/>
  <c r="S36" i="12"/>
  <c r="R38" i="13"/>
  <c r="N38" i="13"/>
  <c r="I38" i="13"/>
  <c r="E38" i="13"/>
  <c r="Q38" i="13"/>
  <c r="M38" i="13"/>
  <c r="H38" i="13"/>
  <c r="T38" i="13"/>
  <c r="L38" i="13"/>
  <c r="S38" i="13"/>
  <c r="O38" i="13"/>
  <c r="K38" i="13"/>
  <c r="F38" i="13"/>
  <c r="P38" i="13"/>
  <c r="G38" i="13"/>
  <c r="Q39" i="13"/>
  <c r="M39" i="13"/>
  <c r="H39" i="13"/>
  <c r="G39" i="13"/>
  <c r="T39" i="13"/>
  <c r="P39" i="13"/>
  <c r="L39" i="13"/>
  <c r="S39" i="13"/>
  <c r="O39" i="13"/>
  <c r="K39" i="13"/>
  <c r="F39" i="13"/>
  <c r="R39" i="13"/>
  <c r="N39" i="13"/>
  <c r="I39" i="13"/>
  <c r="E39" i="13"/>
  <c r="G37" i="13"/>
  <c r="L37" i="13"/>
  <c r="P37" i="13"/>
  <c r="T37" i="13"/>
  <c r="H40" i="13"/>
  <c r="M40" i="13"/>
  <c r="Q40" i="13"/>
  <c r="G41" i="13"/>
  <c r="L41" i="13"/>
  <c r="P41" i="13"/>
  <c r="T41" i="13"/>
  <c r="H37" i="13"/>
  <c r="M37" i="13"/>
  <c r="Q37" i="13"/>
  <c r="F40" i="13"/>
  <c r="K40" i="13"/>
  <c r="O40" i="13"/>
  <c r="S40" i="13"/>
  <c r="E41" i="13"/>
  <c r="I41" i="13"/>
  <c r="N41" i="13"/>
  <c r="R41" i="13"/>
  <c r="H41" i="13"/>
  <c r="M41" i="13"/>
  <c r="Q41" i="13"/>
  <c r="E37" i="13"/>
  <c r="I37" i="13"/>
  <c r="N37" i="13"/>
  <c r="R37" i="13"/>
  <c r="F37" i="13"/>
  <c r="K37" i="13"/>
  <c r="O37" i="13"/>
  <c r="G40" i="13"/>
  <c r="L40" i="13"/>
  <c r="P40" i="13"/>
  <c r="F41" i="13"/>
  <c r="K41" i="13"/>
  <c r="O41" i="13"/>
  <c r="R35" i="12"/>
  <c r="N35" i="12"/>
  <c r="I35" i="12"/>
  <c r="E35" i="12"/>
  <c r="T35" i="12"/>
  <c r="G35" i="12"/>
  <c r="Q35" i="12"/>
  <c r="M35" i="12"/>
  <c r="H35" i="12"/>
  <c r="L35" i="12"/>
  <c r="S35" i="12"/>
  <c r="O35" i="12"/>
  <c r="K35" i="12"/>
  <c r="F35" i="12"/>
  <c r="P35" i="12"/>
  <c r="G34" i="12"/>
  <c r="L34" i="12"/>
  <c r="P34" i="12"/>
  <c r="T34" i="12"/>
  <c r="H37" i="12"/>
  <c r="M37" i="12"/>
  <c r="Q37" i="12"/>
  <c r="G38" i="12"/>
  <c r="L38" i="12"/>
  <c r="P38" i="12"/>
  <c r="T38" i="12"/>
  <c r="M34" i="12"/>
  <c r="M38" i="12"/>
  <c r="Q38" i="12"/>
  <c r="E34" i="12"/>
  <c r="I34" i="12"/>
  <c r="N34" i="12"/>
  <c r="R34" i="12"/>
  <c r="G36" i="12"/>
  <c r="L36" i="12"/>
  <c r="P36" i="12"/>
  <c r="T36" i="12"/>
  <c r="F37" i="12"/>
  <c r="K37" i="12"/>
  <c r="O37" i="12"/>
  <c r="S37" i="12"/>
  <c r="E38" i="12"/>
  <c r="I38" i="12"/>
  <c r="N38" i="12"/>
  <c r="R38" i="12"/>
  <c r="H34" i="12"/>
  <c r="Q34" i="12"/>
  <c r="H38" i="12"/>
  <c r="F34" i="12"/>
  <c r="K34" i="12"/>
  <c r="O34" i="12"/>
  <c r="H36" i="12"/>
  <c r="M36" i="12"/>
  <c r="G37" i="12"/>
  <c r="L37" i="12"/>
  <c r="P37" i="12"/>
  <c r="F38" i="12"/>
  <c r="K38" i="12"/>
  <c r="O38" i="12"/>
  <c r="R30" i="11"/>
  <c r="N30" i="11"/>
  <c r="I30" i="11"/>
  <c r="E30" i="11"/>
  <c r="Q30" i="11"/>
  <c r="M30" i="11"/>
  <c r="H30" i="11"/>
  <c r="P30" i="11"/>
  <c r="S30" i="11"/>
  <c r="O30" i="11"/>
  <c r="K30" i="11"/>
  <c r="F30" i="11"/>
  <c r="T30" i="11"/>
  <c r="L30" i="11"/>
  <c r="G30" i="11"/>
  <c r="Q31" i="11"/>
  <c r="M31" i="11"/>
  <c r="H31" i="11"/>
  <c r="P31" i="11"/>
  <c r="G31" i="11"/>
  <c r="R31" i="11"/>
  <c r="N31" i="11"/>
  <c r="I31" i="11"/>
  <c r="E31" i="11"/>
  <c r="T31" i="11"/>
  <c r="L31" i="11"/>
  <c r="S31" i="11"/>
  <c r="O31" i="11"/>
  <c r="K31" i="11"/>
  <c r="F31" i="11"/>
  <c r="H29" i="11"/>
  <c r="M29" i="11"/>
  <c r="Q29" i="11"/>
  <c r="H33" i="11"/>
  <c r="I29" i="11"/>
  <c r="N33" i="11"/>
  <c r="G29" i="11"/>
  <c r="L29" i="11"/>
  <c r="P29" i="11"/>
  <c r="T29" i="11"/>
  <c r="H32" i="11"/>
  <c r="M32" i="11"/>
  <c r="Q32" i="11"/>
  <c r="G33" i="11"/>
  <c r="L33" i="11"/>
  <c r="P33" i="11"/>
  <c r="T33" i="11"/>
  <c r="M33" i="11"/>
  <c r="Q33" i="11"/>
  <c r="E29" i="11"/>
  <c r="N29" i="11"/>
  <c r="R29" i="11"/>
  <c r="E33" i="11"/>
  <c r="I33" i="11"/>
  <c r="R33" i="11"/>
  <c r="F29" i="11"/>
  <c r="K29" i="11"/>
  <c r="O29" i="11"/>
  <c r="G32" i="11"/>
  <c r="L32" i="11"/>
  <c r="P32" i="11"/>
  <c r="F33" i="11"/>
  <c r="K33" i="11"/>
  <c r="O33" i="11"/>
  <c r="R31" i="10"/>
  <c r="N31" i="10"/>
  <c r="I31" i="10"/>
  <c r="E31" i="10"/>
  <c r="P31" i="10"/>
  <c r="G31" i="10"/>
  <c r="Q31" i="10"/>
  <c r="M31" i="10"/>
  <c r="H31" i="10"/>
  <c r="T31" i="10"/>
  <c r="L31" i="10"/>
  <c r="S31" i="10"/>
  <c r="O31" i="10"/>
  <c r="K31" i="10"/>
  <c r="F31" i="10"/>
  <c r="Q32" i="10"/>
  <c r="M32" i="10"/>
  <c r="H32" i="10"/>
  <c r="O32" i="10"/>
  <c r="F32" i="10"/>
  <c r="T32" i="10"/>
  <c r="P32" i="10"/>
  <c r="L32" i="10"/>
  <c r="G32" i="10"/>
  <c r="S32" i="10"/>
  <c r="K32" i="10"/>
  <c r="R32" i="10"/>
  <c r="N32" i="10"/>
  <c r="I32" i="10"/>
  <c r="E32" i="10"/>
  <c r="T33" i="10"/>
  <c r="P33" i="10"/>
  <c r="L33" i="10"/>
  <c r="G33" i="10"/>
  <c r="N33" i="10"/>
  <c r="E33" i="10"/>
  <c r="S33" i="10"/>
  <c r="O33" i="10"/>
  <c r="K33" i="10"/>
  <c r="F33" i="10"/>
  <c r="R33" i="10"/>
  <c r="I33" i="10"/>
  <c r="Q33" i="10"/>
  <c r="M33" i="10"/>
  <c r="H33" i="10"/>
  <c r="Q34" i="10"/>
  <c r="G30" i="10"/>
  <c r="L30" i="10"/>
  <c r="P30" i="10"/>
  <c r="T30" i="10"/>
  <c r="G34" i="10"/>
  <c r="L34" i="10"/>
  <c r="P34" i="10"/>
  <c r="T34" i="10"/>
  <c r="M34" i="10"/>
  <c r="E30" i="10"/>
  <c r="I30" i="10"/>
  <c r="N30" i="10"/>
  <c r="R30" i="10"/>
  <c r="E34" i="10"/>
  <c r="I34" i="10"/>
  <c r="N34" i="10"/>
  <c r="R34" i="10"/>
  <c r="H30" i="10"/>
  <c r="M30" i="10"/>
  <c r="Q30" i="10"/>
  <c r="H34" i="10"/>
  <c r="F30" i="10"/>
  <c r="K30" i="10"/>
  <c r="O30" i="10"/>
  <c r="F34" i="10"/>
  <c r="K34" i="10"/>
  <c r="O34" i="10"/>
  <c r="Q26" i="9"/>
  <c r="M26" i="9"/>
  <c r="H26" i="9"/>
  <c r="R26" i="9"/>
  <c r="N26" i="9"/>
  <c r="I26" i="9"/>
  <c r="T26" i="9"/>
  <c r="P26" i="9"/>
  <c r="L26" i="9"/>
  <c r="G26" i="9"/>
  <c r="E26" i="9"/>
  <c r="S26" i="9"/>
  <c r="O26" i="9"/>
  <c r="K26" i="9"/>
  <c r="F26" i="9"/>
  <c r="S24" i="9"/>
  <c r="O24" i="9"/>
  <c r="K24" i="9"/>
  <c r="F24" i="9"/>
  <c r="T24" i="9"/>
  <c r="P24" i="9"/>
  <c r="L24" i="9"/>
  <c r="G24" i="9"/>
  <c r="R24" i="9"/>
  <c r="N24" i="9"/>
  <c r="I24" i="9"/>
  <c r="E24" i="9"/>
  <c r="Q24" i="9"/>
  <c r="M24" i="9"/>
  <c r="H24" i="9"/>
  <c r="S28" i="9"/>
  <c r="O28" i="9"/>
  <c r="K28" i="9"/>
  <c r="F28" i="9"/>
  <c r="P28" i="9"/>
  <c r="G28" i="9"/>
  <c r="R28" i="9"/>
  <c r="N28" i="9"/>
  <c r="I28" i="9"/>
  <c r="E28" i="9"/>
  <c r="T28" i="9"/>
  <c r="L28" i="9"/>
  <c r="Q28" i="9"/>
  <c r="M28" i="9"/>
  <c r="H28" i="9"/>
  <c r="G25" i="9"/>
  <c r="L25" i="9"/>
  <c r="P25" i="9"/>
  <c r="T25" i="9"/>
  <c r="E27" i="9"/>
  <c r="I27" i="9"/>
  <c r="N27" i="9"/>
  <c r="R27" i="9"/>
  <c r="F27" i="9"/>
  <c r="K27" i="9"/>
  <c r="O27" i="9"/>
  <c r="S27" i="9"/>
  <c r="H27" i="9"/>
  <c r="M27" i="9"/>
  <c r="Q27" i="9"/>
  <c r="H25" i="9"/>
  <c r="M25" i="9"/>
  <c r="Q25" i="9"/>
  <c r="E25" i="9"/>
  <c r="I25" i="9"/>
  <c r="N25" i="9"/>
  <c r="G27" i="9"/>
  <c r="L27" i="9"/>
  <c r="P27" i="9"/>
  <c r="R26" i="2"/>
  <c r="N26" i="2"/>
  <c r="I26" i="2"/>
  <c r="E26" i="2"/>
  <c r="G26" i="2"/>
  <c r="S26" i="2"/>
  <c r="O26" i="2"/>
  <c r="K26" i="2"/>
  <c r="F26" i="2"/>
  <c r="Q26" i="2"/>
  <c r="M26" i="2"/>
  <c r="H26" i="2"/>
  <c r="T26" i="2"/>
  <c r="P26" i="2"/>
  <c r="L26" i="2"/>
  <c r="Q27" i="2"/>
  <c r="M27" i="2"/>
  <c r="H27" i="2"/>
  <c r="T27" i="2"/>
  <c r="P27" i="2"/>
  <c r="L27" i="2"/>
  <c r="G27" i="2"/>
  <c r="R27" i="2"/>
  <c r="N27" i="2"/>
  <c r="I27" i="2"/>
  <c r="E27" i="2"/>
  <c r="S27" i="2"/>
  <c r="O27" i="2"/>
  <c r="K27" i="2"/>
  <c r="F27" i="2"/>
  <c r="H29" i="2"/>
  <c r="Q29" i="2"/>
  <c r="E25" i="2"/>
  <c r="I25" i="2"/>
  <c r="N25" i="2"/>
  <c r="R25" i="2"/>
  <c r="I29" i="2"/>
  <c r="G25" i="2"/>
  <c r="L25" i="2"/>
  <c r="P25" i="2"/>
  <c r="T25" i="2"/>
  <c r="H28" i="2"/>
  <c r="M28" i="2"/>
  <c r="Q28" i="2"/>
  <c r="G29" i="2"/>
  <c r="L29" i="2"/>
  <c r="P29" i="2"/>
  <c r="T29" i="2"/>
  <c r="H25" i="2"/>
  <c r="M25" i="2"/>
  <c r="Q25" i="2"/>
  <c r="M29" i="2"/>
  <c r="E29" i="2"/>
  <c r="N29" i="2"/>
  <c r="R29" i="2"/>
  <c r="F25" i="2"/>
  <c r="K25" i="2"/>
  <c r="O25" i="2"/>
  <c r="G28" i="2"/>
  <c r="L28" i="2"/>
  <c r="P28" i="2"/>
  <c r="F29" i="2"/>
  <c r="K29" i="2"/>
  <c r="O29" i="2"/>
  <c r="T32" i="14"/>
  <c r="P32" i="14"/>
  <c r="L32" i="14"/>
  <c r="G32" i="14"/>
  <c r="R32" i="14"/>
  <c r="I32" i="14"/>
  <c r="S32" i="14"/>
  <c r="O32" i="14"/>
  <c r="K32" i="14"/>
  <c r="F32" i="14"/>
  <c r="N32" i="14"/>
  <c r="E32" i="14"/>
  <c r="Q32" i="14"/>
  <c r="M32" i="14"/>
  <c r="H32" i="14"/>
  <c r="R30" i="14"/>
  <c r="N30" i="14"/>
  <c r="I30" i="14"/>
  <c r="E30" i="14"/>
  <c r="P30" i="14"/>
  <c r="G30" i="14"/>
  <c r="Q30" i="14"/>
  <c r="M30" i="14"/>
  <c r="H30" i="14"/>
  <c r="T30" i="14"/>
  <c r="L30" i="14"/>
  <c r="S30" i="14"/>
  <c r="O30" i="14"/>
  <c r="K30" i="14"/>
  <c r="F30" i="14"/>
  <c r="Q31" i="14"/>
  <c r="M31" i="14"/>
  <c r="H31" i="14"/>
  <c r="S31" i="14"/>
  <c r="K31" i="14"/>
  <c r="T31" i="14"/>
  <c r="P31" i="14"/>
  <c r="L31" i="14"/>
  <c r="G31" i="14"/>
  <c r="O31" i="14"/>
  <c r="F31" i="14"/>
  <c r="R31" i="14"/>
  <c r="N31" i="14"/>
  <c r="I31" i="14"/>
  <c r="E31" i="14"/>
  <c r="Q33" i="14"/>
  <c r="G29" i="14"/>
  <c r="L29" i="14"/>
  <c r="P29" i="14"/>
  <c r="T29" i="14"/>
  <c r="G33" i="14"/>
  <c r="L33" i="14"/>
  <c r="P33" i="14"/>
  <c r="T33" i="14"/>
  <c r="H33" i="14"/>
  <c r="E29" i="14"/>
  <c r="I29" i="14"/>
  <c r="N29" i="14"/>
  <c r="R29" i="14"/>
  <c r="E33" i="14"/>
  <c r="I33" i="14"/>
  <c r="N33" i="14"/>
  <c r="R33" i="14"/>
  <c r="H29" i="14"/>
  <c r="M29" i="14"/>
  <c r="Q29" i="14"/>
  <c r="M33" i="14"/>
  <c r="F29" i="14"/>
  <c r="K29" i="14"/>
  <c r="O29" i="14"/>
  <c r="F33" i="14"/>
  <c r="K33" i="14"/>
  <c r="O33" i="14"/>
  <c r="Q26" i="17"/>
  <c r="M26" i="17"/>
  <c r="H26" i="17"/>
  <c r="P26" i="17"/>
  <c r="G26" i="17"/>
  <c r="S26" i="17"/>
  <c r="O26" i="17"/>
  <c r="K26" i="17"/>
  <c r="F26" i="17"/>
  <c r="R26" i="17"/>
  <c r="N26" i="17"/>
  <c r="I26" i="17"/>
  <c r="E26" i="17"/>
  <c r="T26" i="17"/>
  <c r="L26" i="17"/>
  <c r="G24" i="17"/>
  <c r="L24" i="17"/>
  <c r="P24" i="17"/>
  <c r="T24" i="17"/>
  <c r="F25" i="17"/>
  <c r="K25" i="17"/>
  <c r="O25" i="17"/>
  <c r="S25" i="17"/>
  <c r="H27" i="17"/>
  <c r="M27" i="17"/>
  <c r="Q27" i="17"/>
  <c r="G28" i="17"/>
  <c r="L28" i="17"/>
  <c r="P28" i="17"/>
  <c r="T28" i="17"/>
  <c r="H24" i="17"/>
  <c r="M24" i="17"/>
  <c r="Q24" i="17"/>
  <c r="G25" i="17"/>
  <c r="L25" i="17"/>
  <c r="P25" i="17"/>
  <c r="T25" i="17"/>
  <c r="H28" i="17"/>
  <c r="M28" i="17"/>
  <c r="Q28" i="17"/>
  <c r="H25" i="17"/>
  <c r="M25" i="17"/>
  <c r="Q25" i="17"/>
  <c r="F24" i="17"/>
  <c r="K24" i="17"/>
  <c r="O24" i="17"/>
  <c r="E25" i="17"/>
  <c r="I25" i="17"/>
  <c r="N25" i="17"/>
  <c r="G27" i="17"/>
  <c r="L27" i="17"/>
  <c r="P27" i="17"/>
  <c r="F28" i="17"/>
  <c r="K28" i="17"/>
  <c r="O28" i="17"/>
  <c r="R27" i="18"/>
  <c r="N27" i="18"/>
  <c r="I27" i="18"/>
  <c r="E27" i="18"/>
  <c r="T27" i="18"/>
  <c r="L27" i="18"/>
  <c r="Q27" i="18"/>
  <c r="M27" i="18"/>
  <c r="H27" i="18"/>
  <c r="P27" i="18"/>
  <c r="G27" i="18"/>
  <c r="S27" i="18"/>
  <c r="O27" i="18"/>
  <c r="K27" i="18"/>
  <c r="F27" i="18"/>
  <c r="Q28" i="18"/>
  <c r="M28" i="18"/>
  <c r="H28" i="18"/>
  <c r="K28" i="18"/>
  <c r="T28" i="18"/>
  <c r="P28" i="18"/>
  <c r="L28" i="18"/>
  <c r="G28" i="18"/>
  <c r="S28" i="18"/>
  <c r="O28" i="18"/>
  <c r="F28" i="18"/>
  <c r="R28" i="18"/>
  <c r="N28" i="18"/>
  <c r="I28" i="18"/>
  <c r="E28" i="18"/>
  <c r="T29" i="18"/>
  <c r="P29" i="18"/>
  <c r="L29" i="18"/>
  <c r="G29" i="18"/>
  <c r="N29" i="18"/>
  <c r="E29" i="18"/>
  <c r="S29" i="18"/>
  <c r="O29" i="18"/>
  <c r="K29" i="18"/>
  <c r="F29" i="18"/>
  <c r="R29" i="18"/>
  <c r="I29" i="18"/>
  <c r="Q29" i="18"/>
  <c r="M29" i="18"/>
  <c r="H29" i="18"/>
  <c r="Q30" i="18"/>
  <c r="G26" i="18"/>
  <c r="L26" i="18"/>
  <c r="P26" i="18"/>
  <c r="T26" i="18"/>
  <c r="G30" i="18"/>
  <c r="L30" i="18"/>
  <c r="P30" i="18"/>
  <c r="T30" i="18"/>
  <c r="H26" i="18"/>
  <c r="M26" i="18"/>
  <c r="Q26" i="18"/>
  <c r="M30" i="18"/>
  <c r="E26" i="18"/>
  <c r="I26" i="18"/>
  <c r="N26" i="18"/>
  <c r="R26" i="18"/>
  <c r="E30" i="18"/>
  <c r="I30" i="18"/>
  <c r="N30" i="18"/>
  <c r="R30" i="18"/>
  <c r="H30" i="18"/>
  <c r="F26" i="18"/>
  <c r="K26" i="18"/>
  <c r="O26" i="18"/>
  <c r="F30" i="18"/>
  <c r="K30" i="18"/>
  <c r="O30" i="18"/>
  <c r="Q25" i="19"/>
  <c r="M25" i="19"/>
  <c r="H25" i="19"/>
  <c r="K25" i="19"/>
  <c r="T25" i="19"/>
  <c r="P25" i="19"/>
  <c r="L25" i="19"/>
  <c r="G25" i="19"/>
  <c r="S25" i="19"/>
  <c r="O25" i="19"/>
  <c r="F25" i="19"/>
  <c r="R25" i="19"/>
  <c r="N25" i="19"/>
  <c r="I25" i="19"/>
  <c r="E25" i="19"/>
  <c r="T26" i="19"/>
  <c r="P26" i="19"/>
  <c r="L26" i="19"/>
  <c r="G26" i="19"/>
  <c r="N26" i="19"/>
  <c r="E26" i="19"/>
  <c r="S26" i="19"/>
  <c r="O26" i="19"/>
  <c r="K26" i="19"/>
  <c r="F26" i="19"/>
  <c r="R26" i="19"/>
  <c r="I26" i="19"/>
  <c r="Q26" i="19"/>
  <c r="M26" i="19"/>
  <c r="H26" i="19"/>
  <c r="R24" i="19"/>
  <c r="N24" i="19"/>
  <c r="I24" i="19"/>
  <c r="E24" i="19"/>
  <c r="T24" i="19"/>
  <c r="G24" i="19"/>
  <c r="Q24" i="19"/>
  <c r="M24" i="19"/>
  <c r="H24" i="19"/>
  <c r="P24" i="19"/>
  <c r="L24" i="19"/>
  <c r="S24" i="19"/>
  <c r="O24" i="19"/>
  <c r="K24" i="19"/>
  <c r="F24" i="19"/>
  <c r="Q27" i="19"/>
  <c r="G23" i="19"/>
  <c r="L23" i="19"/>
  <c r="P23" i="19"/>
  <c r="T23" i="19"/>
  <c r="G27" i="19"/>
  <c r="L27" i="19"/>
  <c r="P27" i="19"/>
  <c r="T27" i="19"/>
  <c r="H23" i="19"/>
  <c r="M23" i="19"/>
  <c r="Q23" i="19"/>
  <c r="M27" i="19"/>
  <c r="E23" i="19"/>
  <c r="I23" i="19"/>
  <c r="N23" i="19"/>
  <c r="R23" i="19"/>
  <c r="E27" i="19"/>
  <c r="I27" i="19"/>
  <c r="N27" i="19"/>
  <c r="R27" i="19"/>
  <c r="H27" i="19"/>
  <c r="F23" i="19"/>
  <c r="K23" i="19"/>
  <c r="O23" i="19"/>
  <c r="F27" i="19"/>
  <c r="K27" i="19"/>
  <c r="O27" i="19"/>
  <c r="C12" i="11"/>
  <c r="D12" i="11" s="1"/>
  <c r="G12" i="11" s="1"/>
  <c r="C13" i="11"/>
  <c r="D13" i="11" s="1"/>
  <c r="I13" i="11" s="1"/>
  <c r="C15" i="11"/>
  <c r="D15" i="11" s="1"/>
  <c r="E15" i="11" s="1"/>
  <c r="R29" i="17" l="1"/>
  <c r="S34" i="14"/>
  <c r="H39" i="12"/>
  <c r="H42" i="13"/>
  <c r="I29" i="17"/>
  <c r="P39" i="12"/>
  <c r="O42" i="13"/>
  <c r="N42" i="13"/>
  <c r="T42" i="13"/>
  <c r="S42" i="13"/>
  <c r="E29" i="17"/>
  <c r="K30" i="2"/>
  <c r="S28" i="19"/>
  <c r="O34" i="11"/>
  <c r="E34" i="11"/>
  <c r="O28" i="19"/>
  <c r="T28" i="19"/>
  <c r="P29" i="17"/>
  <c r="O29" i="9"/>
  <c r="L34" i="11"/>
  <c r="S31" i="18"/>
  <c r="K28" i="19"/>
  <c r="O31" i="18"/>
  <c r="L31" i="18"/>
  <c r="K34" i="14"/>
  <c r="O30" i="2"/>
  <c r="M30" i="2"/>
  <c r="G30" i="2"/>
  <c r="I30" i="2"/>
  <c r="F29" i="9"/>
  <c r="H35" i="10"/>
  <c r="S39" i="12"/>
  <c r="O29" i="17"/>
  <c r="S29" i="17"/>
  <c r="R34" i="14"/>
  <c r="M29" i="9"/>
  <c r="N29" i="9"/>
  <c r="O35" i="10"/>
  <c r="Q35" i="10"/>
  <c r="N29" i="17"/>
  <c r="L29" i="17"/>
  <c r="S30" i="2"/>
  <c r="M35" i="10"/>
  <c r="S35" i="10"/>
  <c r="K34" i="11"/>
  <c r="G34" i="11"/>
  <c r="S34" i="11"/>
  <c r="I42" i="13"/>
  <c r="E42" i="13"/>
  <c r="R42" i="13"/>
  <c r="M42" i="13"/>
  <c r="G42" i="13"/>
  <c r="K42" i="13"/>
  <c r="P42" i="13"/>
  <c r="F42" i="13"/>
  <c r="Q42" i="13"/>
  <c r="L42" i="13"/>
  <c r="O39" i="12"/>
  <c r="Q39" i="12"/>
  <c r="I39" i="12"/>
  <c r="M39" i="12"/>
  <c r="T39" i="12"/>
  <c r="K39" i="12"/>
  <c r="E39" i="12"/>
  <c r="F39" i="12"/>
  <c r="R39" i="12"/>
  <c r="L39" i="12"/>
  <c r="N39" i="12"/>
  <c r="G39" i="12"/>
  <c r="Q34" i="11"/>
  <c r="N34" i="11"/>
  <c r="P34" i="11"/>
  <c r="I34" i="11"/>
  <c r="H34" i="11"/>
  <c r="F34" i="11"/>
  <c r="R34" i="11"/>
  <c r="T34" i="11"/>
  <c r="M34" i="11"/>
  <c r="F35" i="10"/>
  <c r="R35" i="10"/>
  <c r="G35" i="10"/>
  <c r="N35" i="10"/>
  <c r="K35" i="10"/>
  <c r="I35" i="10"/>
  <c r="P35" i="10"/>
  <c r="T35" i="10"/>
  <c r="E35" i="10"/>
  <c r="L35" i="10"/>
  <c r="Q29" i="9"/>
  <c r="T29" i="9"/>
  <c r="E29" i="9"/>
  <c r="G29" i="9"/>
  <c r="P29" i="9"/>
  <c r="R29" i="9"/>
  <c r="S29" i="9"/>
  <c r="H29" i="9"/>
  <c r="I29" i="9"/>
  <c r="L29" i="9"/>
  <c r="K29" i="9"/>
  <c r="Q30" i="2"/>
  <c r="L30" i="2"/>
  <c r="N30" i="2"/>
  <c r="H30" i="2"/>
  <c r="T30" i="2"/>
  <c r="E30" i="2"/>
  <c r="F30" i="2"/>
  <c r="P30" i="2"/>
  <c r="R30" i="2"/>
  <c r="G34" i="14"/>
  <c r="O34" i="14"/>
  <c r="Q34" i="14"/>
  <c r="N34" i="14"/>
  <c r="T34" i="14"/>
  <c r="M34" i="14"/>
  <c r="I34" i="14"/>
  <c r="P34" i="14"/>
  <c r="F34" i="14"/>
  <c r="H34" i="14"/>
  <c r="E34" i="14"/>
  <c r="L34" i="14"/>
  <c r="K29" i="17"/>
  <c r="H29" i="17"/>
  <c r="T29" i="17"/>
  <c r="Q29" i="17"/>
  <c r="F29" i="17"/>
  <c r="M29" i="17"/>
  <c r="G29" i="17"/>
  <c r="K31" i="18"/>
  <c r="I31" i="18"/>
  <c r="E31" i="18"/>
  <c r="H31" i="18"/>
  <c r="G31" i="18"/>
  <c r="R31" i="18"/>
  <c r="T31" i="18"/>
  <c r="N31" i="18"/>
  <c r="Q31" i="18"/>
  <c r="P31" i="18"/>
  <c r="F31" i="18"/>
  <c r="M31" i="18"/>
  <c r="R28" i="19"/>
  <c r="M28" i="19"/>
  <c r="E28" i="19"/>
  <c r="H28" i="19"/>
  <c r="G28" i="19"/>
  <c r="N28" i="19"/>
  <c r="Q28" i="19"/>
  <c r="P28" i="19"/>
  <c r="F28" i="19"/>
  <c r="I28" i="19"/>
  <c r="L28" i="19"/>
  <c r="S12" i="11"/>
  <c r="O12" i="11"/>
  <c r="K12" i="11"/>
  <c r="R12" i="11"/>
  <c r="N12" i="11"/>
  <c r="Q12" i="11"/>
  <c r="M12" i="11"/>
  <c r="T12" i="11"/>
  <c r="P12" i="11"/>
  <c r="H12" i="11"/>
  <c r="L12" i="11"/>
  <c r="I12" i="11"/>
  <c r="E12" i="11"/>
  <c r="F12" i="11"/>
  <c r="Q13" i="11"/>
  <c r="M13" i="11"/>
  <c r="T13" i="11"/>
  <c r="P13" i="11"/>
  <c r="L13" i="11"/>
  <c r="S13" i="11"/>
  <c r="O13" i="11"/>
  <c r="K13" i="11"/>
  <c r="N13" i="11"/>
  <c r="G13" i="11"/>
  <c r="H13" i="11"/>
  <c r="S15" i="11"/>
  <c r="O15" i="11"/>
  <c r="K15" i="11"/>
  <c r="R15" i="11"/>
  <c r="N15" i="11"/>
  <c r="Q15" i="11"/>
  <c r="M15" i="11"/>
  <c r="P15" i="11"/>
  <c r="L15" i="11"/>
  <c r="T15" i="11"/>
  <c r="F15" i="11"/>
  <c r="G15" i="11"/>
  <c r="E13" i="11"/>
  <c r="H15" i="11"/>
  <c r="R13" i="11"/>
  <c r="F13" i="11"/>
  <c r="I15" i="11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F24" i="20"/>
  <c r="F23" i="20"/>
  <c r="F22" i="20"/>
  <c r="F21" i="20"/>
  <c r="F20" i="20"/>
  <c r="I20" i="20" l="1"/>
  <c r="J20" i="20"/>
  <c r="K20" i="20"/>
  <c r="H20" i="20"/>
  <c r="H21" i="20"/>
  <c r="I21" i="20"/>
  <c r="J21" i="20"/>
  <c r="K21" i="20"/>
  <c r="H22" i="20"/>
  <c r="I22" i="20"/>
  <c r="J22" i="20"/>
  <c r="K22" i="20"/>
  <c r="H23" i="20"/>
  <c r="I23" i="20"/>
  <c r="J23" i="20"/>
  <c r="K23" i="20"/>
  <c r="H24" i="20"/>
  <c r="I24" i="20"/>
  <c r="J24" i="20"/>
  <c r="K24" i="20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J25" i="20" l="1"/>
  <c r="H25" i="20"/>
  <c r="I25" i="20"/>
  <c r="K25" i="20"/>
  <c r="L59" i="23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21" i="13"/>
  <c r="D21" i="13" s="1"/>
  <c r="C33" i="13"/>
  <c r="D33" i="13" s="1"/>
  <c r="C32" i="13"/>
  <c r="D32" i="13" s="1"/>
  <c r="C31" i="13"/>
  <c r="D31" i="13" s="1"/>
  <c r="C28" i="13"/>
  <c r="D28" i="13" s="1"/>
  <c r="C27" i="13"/>
  <c r="D27" i="13" s="1"/>
  <c r="C26" i="13"/>
  <c r="D26" i="13" s="1"/>
  <c r="C25" i="13"/>
  <c r="D25" i="13" s="1"/>
  <c r="C20" i="13"/>
  <c r="D20" i="13" s="1"/>
  <c r="C30" i="12"/>
  <c r="D30" i="12" s="1"/>
  <c r="C29" i="12"/>
  <c r="D29" i="12" s="1"/>
  <c r="C28" i="12"/>
  <c r="D28" i="12" s="1"/>
  <c r="C27" i="12"/>
  <c r="D27" i="12" s="1"/>
  <c r="C24" i="12"/>
  <c r="D24" i="12" s="1"/>
  <c r="C23" i="12"/>
  <c r="D23" i="12" s="1"/>
  <c r="C22" i="12"/>
  <c r="D22" i="12" s="1"/>
  <c r="C25" i="11"/>
  <c r="D25" i="11" s="1"/>
  <c r="C24" i="11"/>
  <c r="D24" i="11" s="1"/>
  <c r="C23" i="11"/>
  <c r="D23" i="11" s="1"/>
  <c r="C22" i="11"/>
  <c r="D22" i="11" s="1"/>
  <c r="C26" i="10"/>
  <c r="D26" i="10" s="1"/>
  <c r="C25" i="10"/>
  <c r="D25" i="10" s="1"/>
  <c r="C24" i="10"/>
  <c r="D24" i="10" s="1"/>
  <c r="C23" i="10"/>
  <c r="D23" i="10" s="1"/>
  <c r="F16" i="20"/>
  <c r="G16" i="20" s="1"/>
  <c r="F14" i="20"/>
  <c r="G14" i="20" s="1"/>
  <c r="E11" i="20"/>
  <c r="F11" i="20" s="1"/>
  <c r="G11" i="20" s="1"/>
  <c r="C2" i="20"/>
  <c r="C13" i="19"/>
  <c r="D13" i="19" s="1"/>
  <c r="C19" i="19"/>
  <c r="D19" i="19" s="1"/>
  <c r="C18" i="19"/>
  <c r="D18" i="19" s="1"/>
  <c r="C17" i="19"/>
  <c r="D17" i="19" s="1"/>
  <c r="C14" i="19"/>
  <c r="D14" i="19" s="1"/>
  <c r="C12" i="19"/>
  <c r="D12" i="19" s="1"/>
  <c r="B2" i="19"/>
  <c r="C22" i="18"/>
  <c r="D22" i="18" s="1"/>
  <c r="C21" i="18"/>
  <c r="D21" i="18" s="1"/>
  <c r="C18" i="18"/>
  <c r="D18" i="18" s="1"/>
  <c r="C17" i="18"/>
  <c r="D17" i="18" s="1"/>
  <c r="C16" i="18"/>
  <c r="D16" i="18" s="1"/>
  <c r="C13" i="18"/>
  <c r="D13" i="18" s="1"/>
  <c r="C12" i="18"/>
  <c r="D12" i="18" s="1"/>
  <c r="B2" i="18"/>
  <c r="C20" i="17"/>
  <c r="D20" i="17" s="1"/>
  <c r="C19" i="17"/>
  <c r="D19" i="17" s="1"/>
  <c r="C18" i="17"/>
  <c r="D18" i="17" s="1"/>
  <c r="C15" i="17"/>
  <c r="D15" i="17" s="1"/>
  <c r="C14" i="17"/>
  <c r="D14" i="17" s="1"/>
  <c r="C13" i="17"/>
  <c r="D13" i="17" s="1"/>
  <c r="C12" i="17"/>
  <c r="D12" i="17" s="1"/>
  <c r="B2" i="17"/>
  <c r="C25" i="14"/>
  <c r="D25" i="14" s="1"/>
  <c r="C24" i="14"/>
  <c r="D24" i="14" s="1"/>
  <c r="C23" i="14"/>
  <c r="D23" i="14" s="1"/>
  <c r="C22" i="14"/>
  <c r="D22" i="14" s="1"/>
  <c r="C19" i="14"/>
  <c r="D19" i="14" s="1"/>
  <c r="C18" i="14"/>
  <c r="D18" i="14" s="1"/>
  <c r="C15" i="14"/>
  <c r="D15" i="14" s="1"/>
  <c r="C14" i="14"/>
  <c r="D14" i="14" s="1"/>
  <c r="C13" i="14"/>
  <c r="D13" i="14" s="1"/>
  <c r="C12" i="14"/>
  <c r="D12" i="14" s="1"/>
  <c r="B2" i="14"/>
  <c r="H16" i="20" l="1"/>
  <c r="I16" i="20"/>
  <c r="J16" i="20"/>
  <c r="K16" i="20"/>
  <c r="I11" i="20"/>
  <c r="J11" i="20"/>
  <c r="K11" i="20"/>
  <c r="H11" i="20"/>
  <c r="H14" i="20"/>
  <c r="I14" i="20"/>
  <c r="J14" i="20"/>
  <c r="K14" i="20"/>
  <c r="F12" i="14"/>
  <c r="N12" i="14"/>
  <c r="S12" i="14"/>
  <c r="L12" i="14"/>
  <c r="M12" i="14"/>
  <c r="T12" i="14"/>
  <c r="G12" i="14"/>
  <c r="K12" i="14"/>
  <c r="P12" i="14"/>
  <c r="E12" i="14"/>
  <c r="R12" i="14"/>
  <c r="O12" i="14"/>
  <c r="I12" i="14"/>
  <c r="Q12" i="14"/>
  <c r="H12" i="14"/>
  <c r="F13" i="17"/>
  <c r="P13" i="17"/>
  <c r="S13" i="17"/>
  <c r="M13" i="17"/>
  <c r="N13" i="17"/>
  <c r="Q13" i="17"/>
  <c r="O13" i="17"/>
  <c r="L13" i="17"/>
  <c r="K13" i="17"/>
  <c r="T13" i="17"/>
  <c r="R13" i="17"/>
  <c r="I13" i="17"/>
  <c r="G13" i="17"/>
  <c r="H13" i="17"/>
  <c r="E13" i="17"/>
  <c r="G14" i="19"/>
  <c r="F14" i="19"/>
  <c r="R14" i="19"/>
  <c r="H14" i="19"/>
  <c r="I14" i="19"/>
  <c r="N14" i="19"/>
  <c r="S14" i="19"/>
  <c r="M14" i="19"/>
  <c r="L14" i="19"/>
  <c r="O14" i="19"/>
  <c r="T14" i="19"/>
  <c r="K14" i="19"/>
  <c r="E14" i="19"/>
  <c r="P14" i="19"/>
  <c r="Q14" i="19"/>
  <c r="G26" i="10"/>
  <c r="H26" i="10"/>
  <c r="P26" i="10"/>
  <c r="K26" i="10"/>
  <c r="E26" i="10"/>
  <c r="Q26" i="10"/>
  <c r="L26" i="10"/>
  <c r="N26" i="10"/>
  <c r="F26" i="10"/>
  <c r="T26" i="10"/>
  <c r="O26" i="10"/>
  <c r="I26" i="10"/>
  <c r="R26" i="10"/>
  <c r="M26" i="10"/>
  <c r="S26" i="10"/>
  <c r="F20" i="13"/>
  <c r="Q20" i="13"/>
  <c r="K20" i="13"/>
  <c r="H20" i="13"/>
  <c r="M20" i="13"/>
  <c r="L20" i="13"/>
  <c r="G20" i="13"/>
  <c r="N20" i="13"/>
  <c r="O20" i="13"/>
  <c r="P20" i="13"/>
  <c r="E20" i="13"/>
  <c r="I20" i="13"/>
  <c r="R20" i="13"/>
  <c r="S20" i="13"/>
  <c r="T20" i="13"/>
  <c r="I21" i="13"/>
  <c r="L21" i="13"/>
  <c r="Q21" i="13"/>
  <c r="G21" i="13"/>
  <c r="O21" i="13"/>
  <c r="N21" i="13"/>
  <c r="T21" i="13"/>
  <c r="K21" i="13"/>
  <c r="F21" i="13"/>
  <c r="P21" i="13"/>
  <c r="M21" i="13"/>
  <c r="H21" i="13"/>
  <c r="E21" i="13"/>
  <c r="R21" i="13"/>
  <c r="S21" i="13"/>
  <c r="O13" i="14"/>
  <c r="F13" i="14"/>
  <c r="E13" i="14"/>
  <c r="I13" i="14"/>
  <c r="Q13" i="14"/>
  <c r="G13" i="14"/>
  <c r="N13" i="14"/>
  <c r="P13" i="14"/>
  <c r="M13" i="14"/>
  <c r="K13" i="14"/>
  <c r="R13" i="14"/>
  <c r="S13" i="14"/>
  <c r="T13" i="14"/>
  <c r="L13" i="14"/>
  <c r="H13" i="14"/>
  <c r="I19" i="14"/>
  <c r="L19" i="14"/>
  <c r="F19" i="14"/>
  <c r="Q19" i="14"/>
  <c r="T19" i="14"/>
  <c r="H19" i="14"/>
  <c r="O19" i="14"/>
  <c r="K19" i="14"/>
  <c r="G19" i="14"/>
  <c r="S19" i="14"/>
  <c r="N19" i="14"/>
  <c r="M19" i="14"/>
  <c r="P19" i="14"/>
  <c r="R19" i="14"/>
  <c r="E19" i="14"/>
  <c r="F25" i="14"/>
  <c r="I25" i="14"/>
  <c r="K25" i="14"/>
  <c r="G25" i="14"/>
  <c r="H25" i="14"/>
  <c r="M25" i="14"/>
  <c r="P25" i="14"/>
  <c r="S25" i="14"/>
  <c r="N25" i="14"/>
  <c r="Q25" i="14"/>
  <c r="L25" i="14"/>
  <c r="E25" i="14"/>
  <c r="O25" i="14"/>
  <c r="T25" i="14"/>
  <c r="R25" i="14"/>
  <c r="I14" i="17"/>
  <c r="G14" i="17"/>
  <c r="F14" i="17"/>
  <c r="E14" i="17"/>
  <c r="M14" i="17"/>
  <c r="L14" i="17"/>
  <c r="R14" i="17"/>
  <c r="Q14" i="17"/>
  <c r="T14" i="17"/>
  <c r="N14" i="17"/>
  <c r="S14" i="17"/>
  <c r="O14" i="17"/>
  <c r="H14" i="17"/>
  <c r="P14" i="17"/>
  <c r="K14" i="17"/>
  <c r="F20" i="17"/>
  <c r="G20" i="17"/>
  <c r="E20" i="17"/>
  <c r="I20" i="17"/>
  <c r="M20" i="17"/>
  <c r="O20" i="17"/>
  <c r="P20" i="17"/>
  <c r="L20" i="17"/>
  <c r="K20" i="17"/>
  <c r="Q20" i="17"/>
  <c r="R20" i="17"/>
  <c r="H20" i="17"/>
  <c r="T20" i="17"/>
  <c r="N20" i="17"/>
  <c r="S20" i="17"/>
  <c r="F17" i="19"/>
  <c r="I17" i="19"/>
  <c r="G17" i="19"/>
  <c r="R17" i="19"/>
  <c r="S17" i="19"/>
  <c r="E17" i="19"/>
  <c r="N17" i="19"/>
  <c r="K17" i="19"/>
  <c r="Q17" i="19"/>
  <c r="O17" i="19"/>
  <c r="T17" i="19"/>
  <c r="H17" i="19"/>
  <c r="P17" i="19"/>
  <c r="M17" i="19"/>
  <c r="L17" i="19"/>
  <c r="S23" i="10"/>
  <c r="N23" i="10"/>
  <c r="P23" i="10"/>
  <c r="E23" i="10"/>
  <c r="O23" i="10"/>
  <c r="Q23" i="10"/>
  <c r="H23" i="10"/>
  <c r="R23" i="10"/>
  <c r="L23" i="10"/>
  <c r="I23" i="10"/>
  <c r="K23" i="10"/>
  <c r="M23" i="10"/>
  <c r="T23" i="10"/>
  <c r="F23" i="10"/>
  <c r="G23" i="10"/>
  <c r="F22" i="11"/>
  <c r="S22" i="11"/>
  <c r="M22" i="11"/>
  <c r="H22" i="11"/>
  <c r="P22" i="11"/>
  <c r="Q22" i="11"/>
  <c r="K22" i="11"/>
  <c r="T22" i="11"/>
  <c r="R22" i="11"/>
  <c r="O22" i="11"/>
  <c r="G22" i="11"/>
  <c r="N22" i="11"/>
  <c r="I22" i="11"/>
  <c r="L22" i="11"/>
  <c r="E22" i="11"/>
  <c r="L22" i="12"/>
  <c r="S22" i="12"/>
  <c r="M22" i="12"/>
  <c r="E22" i="12"/>
  <c r="P22" i="12"/>
  <c r="N22" i="12"/>
  <c r="F22" i="12"/>
  <c r="O22" i="12"/>
  <c r="R22" i="12"/>
  <c r="T22" i="12"/>
  <c r="Q22" i="12"/>
  <c r="H22" i="12"/>
  <c r="I22" i="12"/>
  <c r="G22" i="12"/>
  <c r="K22" i="12"/>
  <c r="P28" i="12"/>
  <c r="K28" i="12"/>
  <c r="N28" i="12"/>
  <c r="F28" i="12"/>
  <c r="O28" i="12"/>
  <c r="I28" i="12"/>
  <c r="T28" i="12"/>
  <c r="Q28" i="12"/>
  <c r="E28" i="12"/>
  <c r="S28" i="12"/>
  <c r="R28" i="12"/>
  <c r="L28" i="12"/>
  <c r="M28" i="12"/>
  <c r="H28" i="12"/>
  <c r="G28" i="12"/>
  <c r="P25" i="13"/>
  <c r="K25" i="13"/>
  <c r="R25" i="13"/>
  <c r="F25" i="13"/>
  <c r="S25" i="13"/>
  <c r="N25" i="13"/>
  <c r="O25" i="13"/>
  <c r="I25" i="13"/>
  <c r="L25" i="13"/>
  <c r="M25" i="13"/>
  <c r="H25" i="13"/>
  <c r="E25" i="13"/>
  <c r="T25" i="13"/>
  <c r="Q25" i="13"/>
  <c r="G25" i="13"/>
  <c r="S31" i="13"/>
  <c r="M31" i="13"/>
  <c r="E31" i="13"/>
  <c r="T31" i="13"/>
  <c r="K31" i="13"/>
  <c r="I31" i="13"/>
  <c r="P31" i="13"/>
  <c r="Q31" i="13"/>
  <c r="H31" i="13"/>
  <c r="N31" i="13"/>
  <c r="L31" i="13"/>
  <c r="R31" i="13"/>
  <c r="F31" i="13"/>
  <c r="O31" i="13"/>
  <c r="G31" i="13"/>
  <c r="L24" i="14"/>
  <c r="Q24" i="14"/>
  <c r="K24" i="14"/>
  <c r="R24" i="14"/>
  <c r="O24" i="14"/>
  <c r="I24" i="14"/>
  <c r="M24" i="14"/>
  <c r="N24" i="14"/>
  <c r="G24" i="14"/>
  <c r="S24" i="14"/>
  <c r="E24" i="14"/>
  <c r="H24" i="14"/>
  <c r="P24" i="14"/>
  <c r="F24" i="14"/>
  <c r="T24" i="14"/>
  <c r="L13" i="19"/>
  <c r="R13" i="19"/>
  <c r="S13" i="19"/>
  <c r="G13" i="19"/>
  <c r="N13" i="19"/>
  <c r="O13" i="19"/>
  <c r="M13" i="19"/>
  <c r="Q13" i="19"/>
  <c r="K13" i="19"/>
  <c r="E13" i="19"/>
  <c r="I13" i="19"/>
  <c r="H13" i="19"/>
  <c r="F13" i="19"/>
  <c r="P13" i="19"/>
  <c r="T13" i="19"/>
  <c r="G25" i="11"/>
  <c r="R25" i="11"/>
  <c r="S25" i="11"/>
  <c r="P25" i="11"/>
  <c r="E25" i="11"/>
  <c r="M25" i="11"/>
  <c r="L25" i="11"/>
  <c r="O25" i="11"/>
  <c r="H25" i="11"/>
  <c r="N25" i="11"/>
  <c r="K25" i="11"/>
  <c r="I25" i="11"/>
  <c r="Q25" i="11"/>
  <c r="T25" i="11"/>
  <c r="F25" i="11"/>
  <c r="R27" i="12"/>
  <c r="S27" i="12"/>
  <c r="L27" i="12"/>
  <c r="E27" i="12"/>
  <c r="N27" i="12"/>
  <c r="O27" i="12"/>
  <c r="T27" i="12"/>
  <c r="G27" i="12"/>
  <c r="H27" i="12"/>
  <c r="Q27" i="12"/>
  <c r="K27" i="12"/>
  <c r="F27" i="12"/>
  <c r="I27" i="12"/>
  <c r="M27" i="12"/>
  <c r="P27" i="12"/>
  <c r="Q28" i="13"/>
  <c r="K28" i="13"/>
  <c r="F28" i="13"/>
  <c r="H28" i="13"/>
  <c r="M28" i="13"/>
  <c r="P28" i="13"/>
  <c r="I28" i="13"/>
  <c r="R28" i="13"/>
  <c r="S28" i="13"/>
  <c r="L28" i="13"/>
  <c r="E28" i="13"/>
  <c r="N28" i="13"/>
  <c r="O28" i="13"/>
  <c r="T28" i="13"/>
  <c r="G28" i="13"/>
  <c r="I14" i="14"/>
  <c r="R14" i="14"/>
  <c r="L14" i="14"/>
  <c r="O14" i="14"/>
  <c r="Q14" i="14"/>
  <c r="K14" i="14"/>
  <c r="M14" i="14"/>
  <c r="N14" i="14"/>
  <c r="S14" i="14"/>
  <c r="F14" i="14"/>
  <c r="G14" i="14"/>
  <c r="T14" i="14"/>
  <c r="H14" i="14"/>
  <c r="P14" i="14"/>
  <c r="E14" i="14"/>
  <c r="I22" i="14"/>
  <c r="E22" i="14"/>
  <c r="O22" i="14"/>
  <c r="F22" i="14"/>
  <c r="Q22" i="14"/>
  <c r="T22" i="14"/>
  <c r="G22" i="14"/>
  <c r="H22" i="14"/>
  <c r="M22" i="14"/>
  <c r="L22" i="14"/>
  <c r="S22" i="14"/>
  <c r="R22" i="14"/>
  <c r="P22" i="14"/>
  <c r="K22" i="14"/>
  <c r="N22" i="14"/>
  <c r="T15" i="17"/>
  <c r="P15" i="17"/>
  <c r="S15" i="17"/>
  <c r="N15" i="17"/>
  <c r="K15" i="17"/>
  <c r="M15" i="17"/>
  <c r="O15" i="17"/>
  <c r="R15" i="17"/>
  <c r="F15" i="17"/>
  <c r="G15" i="17"/>
  <c r="I15" i="17"/>
  <c r="L15" i="17"/>
  <c r="E15" i="17"/>
  <c r="H15" i="17"/>
  <c r="Q15" i="17"/>
  <c r="S18" i="19"/>
  <c r="M18" i="19"/>
  <c r="T18" i="19"/>
  <c r="O18" i="19"/>
  <c r="L18" i="19"/>
  <c r="Q18" i="19"/>
  <c r="K18" i="19"/>
  <c r="P18" i="19"/>
  <c r="N18" i="19"/>
  <c r="R18" i="19"/>
  <c r="G18" i="19"/>
  <c r="H18" i="19"/>
  <c r="E18" i="19"/>
  <c r="I18" i="19"/>
  <c r="F18" i="19"/>
  <c r="F24" i="10"/>
  <c r="M24" i="10"/>
  <c r="S24" i="10"/>
  <c r="Q24" i="10"/>
  <c r="L24" i="10"/>
  <c r="R24" i="10"/>
  <c r="P24" i="10"/>
  <c r="G24" i="10"/>
  <c r="O24" i="10"/>
  <c r="H24" i="10"/>
  <c r="K24" i="10"/>
  <c r="N24" i="10"/>
  <c r="E24" i="10"/>
  <c r="T24" i="10"/>
  <c r="I24" i="10"/>
  <c r="E23" i="11"/>
  <c r="I23" i="11"/>
  <c r="N23" i="11"/>
  <c r="O23" i="11"/>
  <c r="L23" i="11"/>
  <c r="Q23" i="11"/>
  <c r="K23" i="11"/>
  <c r="F23" i="11"/>
  <c r="R23" i="11"/>
  <c r="S23" i="11"/>
  <c r="P23" i="11"/>
  <c r="H23" i="11"/>
  <c r="G23" i="11"/>
  <c r="M23" i="11"/>
  <c r="T23" i="11"/>
  <c r="F23" i="12"/>
  <c r="M23" i="12"/>
  <c r="T23" i="12"/>
  <c r="G23" i="12"/>
  <c r="R23" i="12"/>
  <c r="S23" i="12"/>
  <c r="P23" i="12"/>
  <c r="I23" i="12"/>
  <c r="Q23" i="12"/>
  <c r="K23" i="12"/>
  <c r="H23" i="12"/>
  <c r="O23" i="12"/>
  <c r="L23" i="12"/>
  <c r="E23" i="12"/>
  <c r="N23" i="12"/>
  <c r="N29" i="12"/>
  <c r="O29" i="12"/>
  <c r="H29" i="12"/>
  <c r="Q29" i="12"/>
  <c r="K29" i="12"/>
  <c r="G29" i="12"/>
  <c r="R29" i="12"/>
  <c r="S29" i="12"/>
  <c r="T29" i="12"/>
  <c r="E29" i="12"/>
  <c r="F29" i="12"/>
  <c r="L29" i="12"/>
  <c r="I29" i="12"/>
  <c r="M29" i="12"/>
  <c r="P29" i="12"/>
  <c r="F26" i="13"/>
  <c r="R26" i="13"/>
  <c r="S26" i="13"/>
  <c r="P26" i="13"/>
  <c r="N26" i="13"/>
  <c r="O26" i="13"/>
  <c r="M26" i="13"/>
  <c r="T26" i="13"/>
  <c r="G26" i="13"/>
  <c r="H26" i="13"/>
  <c r="Q26" i="13"/>
  <c r="I26" i="13"/>
  <c r="K26" i="13"/>
  <c r="E26" i="13"/>
  <c r="L26" i="13"/>
  <c r="N32" i="13"/>
  <c r="O32" i="13"/>
  <c r="P32" i="13"/>
  <c r="E32" i="13"/>
  <c r="Q32" i="13"/>
  <c r="L32" i="13"/>
  <c r="I32" i="13"/>
  <c r="M32" i="13"/>
  <c r="T32" i="13"/>
  <c r="S32" i="13"/>
  <c r="H32" i="13"/>
  <c r="R32" i="13"/>
  <c r="K32" i="13"/>
  <c r="G32" i="13"/>
  <c r="F32" i="13"/>
  <c r="T18" i="14"/>
  <c r="M18" i="14"/>
  <c r="S18" i="14"/>
  <c r="N18" i="14"/>
  <c r="P18" i="14"/>
  <c r="K18" i="14"/>
  <c r="R18" i="14"/>
  <c r="E18" i="14"/>
  <c r="G18" i="14"/>
  <c r="H18" i="14"/>
  <c r="I18" i="14"/>
  <c r="F18" i="14"/>
  <c r="Q18" i="14"/>
  <c r="Q20" i="14" s="1"/>
  <c r="O18" i="14"/>
  <c r="L18" i="14"/>
  <c r="G19" i="17"/>
  <c r="F19" i="17"/>
  <c r="R19" i="17"/>
  <c r="H19" i="17"/>
  <c r="M19" i="17"/>
  <c r="E19" i="17"/>
  <c r="P19" i="17"/>
  <c r="L19" i="17"/>
  <c r="S19" i="17"/>
  <c r="N19" i="17"/>
  <c r="I19" i="17"/>
  <c r="O19" i="17"/>
  <c r="Q19" i="17"/>
  <c r="K19" i="17"/>
  <c r="T19" i="17"/>
  <c r="K15" i="14"/>
  <c r="H15" i="14"/>
  <c r="M15" i="14"/>
  <c r="E15" i="14"/>
  <c r="O15" i="14"/>
  <c r="I15" i="14"/>
  <c r="F15" i="14"/>
  <c r="Q15" i="14"/>
  <c r="R15" i="14"/>
  <c r="G15" i="14"/>
  <c r="N15" i="14"/>
  <c r="T15" i="14"/>
  <c r="L15" i="14"/>
  <c r="P15" i="14"/>
  <c r="S15" i="14"/>
  <c r="H23" i="14"/>
  <c r="O23" i="14"/>
  <c r="R23" i="14"/>
  <c r="T23" i="14"/>
  <c r="K23" i="14"/>
  <c r="I23" i="14"/>
  <c r="L23" i="14"/>
  <c r="S23" i="14"/>
  <c r="M23" i="14"/>
  <c r="P23" i="14"/>
  <c r="Q23" i="14"/>
  <c r="E23" i="14"/>
  <c r="F23" i="14"/>
  <c r="N23" i="14"/>
  <c r="G23" i="14"/>
  <c r="G12" i="17"/>
  <c r="M12" i="17"/>
  <c r="K12" i="17"/>
  <c r="R12" i="17"/>
  <c r="S12" i="17"/>
  <c r="Q12" i="17"/>
  <c r="P12" i="17"/>
  <c r="L12" i="17"/>
  <c r="N12" i="17"/>
  <c r="F12" i="17"/>
  <c r="H12" i="17"/>
  <c r="T12" i="17"/>
  <c r="O12" i="17"/>
  <c r="E12" i="17"/>
  <c r="I12" i="17"/>
  <c r="F18" i="17"/>
  <c r="G18" i="17"/>
  <c r="E18" i="17"/>
  <c r="I18" i="17"/>
  <c r="M18" i="17"/>
  <c r="N18" i="17"/>
  <c r="Q18" i="17"/>
  <c r="P18" i="17"/>
  <c r="T18" i="17"/>
  <c r="K18" i="17"/>
  <c r="H18" i="17"/>
  <c r="O18" i="17"/>
  <c r="L18" i="17"/>
  <c r="R18" i="17"/>
  <c r="S18" i="17"/>
  <c r="I12" i="19"/>
  <c r="F12" i="19"/>
  <c r="H12" i="19"/>
  <c r="R12" i="19"/>
  <c r="E12" i="19"/>
  <c r="T12" i="19"/>
  <c r="O12" i="19"/>
  <c r="G12" i="19"/>
  <c r="L12" i="19"/>
  <c r="Q12" i="19"/>
  <c r="M12" i="19"/>
  <c r="N12" i="19"/>
  <c r="P12" i="19"/>
  <c r="S12" i="19"/>
  <c r="K12" i="19"/>
  <c r="P19" i="19"/>
  <c r="T19" i="19"/>
  <c r="G19" i="19"/>
  <c r="R19" i="19"/>
  <c r="S19" i="19"/>
  <c r="Q19" i="19"/>
  <c r="H19" i="19"/>
  <c r="M19" i="19"/>
  <c r="F19" i="19"/>
  <c r="O19" i="19"/>
  <c r="E19" i="19"/>
  <c r="I19" i="19"/>
  <c r="N19" i="19"/>
  <c r="K19" i="19"/>
  <c r="L19" i="19"/>
  <c r="H25" i="10"/>
  <c r="I25" i="10"/>
  <c r="K25" i="10"/>
  <c r="M25" i="10"/>
  <c r="F25" i="10"/>
  <c r="E25" i="10"/>
  <c r="O25" i="10"/>
  <c r="T25" i="10"/>
  <c r="R25" i="10"/>
  <c r="L25" i="10"/>
  <c r="G25" i="10"/>
  <c r="N25" i="10"/>
  <c r="P25" i="10"/>
  <c r="S25" i="10"/>
  <c r="Q25" i="10"/>
  <c r="S24" i="11"/>
  <c r="M24" i="11"/>
  <c r="E24" i="11"/>
  <c r="T24" i="11"/>
  <c r="O24" i="11"/>
  <c r="N24" i="11"/>
  <c r="F24" i="11"/>
  <c r="L24" i="11"/>
  <c r="Q24" i="11"/>
  <c r="I24" i="11"/>
  <c r="P24" i="11"/>
  <c r="K24" i="11"/>
  <c r="R24" i="11"/>
  <c r="G24" i="11"/>
  <c r="H24" i="11"/>
  <c r="E24" i="12"/>
  <c r="S24" i="12"/>
  <c r="M24" i="12"/>
  <c r="F24" i="12"/>
  <c r="I24" i="12"/>
  <c r="P24" i="12"/>
  <c r="Q24" i="12"/>
  <c r="H24" i="12"/>
  <c r="L24" i="12"/>
  <c r="R24" i="12"/>
  <c r="O24" i="12"/>
  <c r="N24" i="12"/>
  <c r="T24" i="12"/>
  <c r="K24" i="12"/>
  <c r="G24" i="12"/>
  <c r="I30" i="12"/>
  <c r="E30" i="12"/>
  <c r="S30" i="12"/>
  <c r="M30" i="12"/>
  <c r="F30" i="12"/>
  <c r="O30" i="12"/>
  <c r="N30" i="12"/>
  <c r="T30" i="12"/>
  <c r="K30" i="12"/>
  <c r="G30" i="12"/>
  <c r="P30" i="12"/>
  <c r="Q30" i="12"/>
  <c r="H30" i="12"/>
  <c r="L30" i="12"/>
  <c r="R30" i="12"/>
  <c r="E27" i="13"/>
  <c r="L27" i="13"/>
  <c r="Q27" i="13"/>
  <c r="G27" i="13"/>
  <c r="P27" i="13"/>
  <c r="M27" i="13"/>
  <c r="H27" i="13"/>
  <c r="S27" i="13"/>
  <c r="R27" i="13"/>
  <c r="O27" i="13"/>
  <c r="N27" i="13"/>
  <c r="I27" i="13"/>
  <c r="T27" i="13"/>
  <c r="K27" i="13"/>
  <c r="F27" i="13"/>
  <c r="E33" i="13"/>
  <c r="P33" i="13"/>
  <c r="K33" i="13"/>
  <c r="N33" i="13"/>
  <c r="L33" i="13"/>
  <c r="M33" i="13"/>
  <c r="H33" i="13"/>
  <c r="S33" i="13"/>
  <c r="R33" i="13"/>
  <c r="O33" i="13"/>
  <c r="O34" i="13" s="1"/>
  <c r="G33" i="13"/>
  <c r="T33" i="13"/>
  <c r="I33" i="13"/>
  <c r="Q33" i="13"/>
  <c r="F33" i="13"/>
  <c r="L72" i="23"/>
  <c r="G13" i="18"/>
  <c r="E13" i="18"/>
  <c r="S13" i="18"/>
  <c r="M13" i="18"/>
  <c r="R13" i="18"/>
  <c r="I13" i="18"/>
  <c r="O13" i="18"/>
  <c r="N13" i="18"/>
  <c r="P13" i="18"/>
  <c r="H13" i="18"/>
  <c r="L13" i="18"/>
  <c r="Q13" i="18"/>
  <c r="F13" i="18"/>
  <c r="T13" i="18"/>
  <c r="K13" i="18"/>
  <c r="G22" i="18"/>
  <c r="F22" i="18"/>
  <c r="S22" i="18"/>
  <c r="P22" i="18"/>
  <c r="I22" i="18"/>
  <c r="T22" i="18"/>
  <c r="K22" i="18"/>
  <c r="R22" i="18"/>
  <c r="N22" i="18"/>
  <c r="L22" i="18"/>
  <c r="M22" i="18"/>
  <c r="E22" i="18"/>
  <c r="O22" i="18"/>
  <c r="Q22" i="18"/>
  <c r="H22" i="18"/>
  <c r="P12" i="18"/>
  <c r="M12" i="18"/>
  <c r="R12" i="18"/>
  <c r="T12" i="18"/>
  <c r="I12" i="18"/>
  <c r="H12" i="18"/>
  <c r="O12" i="18"/>
  <c r="G12" i="18"/>
  <c r="L12" i="18"/>
  <c r="F12" i="18"/>
  <c r="Q12" i="18"/>
  <c r="K12" i="18"/>
  <c r="E12" i="18"/>
  <c r="S12" i="18"/>
  <c r="N12" i="18"/>
  <c r="I18" i="18"/>
  <c r="F18" i="18"/>
  <c r="T18" i="18"/>
  <c r="O18" i="18"/>
  <c r="N18" i="18"/>
  <c r="R18" i="18"/>
  <c r="E18" i="18"/>
  <c r="K18" i="18"/>
  <c r="G18" i="18"/>
  <c r="L18" i="18"/>
  <c r="S18" i="18"/>
  <c r="M18" i="18"/>
  <c r="P18" i="18"/>
  <c r="H18" i="18"/>
  <c r="Q18" i="18"/>
  <c r="F21" i="18"/>
  <c r="F23" i="18" s="1"/>
  <c r="G21" i="18"/>
  <c r="E21" i="18"/>
  <c r="E23" i="18" s="1"/>
  <c r="Q21" i="18"/>
  <c r="K21" i="18"/>
  <c r="I21" i="18"/>
  <c r="M21" i="18"/>
  <c r="P21" i="18"/>
  <c r="N21" i="18"/>
  <c r="O21" i="18"/>
  <c r="T21" i="18"/>
  <c r="L21" i="18"/>
  <c r="R21" i="18"/>
  <c r="S21" i="18"/>
  <c r="S23" i="18" s="1"/>
  <c r="H21" i="18"/>
  <c r="F16" i="18"/>
  <c r="L16" i="18"/>
  <c r="Q16" i="18"/>
  <c r="I16" i="18"/>
  <c r="G16" i="18"/>
  <c r="M16" i="18"/>
  <c r="O16" i="18"/>
  <c r="P16" i="18"/>
  <c r="K16" i="18"/>
  <c r="E16" i="18"/>
  <c r="R16" i="18"/>
  <c r="S16" i="18"/>
  <c r="N16" i="18"/>
  <c r="T16" i="18"/>
  <c r="H16" i="18"/>
  <c r="I17" i="18"/>
  <c r="N17" i="18"/>
  <c r="O17" i="18"/>
  <c r="L17" i="18"/>
  <c r="Q17" i="18"/>
  <c r="P17" i="18"/>
  <c r="M17" i="18"/>
  <c r="G17" i="18"/>
  <c r="R17" i="18"/>
  <c r="S17" i="18"/>
  <c r="K17" i="18"/>
  <c r="H17" i="18"/>
  <c r="F17" i="18"/>
  <c r="E17" i="18"/>
  <c r="T17" i="18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  <c r="C22" i="13"/>
  <c r="D22" i="13" s="1"/>
  <c r="C19" i="13"/>
  <c r="D19" i="13" s="1"/>
  <c r="C18" i="13"/>
  <c r="D18" i="13" s="1"/>
  <c r="C15" i="13"/>
  <c r="D15" i="13" s="1"/>
  <c r="C14" i="13"/>
  <c r="D14" i="13" s="1"/>
  <c r="C13" i="13"/>
  <c r="D13" i="13" s="1"/>
  <c r="C12" i="13"/>
  <c r="D12" i="13" s="1"/>
  <c r="B2" i="13"/>
  <c r="C19" i="12"/>
  <c r="D19" i="12" s="1"/>
  <c r="C18" i="12"/>
  <c r="D18" i="12" s="1"/>
  <c r="C15" i="12"/>
  <c r="D15" i="12" s="1"/>
  <c r="C14" i="12"/>
  <c r="D14" i="12" s="1"/>
  <c r="C13" i="12"/>
  <c r="D13" i="12" s="1"/>
  <c r="C12" i="12"/>
  <c r="D12" i="12" s="1"/>
  <c r="B2" i="12"/>
  <c r="C19" i="11"/>
  <c r="D19" i="11" s="1"/>
  <c r="C18" i="11"/>
  <c r="D18" i="11" s="1"/>
  <c r="B2" i="11"/>
  <c r="C20" i="10"/>
  <c r="D20" i="10" s="1"/>
  <c r="C19" i="10"/>
  <c r="D19" i="10" s="1"/>
  <c r="C18" i="10"/>
  <c r="D18" i="10" s="1"/>
  <c r="C15" i="10"/>
  <c r="D15" i="10" s="1"/>
  <c r="C14" i="10"/>
  <c r="D14" i="10" s="1"/>
  <c r="C13" i="10"/>
  <c r="D13" i="10" s="1"/>
  <c r="C12" i="10"/>
  <c r="D12" i="10" s="1"/>
  <c r="B2" i="10"/>
  <c r="C15" i="2"/>
  <c r="D15" i="2" s="1"/>
  <c r="C14" i="2"/>
  <c r="D14" i="2" s="1"/>
  <c r="C20" i="9"/>
  <c r="D20" i="9" s="1"/>
  <c r="C19" i="9"/>
  <c r="D19" i="9" s="1"/>
  <c r="C18" i="9"/>
  <c r="D18" i="9" s="1"/>
  <c r="C17" i="9"/>
  <c r="D17" i="9" s="1"/>
  <c r="C14" i="9"/>
  <c r="D14" i="9" s="1"/>
  <c r="C13" i="9"/>
  <c r="D13" i="9" s="1"/>
  <c r="C12" i="9"/>
  <c r="D12" i="9" s="1"/>
  <c r="B2" i="9"/>
  <c r="B2" i="2"/>
  <c r="I17" i="20" l="1"/>
  <c r="M20" i="14"/>
  <c r="K29" i="13"/>
  <c r="T20" i="14"/>
  <c r="P34" i="13"/>
  <c r="E29" i="13"/>
  <c r="Q21" i="17"/>
  <c r="N20" i="14"/>
  <c r="M34" i="13"/>
  <c r="Q29" i="13"/>
  <c r="R29" i="13"/>
  <c r="L20" i="14"/>
  <c r="N14" i="18"/>
  <c r="N34" i="13"/>
  <c r="N15" i="19"/>
  <c r="S29" i="13"/>
  <c r="Q34" i="13"/>
  <c r="G29" i="13"/>
  <c r="T23" i="18"/>
  <c r="L23" i="18"/>
  <c r="Q23" i="18"/>
  <c r="O15" i="19"/>
  <c r="M27" i="10"/>
  <c r="T34" i="13"/>
  <c r="T12" i="9"/>
  <c r="I12" i="9"/>
  <c r="S12" i="9"/>
  <c r="M12" i="9"/>
  <c r="F12" i="9"/>
  <c r="K12" i="9"/>
  <c r="L12" i="9"/>
  <c r="R12" i="9"/>
  <c r="Q12" i="9"/>
  <c r="P12" i="9"/>
  <c r="N12" i="9"/>
  <c r="G12" i="9"/>
  <c r="E12" i="9"/>
  <c r="H12" i="9"/>
  <c r="O12" i="9"/>
  <c r="E15" i="2"/>
  <c r="R15" i="2"/>
  <c r="I15" i="2"/>
  <c r="K15" i="2"/>
  <c r="G15" i="2"/>
  <c r="H15" i="2"/>
  <c r="S15" i="2"/>
  <c r="N15" i="2"/>
  <c r="F15" i="2"/>
  <c r="O15" i="2"/>
  <c r="T15" i="2"/>
  <c r="Q15" i="2"/>
  <c r="L15" i="2"/>
  <c r="M15" i="2"/>
  <c r="P15" i="2"/>
  <c r="M12" i="13"/>
  <c r="T12" i="13"/>
  <c r="I12" i="13"/>
  <c r="N12" i="13"/>
  <c r="K12" i="13"/>
  <c r="E12" i="13"/>
  <c r="Q12" i="13"/>
  <c r="P12" i="13"/>
  <c r="G12" i="13"/>
  <c r="S12" i="13"/>
  <c r="L12" i="13"/>
  <c r="F12" i="13"/>
  <c r="O12" i="13"/>
  <c r="R12" i="13"/>
  <c r="H12" i="13"/>
  <c r="H19" i="9"/>
  <c r="S19" i="9"/>
  <c r="L19" i="9"/>
  <c r="N19" i="9"/>
  <c r="K19" i="9"/>
  <c r="E19" i="9"/>
  <c r="Q19" i="9"/>
  <c r="T19" i="9"/>
  <c r="F19" i="9"/>
  <c r="O19" i="9"/>
  <c r="I19" i="9"/>
  <c r="G19" i="9"/>
  <c r="M19" i="9"/>
  <c r="R19" i="9"/>
  <c r="P19" i="9"/>
  <c r="S14" i="9"/>
  <c r="M14" i="9"/>
  <c r="T14" i="9"/>
  <c r="O14" i="9"/>
  <c r="R14" i="9"/>
  <c r="L14" i="9"/>
  <c r="Q14" i="9"/>
  <c r="H14" i="9"/>
  <c r="E14" i="9"/>
  <c r="I14" i="9"/>
  <c r="K14" i="9"/>
  <c r="N14" i="9"/>
  <c r="F14" i="9"/>
  <c r="P14" i="9"/>
  <c r="G14" i="9"/>
  <c r="F20" i="9"/>
  <c r="G20" i="9"/>
  <c r="S20" i="9"/>
  <c r="M20" i="9"/>
  <c r="P20" i="9"/>
  <c r="E20" i="9"/>
  <c r="K20" i="9"/>
  <c r="N20" i="9"/>
  <c r="Q20" i="9"/>
  <c r="H20" i="9"/>
  <c r="T20" i="9"/>
  <c r="L20" i="9"/>
  <c r="O20" i="9"/>
  <c r="R20" i="9"/>
  <c r="I20" i="9"/>
  <c r="I18" i="10"/>
  <c r="Q18" i="10"/>
  <c r="L18" i="10"/>
  <c r="P18" i="10"/>
  <c r="N18" i="10"/>
  <c r="S18" i="10"/>
  <c r="G18" i="10"/>
  <c r="M18" i="10"/>
  <c r="O18" i="10"/>
  <c r="R18" i="10"/>
  <c r="T18" i="10"/>
  <c r="E18" i="10"/>
  <c r="F18" i="10"/>
  <c r="K18" i="10"/>
  <c r="H18" i="10"/>
  <c r="H13" i="12"/>
  <c r="E13" i="12"/>
  <c r="M13" i="12"/>
  <c r="P13" i="12"/>
  <c r="G13" i="12"/>
  <c r="I13" i="12"/>
  <c r="S13" i="12"/>
  <c r="T13" i="12"/>
  <c r="R13" i="12"/>
  <c r="O13" i="12"/>
  <c r="F13" i="12"/>
  <c r="N13" i="12"/>
  <c r="K13" i="12"/>
  <c r="Q13" i="12"/>
  <c r="L13" i="12"/>
  <c r="F14" i="13"/>
  <c r="R14" i="13"/>
  <c r="S14" i="13"/>
  <c r="P14" i="13"/>
  <c r="I14" i="13"/>
  <c r="N14" i="13"/>
  <c r="O14" i="13"/>
  <c r="L14" i="13"/>
  <c r="E14" i="13"/>
  <c r="M14" i="13"/>
  <c r="T14" i="13"/>
  <c r="G14" i="13"/>
  <c r="H14" i="13"/>
  <c r="Q14" i="13"/>
  <c r="K14" i="13"/>
  <c r="M17" i="9"/>
  <c r="P17" i="9"/>
  <c r="G17" i="9"/>
  <c r="S17" i="9"/>
  <c r="T17" i="9"/>
  <c r="Q17" i="9"/>
  <c r="K17" i="9"/>
  <c r="N17" i="9"/>
  <c r="L17" i="9"/>
  <c r="R17" i="9"/>
  <c r="H17" i="9"/>
  <c r="O17" i="9"/>
  <c r="F17" i="9"/>
  <c r="I17" i="9"/>
  <c r="E17" i="9"/>
  <c r="L14" i="2"/>
  <c r="G14" i="2"/>
  <c r="F14" i="2"/>
  <c r="O14" i="2"/>
  <c r="N14" i="2"/>
  <c r="S14" i="2"/>
  <c r="R14" i="2"/>
  <c r="K14" i="2"/>
  <c r="I14" i="2"/>
  <c r="T14" i="2"/>
  <c r="Q14" i="2"/>
  <c r="P14" i="2"/>
  <c r="E14" i="2"/>
  <c r="M14" i="2"/>
  <c r="H14" i="2"/>
  <c r="L13" i="10"/>
  <c r="I13" i="10"/>
  <c r="E13" i="10"/>
  <c r="O13" i="10"/>
  <c r="P13" i="10"/>
  <c r="T13" i="10"/>
  <c r="H13" i="10"/>
  <c r="K13" i="10"/>
  <c r="R13" i="10"/>
  <c r="Q13" i="10"/>
  <c r="F13" i="10"/>
  <c r="S13" i="10"/>
  <c r="M13" i="10"/>
  <c r="G13" i="10"/>
  <c r="N13" i="10"/>
  <c r="E19" i="10"/>
  <c r="R19" i="10"/>
  <c r="P19" i="10"/>
  <c r="G19" i="10"/>
  <c r="K19" i="10"/>
  <c r="L19" i="10"/>
  <c r="N19" i="10"/>
  <c r="F19" i="10"/>
  <c r="I19" i="10"/>
  <c r="Q19" i="10"/>
  <c r="O19" i="10"/>
  <c r="T19" i="10"/>
  <c r="H19" i="10"/>
  <c r="S19" i="10"/>
  <c r="M19" i="10"/>
  <c r="G19" i="11"/>
  <c r="F19" i="11"/>
  <c r="N19" i="11"/>
  <c r="O19" i="11"/>
  <c r="P19" i="11"/>
  <c r="Q19" i="11"/>
  <c r="K19" i="11"/>
  <c r="H19" i="11"/>
  <c r="R19" i="11"/>
  <c r="S19" i="11"/>
  <c r="T19" i="11"/>
  <c r="E19" i="11"/>
  <c r="M19" i="11"/>
  <c r="L19" i="11"/>
  <c r="I19" i="11"/>
  <c r="G14" i="12"/>
  <c r="H14" i="12"/>
  <c r="L14" i="12"/>
  <c r="Q14" i="12"/>
  <c r="I14" i="12"/>
  <c r="T14" i="12"/>
  <c r="K14" i="12"/>
  <c r="E14" i="12"/>
  <c r="O14" i="12"/>
  <c r="P14" i="12"/>
  <c r="M14" i="12"/>
  <c r="F14" i="12"/>
  <c r="S14" i="12"/>
  <c r="R14" i="12"/>
  <c r="N14" i="12"/>
  <c r="L15" i="13"/>
  <c r="Q15" i="13"/>
  <c r="G15" i="13"/>
  <c r="S15" i="13"/>
  <c r="M15" i="13"/>
  <c r="F15" i="13"/>
  <c r="P15" i="13"/>
  <c r="K15" i="13"/>
  <c r="N15" i="13"/>
  <c r="R15" i="13"/>
  <c r="H15" i="13"/>
  <c r="T15" i="13"/>
  <c r="O15" i="13"/>
  <c r="E15" i="13"/>
  <c r="I15" i="13"/>
  <c r="N23" i="18"/>
  <c r="E18" i="9"/>
  <c r="K18" i="9"/>
  <c r="R18" i="9"/>
  <c r="G18" i="9"/>
  <c r="Q18" i="9"/>
  <c r="F18" i="9"/>
  <c r="S18" i="9"/>
  <c r="T18" i="9"/>
  <c r="O18" i="9"/>
  <c r="P18" i="9"/>
  <c r="N18" i="9"/>
  <c r="M18" i="9"/>
  <c r="L18" i="9"/>
  <c r="H18" i="9"/>
  <c r="I18" i="9"/>
  <c r="N20" i="10"/>
  <c r="H20" i="10"/>
  <c r="P20" i="10"/>
  <c r="K20" i="10"/>
  <c r="F20" i="10"/>
  <c r="Q20" i="10"/>
  <c r="L20" i="10"/>
  <c r="R20" i="10"/>
  <c r="T20" i="10"/>
  <c r="O20" i="10"/>
  <c r="E20" i="10"/>
  <c r="S20" i="10"/>
  <c r="G20" i="10"/>
  <c r="I20" i="10"/>
  <c r="M20" i="10"/>
  <c r="G15" i="12"/>
  <c r="F15" i="12"/>
  <c r="R15" i="12"/>
  <c r="S15" i="12"/>
  <c r="T15" i="12"/>
  <c r="E15" i="12"/>
  <c r="N15" i="12"/>
  <c r="O15" i="12"/>
  <c r="P15" i="12"/>
  <c r="M15" i="12"/>
  <c r="L15" i="12"/>
  <c r="I15" i="12"/>
  <c r="Q15" i="12"/>
  <c r="K15" i="12"/>
  <c r="H15" i="12"/>
  <c r="F15" i="10"/>
  <c r="R15" i="10"/>
  <c r="T15" i="10"/>
  <c r="I15" i="10"/>
  <c r="K15" i="10"/>
  <c r="P15" i="10"/>
  <c r="N15" i="10"/>
  <c r="L15" i="10"/>
  <c r="S15" i="10"/>
  <c r="Q15" i="10"/>
  <c r="H15" i="10"/>
  <c r="G15" i="10"/>
  <c r="E15" i="10"/>
  <c r="O15" i="10"/>
  <c r="M15" i="10"/>
  <c r="L18" i="12"/>
  <c r="Q18" i="12"/>
  <c r="G18" i="12"/>
  <c r="S18" i="12"/>
  <c r="M18" i="12"/>
  <c r="H18" i="12"/>
  <c r="P18" i="12"/>
  <c r="K18" i="12"/>
  <c r="N18" i="12"/>
  <c r="O18" i="12"/>
  <c r="R18" i="12"/>
  <c r="T18" i="12"/>
  <c r="E18" i="12"/>
  <c r="F18" i="12"/>
  <c r="I18" i="12"/>
  <c r="G13" i="13"/>
  <c r="P13" i="13"/>
  <c r="K13" i="13"/>
  <c r="R13" i="13"/>
  <c r="F13" i="13"/>
  <c r="S13" i="13"/>
  <c r="N13" i="13"/>
  <c r="H13" i="13"/>
  <c r="O13" i="13"/>
  <c r="I13" i="13"/>
  <c r="L13" i="13"/>
  <c r="T13" i="13"/>
  <c r="Q13" i="13"/>
  <c r="E13" i="13"/>
  <c r="M13" i="13"/>
  <c r="G19" i="13"/>
  <c r="S19" i="13"/>
  <c r="M19" i="13"/>
  <c r="E19" i="13"/>
  <c r="P19" i="13"/>
  <c r="Q19" i="13"/>
  <c r="H19" i="13"/>
  <c r="L19" i="13"/>
  <c r="R19" i="13"/>
  <c r="F19" i="13"/>
  <c r="T19" i="13"/>
  <c r="K19" i="13"/>
  <c r="I19" i="13"/>
  <c r="O19" i="13"/>
  <c r="N19" i="13"/>
  <c r="H14" i="10"/>
  <c r="G14" i="10"/>
  <c r="T14" i="10"/>
  <c r="K14" i="10"/>
  <c r="P14" i="10"/>
  <c r="L14" i="10"/>
  <c r="F14" i="10"/>
  <c r="S14" i="10"/>
  <c r="R14" i="10"/>
  <c r="M14" i="10"/>
  <c r="N14" i="10"/>
  <c r="E14" i="10"/>
  <c r="Q14" i="10"/>
  <c r="O14" i="10"/>
  <c r="I14" i="10"/>
  <c r="H18" i="13"/>
  <c r="Q18" i="13"/>
  <c r="K18" i="13"/>
  <c r="T18" i="13"/>
  <c r="M18" i="13"/>
  <c r="P18" i="13"/>
  <c r="I18" i="13"/>
  <c r="R18" i="13"/>
  <c r="S18" i="13"/>
  <c r="L18" i="13"/>
  <c r="E18" i="13"/>
  <c r="G18" i="13"/>
  <c r="N18" i="13"/>
  <c r="O18" i="13"/>
  <c r="F18" i="13"/>
  <c r="G13" i="9"/>
  <c r="O13" i="9"/>
  <c r="P13" i="9"/>
  <c r="N13" i="9"/>
  <c r="M13" i="9"/>
  <c r="L13" i="9"/>
  <c r="F13" i="9"/>
  <c r="S13" i="9"/>
  <c r="R13" i="9"/>
  <c r="Q13" i="9"/>
  <c r="T13" i="9"/>
  <c r="E13" i="9"/>
  <c r="K13" i="9"/>
  <c r="I13" i="9"/>
  <c r="H13" i="9"/>
  <c r="E12" i="12"/>
  <c r="F12" i="12"/>
  <c r="I12" i="12"/>
  <c r="S12" i="12"/>
  <c r="M12" i="12"/>
  <c r="H12" i="12"/>
  <c r="T12" i="12"/>
  <c r="K12" i="12"/>
  <c r="G12" i="12"/>
  <c r="P12" i="12"/>
  <c r="Q12" i="12"/>
  <c r="L12" i="12"/>
  <c r="R12" i="12"/>
  <c r="O12" i="12"/>
  <c r="N12" i="12"/>
  <c r="I12" i="10"/>
  <c r="F12" i="10"/>
  <c r="E12" i="10"/>
  <c r="O12" i="10"/>
  <c r="T12" i="10"/>
  <c r="H12" i="10"/>
  <c r="Q12" i="10"/>
  <c r="R12" i="10"/>
  <c r="N12" i="10"/>
  <c r="M12" i="10"/>
  <c r="P12" i="10"/>
  <c r="S12" i="10"/>
  <c r="L12" i="10"/>
  <c r="K12" i="10"/>
  <c r="G12" i="10"/>
  <c r="H18" i="11"/>
  <c r="P18" i="11"/>
  <c r="K18" i="11"/>
  <c r="N18" i="11"/>
  <c r="Q18" i="11"/>
  <c r="S18" i="11"/>
  <c r="E18" i="11"/>
  <c r="M18" i="11"/>
  <c r="R18" i="11"/>
  <c r="T18" i="11"/>
  <c r="I18" i="11"/>
  <c r="O18" i="11"/>
  <c r="L18" i="11"/>
  <c r="F18" i="11"/>
  <c r="G18" i="11"/>
  <c r="H19" i="12"/>
  <c r="I19" i="12"/>
  <c r="E19" i="12"/>
  <c r="R19" i="12"/>
  <c r="S19" i="12"/>
  <c r="P19" i="12"/>
  <c r="N19" i="12"/>
  <c r="O19" i="12"/>
  <c r="F19" i="12"/>
  <c r="Q19" i="12"/>
  <c r="K19" i="12"/>
  <c r="L19" i="12"/>
  <c r="T19" i="12"/>
  <c r="T20" i="12" s="1"/>
  <c r="G19" i="12"/>
  <c r="M19" i="12"/>
  <c r="H22" i="13"/>
  <c r="R22" i="13"/>
  <c r="S22" i="13"/>
  <c r="P22" i="13"/>
  <c r="E22" i="13"/>
  <c r="N22" i="13"/>
  <c r="O22" i="13"/>
  <c r="L22" i="13"/>
  <c r="G22" i="13"/>
  <c r="Q22" i="13"/>
  <c r="K22" i="13"/>
  <c r="F22" i="13"/>
  <c r="M22" i="13"/>
  <c r="T22" i="13"/>
  <c r="I22" i="13"/>
  <c r="O23" i="18"/>
  <c r="I23" i="18"/>
  <c r="G23" i="18"/>
  <c r="H23" i="18"/>
  <c r="M23" i="18"/>
  <c r="K23" i="18"/>
  <c r="R23" i="18"/>
  <c r="P23" i="18"/>
  <c r="R34" i="13"/>
  <c r="L34" i="13"/>
  <c r="F34" i="13"/>
  <c r="T29" i="13"/>
  <c r="F29" i="13"/>
  <c r="M29" i="13"/>
  <c r="N29" i="13"/>
  <c r="H27" i="10"/>
  <c r="F20" i="14"/>
  <c r="E14" i="18"/>
  <c r="E21" i="17"/>
  <c r="G26" i="14"/>
  <c r="I34" i="13"/>
  <c r="F27" i="10"/>
  <c r="E34" i="13"/>
  <c r="H29" i="13"/>
  <c r="R14" i="18"/>
  <c r="G20" i="14"/>
  <c r="H34" i="13"/>
  <c r="K34" i="13"/>
  <c r="P29" i="13"/>
  <c r="O29" i="13"/>
  <c r="G27" i="10"/>
  <c r="I29" i="13"/>
  <c r="N19" i="18"/>
  <c r="T21" i="17"/>
  <c r="I20" i="19"/>
  <c r="I20" i="14"/>
  <c r="I19" i="18"/>
  <c r="S14" i="18"/>
  <c r="O16" i="17"/>
  <c r="G19" i="18"/>
  <c r="G34" i="13"/>
  <c r="S34" i="13"/>
  <c r="L29" i="13"/>
  <c r="H20" i="14"/>
  <c r="S20" i="14"/>
  <c r="N16" i="17"/>
  <c r="M14" i="18"/>
  <c r="O21" i="17"/>
  <c r="L16" i="17"/>
  <c r="G16" i="14"/>
  <c r="O20" i="19"/>
  <c r="M15" i="19"/>
  <c r="R19" i="18"/>
  <c r="H14" i="18"/>
  <c r="O14" i="18"/>
  <c r="P14" i="18"/>
  <c r="N21" i="17"/>
  <c r="M20" i="19"/>
  <c r="T20" i="19"/>
  <c r="O19" i="18"/>
  <c r="R21" i="17"/>
  <c r="K14" i="18"/>
  <c r="H21" i="17"/>
  <c r="F26" i="14"/>
  <c r="E20" i="19"/>
  <c r="P15" i="19"/>
  <c r="S15" i="19"/>
  <c r="I14" i="18"/>
  <c r="T14" i="18"/>
  <c r="L21" i="17"/>
  <c r="S21" i="17"/>
  <c r="K16" i="17"/>
  <c r="H16" i="17"/>
  <c r="I26" i="14"/>
  <c r="K20" i="19"/>
  <c r="G20" i="19"/>
  <c r="H20" i="19"/>
  <c r="F19" i="18"/>
  <c r="P19" i="18"/>
  <c r="P21" i="17"/>
  <c r="M16" i="17"/>
  <c r="R20" i="14"/>
  <c r="L19" i="18"/>
  <c r="Q19" i="18"/>
  <c r="F21" i="17"/>
  <c r="R16" i="17"/>
  <c r="E16" i="17"/>
  <c r="M19" i="18"/>
  <c r="E19" i="18"/>
  <c r="T19" i="18"/>
  <c r="P16" i="17"/>
  <c r="F16" i="17"/>
  <c r="I16" i="17"/>
  <c r="P20" i="14"/>
  <c r="O20" i="14"/>
  <c r="E20" i="14"/>
  <c r="S19" i="18"/>
  <c r="K19" i="18"/>
  <c r="N16" i="14"/>
  <c r="S16" i="17"/>
  <c r="R20" i="19"/>
  <c r="Q15" i="19"/>
  <c r="K15" i="19"/>
  <c r="H19" i="18"/>
  <c r="G14" i="18"/>
  <c r="F14" i="18"/>
  <c r="L14" i="18"/>
  <c r="Q14" i="18"/>
  <c r="I21" i="17"/>
  <c r="I31" i="17" s="1"/>
  <c r="K21" i="17"/>
  <c r="M21" i="17"/>
  <c r="Q16" i="17"/>
  <c r="L20" i="19"/>
  <c r="Q20" i="19"/>
  <c r="N20" i="19"/>
  <c r="F20" i="19"/>
  <c r="P20" i="19"/>
  <c r="S20" i="19"/>
  <c r="L15" i="19"/>
  <c r="T15" i="19"/>
  <c r="I15" i="19"/>
  <c r="R15" i="19"/>
  <c r="G21" i="17"/>
  <c r="G16" i="17"/>
  <c r="T16" i="17"/>
  <c r="K20" i="14"/>
  <c r="G15" i="19"/>
  <c r="H15" i="19"/>
  <c r="F15" i="19"/>
  <c r="E15" i="19"/>
  <c r="L25" i="12"/>
  <c r="T25" i="12"/>
  <c r="Q25" i="12"/>
  <c r="N25" i="12"/>
  <c r="M25" i="12"/>
  <c r="E25" i="12"/>
  <c r="G25" i="12"/>
  <c r="P25" i="12"/>
  <c r="I25" i="12"/>
  <c r="F25" i="12"/>
  <c r="H25" i="12"/>
  <c r="K25" i="12"/>
  <c r="R25" i="12"/>
  <c r="S25" i="12"/>
  <c r="O25" i="12"/>
  <c r="N31" i="12"/>
  <c r="H31" i="12"/>
  <c r="K31" i="12"/>
  <c r="G31" i="12"/>
  <c r="I31" i="12"/>
  <c r="P31" i="12"/>
  <c r="F31" i="12"/>
  <c r="T31" i="12"/>
  <c r="R31" i="12"/>
  <c r="M31" i="12"/>
  <c r="O31" i="12"/>
  <c r="E31" i="12"/>
  <c r="L31" i="12"/>
  <c r="Q31" i="12"/>
  <c r="S31" i="12"/>
  <c r="Q26" i="11"/>
  <c r="S26" i="11"/>
  <c r="T26" i="11"/>
  <c r="L26" i="11"/>
  <c r="F26" i="11"/>
  <c r="P26" i="11"/>
  <c r="R26" i="11"/>
  <c r="H26" i="11"/>
  <c r="K26" i="11"/>
  <c r="I26" i="11"/>
  <c r="N26" i="11"/>
  <c r="E26" i="11"/>
  <c r="G26" i="11"/>
  <c r="M26" i="11"/>
  <c r="O26" i="11"/>
  <c r="R27" i="10"/>
  <c r="L27" i="10"/>
  <c r="P27" i="10"/>
  <c r="S27" i="10"/>
  <c r="T27" i="10"/>
  <c r="N27" i="10"/>
  <c r="K27" i="10"/>
  <c r="Q27" i="10"/>
  <c r="E27" i="10"/>
  <c r="O27" i="10"/>
  <c r="I27" i="10"/>
  <c r="J17" i="20"/>
  <c r="H17" i="20"/>
  <c r="K17" i="20"/>
  <c r="S26" i="14"/>
  <c r="M26" i="14"/>
  <c r="E26" i="14"/>
  <c r="Q26" i="14"/>
  <c r="K26" i="14"/>
  <c r="T26" i="14"/>
  <c r="L26" i="14"/>
  <c r="N26" i="14"/>
  <c r="O26" i="14"/>
  <c r="H26" i="14"/>
  <c r="P26" i="14"/>
  <c r="R26" i="14"/>
  <c r="T16" i="14"/>
  <c r="E16" i="14"/>
  <c r="Q16" i="14"/>
  <c r="F16" i="14"/>
  <c r="M16" i="14"/>
  <c r="R16" i="14"/>
  <c r="S16" i="14"/>
  <c r="H16" i="14"/>
  <c r="P16" i="14"/>
  <c r="O16" i="14"/>
  <c r="L16" i="14"/>
  <c r="I16" i="14"/>
  <c r="K16" i="14"/>
  <c r="Q30" i="19" l="1"/>
  <c r="O30" i="19"/>
  <c r="Q36" i="14"/>
  <c r="T36" i="14"/>
  <c r="M36" i="14"/>
  <c r="T30" i="19"/>
  <c r="S33" i="18"/>
  <c r="E33" i="18"/>
  <c r="H30" i="19"/>
  <c r="H36" i="14"/>
  <c r="S36" i="14"/>
  <c r="F33" i="18"/>
  <c r="I36" i="14"/>
  <c r="M30" i="19"/>
  <c r="I33" i="18"/>
  <c r="N30" i="19"/>
  <c r="I30" i="19"/>
  <c r="R33" i="18"/>
  <c r="G33" i="18"/>
  <c r="N33" i="18"/>
  <c r="Q33" i="18"/>
  <c r="K30" i="19"/>
  <c r="O36" i="14"/>
  <c r="K36" i="14"/>
  <c r="S30" i="19"/>
  <c r="K33" i="18"/>
  <c r="L33" i="18"/>
  <c r="R36" i="14"/>
  <c r="N36" i="14"/>
  <c r="P30" i="19"/>
  <c r="L30" i="19"/>
  <c r="R30" i="19"/>
  <c r="E30" i="19"/>
  <c r="M33" i="18"/>
  <c r="O33" i="18"/>
  <c r="T33" i="18"/>
  <c r="P36" i="14"/>
  <c r="L36" i="14"/>
  <c r="E36" i="14"/>
  <c r="F30" i="19"/>
  <c r="P31" i="17"/>
  <c r="G30" i="19"/>
  <c r="F36" i="14"/>
  <c r="O31" i="17"/>
  <c r="G36" i="14"/>
  <c r="P33" i="18"/>
  <c r="H33" i="18"/>
  <c r="N23" i="13"/>
  <c r="F31" i="17"/>
  <c r="R31" i="17"/>
  <c r="N31" i="17"/>
  <c r="T20" i="11"/>
  <c r="N20" i="11"/>
  <c r="G31" i="17"/>
  <c r="M31" i="17"/>
  <c r="S31" i="17"/>
  <c r="H31" i="17"/>
  <c r="E31" i="17"/>
  <c r="K31" i="17"/>
  <c r="L31" i="17"/>
  <c r="T31" i="17"/>
  <c r="K20" i="11"/>
  <c r="Q31" i="17"/>
  <c r="L20" i="11"/>
  <c r="G21" i="10"/>
  <c r="K21" i="10"/>
  <c r="Q21" i="10"/>
  <c r="E21" i="10"/>
  <c r="P20" i="11"/>
  <c r="E20" i="11"/>
  <c r="O20" i="11"/>
  <c r="L23" i="13"/>
  <c r="P21" i="10"/>
  <c r="K23" i="13"/>
  <c r="F21" i="9"/>
  <c r="L21" i="9"/>
  <c r="T21" i="9"/>
  <c r="M21" i="9"/>
  <c r="O21" i="9"/>
  <c r="N21" i="9"/>
  <c r="S21" i="9"/>
  <c r="E21" i="9"/>
  <c r="H21" i="9"/>
  <c r="K21" i="9"/>
  <c r="G21" i="9"/>
  <c r="I21" i="9"/>
  <c r="R21" i="9"/>
  <c r="Q21" i="9"/>
  <c r="P21" i="9"/>
  <c r="I23" i="13"/>
  <c r="M23" i="13"/>
  <c r="G20" i="11"/>
  <c r="H21" i="10"/>
  <c r="O21" i="10"/>
  <c r="I20" i="11"/>
  <c r="S20" i="11"/>
  <c r="Q20" i="12"/>
  <c r="M21" i="10"/>
  <c r="O23" i="13"/>
  <c r="P23" i="13"/>
  <c r="T23" i="13"/>
  <c r="S23" i="13"/>
  <c r="H23" i="13"/>
  <c r="E23" i="13"/>
  <c r="I21" i="10"/>
  <c r="G23" i="13"/>
  <c r="F21" i="10"/>
  <c r="H20" i="11"/>
  <c r="F23" i="13"/>
  <c r="R21" i="10"/>
  <c r="N21" i="10"/>
  <c r="R23" i="13"/>
  <c r="Q23" i="13"/>
  <c r="S21" i="10"/>
  <c r="T21" i="10"/>
  <c r="L21" i="10"/>
  <c r="P15" i="9"/>
  <c r="H20" i="12"/>
  <c r="F20" i="12"/>
  <c r="N20" i="12"/>
  <c r="S20" i="12"/>
  <c r="I20" i="12"/>
  <c r="L15" i="9"/>
  <c r="R15" i="9"/>
  <c r="G15" i="9"/>
  <c r="M20" i="12"/>
  <c r="K20" i="12"/>
  <c r="R20" i="12"/>
  <c r="T15" i="9"/>
  <c r="L20" i="12"/>
  <c r="P20" i="12"/>
  <c r="G20" i="12"/>
  <c r="O20" i="12"/>
  <c r="E20" i="12"/>
  <c r="H16" i="13"/>
  <c r="R20" i="11"/>
  <c r="Q20" i="11"/>
  <c r="F20" i="11"/>
  <c r="M20" i="11"/>
  <c r="O15" i="9"/>
  <c r="M16" i="13"/>
  <c r="Q16" i="12"/>
  <c r="K15" i="9"/>
  <c r="Q16" i="13"/>
  <c r="P16" i="13"/>
  <c r="L16" i="13"/>
  <c r="K16" i="13"/>
  <c r="N16" i="13"/>
  <c r="N45" i="13" s="1"/>
  <c r="G16" i="13"/>
  <c r="F16" i="13"/>
  <c r="I16" i="13"/>
  <c r="T16" i="13"/>
  <c r="S16" i="13"/>
  <c r="E16" i="13"/>
  <c r="L16" i="12"/>
  <c r="O16" i="13"/>
  <c r="R16" i="13"/>
  <c r="K16" i="12"/>
  <c r="M16" i="10"/>
  <c r="H16" i="12"/>
  <c r="P16" i="12"/>
  <c r="O16" i="12"/>
  <c r="I16" i="12"/>
  <c r="E16" i="12"/>
  <c r="G16" i="12"/>
  <c r="F16" i="12"/>
  <c r="R16" i="12"/>
  <c r="M16" i="12"/>
  <c r="T16" i="12"/>
  <c r="T41" i="12" s="1"/>
  <c r="S16" i="12"/>
  <c r="N16" i="12"/>
  <c r="H16" i="10"/>
  <c r="Q16" i="10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E15" i="9"/>
  <c r="Q15" i="9"/>
  <c r="M15" i="9"/>
  <c r="N15" i="9"/>
  <c r="H15" i="9"/>
  <c r="L37" i="10" l="1"/>
  <c r="Q37" i="10"/>
  <c r="T37" i="10"/>
  <c r="F41" i="12"/>
  <c r="K41" i="12"/>
  <c r="N37" i="10"/>
  <c r="E41" i="12"/>
  <c r="P41" i="12"/>
  <c r="L41" i="12"/>
  <c r="I37" i="10"/>
  <c r="Q41" i="12"/>
  <c r="M41" i="12"/>
  <c r="I41" i="12"/>
  <c r="H41" i="12"/>
  <c r="M37" i="10"/>
  <c r="O37" i="10"/>
  <c r="M31" i="9"/>
  <c r="S37" i="10"/>
  <c r="I31" i="9"/>
  <c r="E31" i="9"/>
  <c r="K37" i="10"/>
  <c r="F37" i="10"/>
  <c r="R41" i="12"/>
  <c r="R37" i="10"/>
  <c r="O41" i="12"/>
  <c r="S41" i="12"/>
  <c r="H37" i="10"/>
  <c r="S31" i="9"/>
  <c r="P37" i="10"/>
  <c r="G37" i="10"/>
  <c r="G41" i="12"/>
  <c r="N41" i="12"/>
  <c r="K31" i="9"/>
  <c r="L31" i="9"/>
  <c r="E37" i="10"/>
  <c r="P31" i="9"/>
  <c r="G31" i="9"/>
  <c r="T31" i="9"/>
  <c r="Q31" i="9"/>
  <c r="N31" i="9"/>
  <c r="R31" i="9"/>
  <c r="H31" i="9"/>
  <c r="O31" i="9"/>
  <c r="F31" i="9"/>
  <c r="M45" i="13"/>
  <c r="G45" i="13"/>
  <c r="S45" i="13"/>
  <c r="O45" i="13"/>
  <c r="R45" i="13"/>
  <c r="P45" i="13"/>
  <c r="K45" i="13"/>
  <c r="H45" i="13"/>
  <c r="I45" i="13"/>
  <c r="L45" i="13"/>
  <c r="Q45" i="13"/>
  <c r="F45" i="13"/>
  <c r="T45" i="13"/>
  <c r="E45" i="13"/>
  <c r="C13" i="2"/>
  <c r="D13" i="2" s="1"/>
  <c r="C16" i="2"/>
  <c r="D16" i="2" s="1"/>
  <c r="C20" i="2"/>
  <c r="D20" i="2" s="1"/>
  <c r="C19" i="2"/>
  <c r="D19" i="2" s="1"/>
  <c r="C12" i="2"/>
  <c r="D12" i="2" s="1"/>
  <c r="C21" i="2"/>
  <c r="D21" i="2" s="1"/>
  <c r="E21" i="2" l="1"/>
  <c r="F21" i="2"/>
  <c r="O21" i="2"/>
  <c r="L21" i="2"/>
  <c r="K21" i="2"/>
  <c r="R21" i="2"/>
  <c r="I21" i="2"/>
  <c r="Q21" i="2"/>
  <c r="P21" i="2"/>
  <c r="H21" i="2"/>
  <c r="M21" i="2"/>
  <c r="T21" i="2"/>
  <c r="S21" i="2"/>
  <c r="N21" i="2"/>
  <c r="G21" i="2"/>
  <c r="P12" i="2"/>
  <c r="I12" i="2"/>
  <c r="E12" i="2"/>
  <c r="H12" i="2"/>
  <c r="O12" i="2"/>
  <c r="F12" i="2"/>
  <c r="S12" i="2"/>
  <c r="R12" i="2"/>
  <c r="K12" i="2"/>
  <c r="N12" i="2"/>
  <c r="Q12" i="2"/>
  <c r="T12" i="2"/>
  <c r="G12" i="2"/>
  <c r="M12" i="2"/>
  <c r="L12" i="2"/>
  <c r="H19" i="2"/>
  <c r="O19" i="2"/>
  <c r="K19" i="2"/>
  <c r="F19" i="2"/>
  <c r="S19" i="2"/>
  <c r="I19" i="2"/>
  <c r="T19" i="2"/>
  <c r="E19" i="2"/>
  <c r="M19" i="2"/>
  <c r="P19" i="2"/>
  <c r="G19" i="2"/>
  <c r="Q19" i="2"/>
  <c r="L19" i="2"/>
  <c r="N19" i="2"/>
  <c r="R19" i="2"/>
  <c r="S20" i="2"/>
  <c r="M20" i="2"/>
  <c r="H20" i="2"/>
  <c r="E20" i="2"/>
  <c r="R20" i="2"/>
  <c r="T20" i="2"/>
  <c r="O20" i="2"/>
  <c r="N20" i="2"/>
  <c r="I20" i="2"/>
  <c r="K20" i="2"/>
  <c r="P20" i="2"/>
  <c r="G20" i="2"/>
  <c r="Q20" i="2"/>
  <c r="L20" i="2"/>
  <c r="F20" i="2"/>
  <c r="P16" i="2"/>
  <c r="E16" i="2"/>
  <c r="Q16" i="2"/>
  <c r="K16" i="2"/>
  <c r="N16" i="2"/>
  <c r="T16" i="2"/>
  <c r="R16" i="2"/>
  <c r="O16" i="2"/>
  <c r="L16" i="2"/>
  <c r="M16" i="2"/>
  <c r="G16" i="2"/>
  <c r="S16" i="2"/>
  <c r="H16" i="2"/>
  <c r="F16" i="2"/>
  <c r="I16" i="2"/>
  <c r="H13" i="2"/>
  <c r="N13" i="2"/>
  <c r="N17" i="2" s="1"/>
  <c r="G13" i="2"/>
  <c r="Q13" i="2"/>
  <c r="E13" i="2"/>
  <c r="F13" i="2"/>
  <c r="M13" i="2"/>
  <c r="T13" i="2"/>
  <c r="S13" i="2"/>
  <c r="R13" i="2"/>
  <c r="L13" i="2"/>
  <c r="K13" i="2"/>
  <c r="P13" i="2"/>
  <c r="I13" i="2"/>
  <c r="O13" i="2"/>
  <c r="Q17" i="2" l="1"/>
  <c r="T22" i="2"/>
  <c r="K17" i="2"/>
  <c r="K22" i="2"/>
  <c r="O17" i="2"/>
  <c r="Q22" i="2"/>
  <c r="F22" i="2"/>
  <c r="N22" i="2"/>
  <c r="N32" i="2" s="1"/>
  <c r="S17" i="2"/>
  <c r="L17" i="2"/>
  <c r="M17" i="2"/>
  <c r="M22" i="2"/>
  <c r="H22" i="2"/>
  <c r="E17" i="2"/>
  <c r="R17" i="2"/>
  <c r="G17" i="2"/>
  <c r="P17" i="2"/>
  <c r="T17" i="2"/>
  <c r="E22" i="2"/>
  <c r="L22" i="2"/>
  <c r="S22" i="2"/>
  <c r="S32" i="2" s="1"/>
  <c r="G22" i="2"/>
  <c r="I22" i="2"/>
  <c r="O22" i="2"/>
  <c r="F17" i="2"/>
  <c r="H17" i="2"/>
  <c r="I17" i="2"/>
  <c r="P22" i="2"/>
  <c r="R22" i="2"/>
  <c r="L16" i="11"/>
  <c r="L36" i="11" s="1"/>
  <c r="Q32" i="2" l="1"/>
  <c r="F32" i="2"/>
  <c r="K32" i="2"/>
  <c r="G32" i="2"/>
  <c r="T32" i="2"/>
  <c r="E32" i="2"/>
  <c r="O32" i="2"/>
  <c r="I32" i="2"/>
  <c r="R32" i="2"/>
  <c r="H32" i="2"/>
  <c r="P32" i="2"/>
  <c r="L32" i="2"/>
  <c r="M32" i="2"/>
  <c r="H16" i="11"/>
  <c r="H36" i="11" s="1"/>
  <c r="S16" i="11"/>
  <c r="S36" i="11" s="1"/>
  <c r="R16" i="11"/>
  <c r="R36" i="11" s="1"/>
  <c r="G16" i="11"/>
  <c r="G36" i="11" s="1"/>
  <c r="P16" i="11"/>
  <c r="P36" i="11" s="1"/>
  <c r="T16" i="11"/>
  <c r="T36" i="11" s="1"/>
  <c r="E16" i="11"/>
  <c r="E36" i="11" s="1"/>
  <c r="I16" i="11"/>
  <c r="I36" i="11" s="1"/>
  <c r="Q16" i="11"/>
  <c r="Q36" i="11" s="1"/>
  <c r="O16" i="11"/>
  <c r="O36" i="11" s="1"/>
  <c r="N16" i="11"/>
  <c r="N36" i="11" s="1"/>
  <c r="F16" i="11"/>
  <c r="F36" i="11" s="1"/>
  <c r="K16" i="11"/>
  <c r="K36" i="11" s="1"/>
  <c r="M16" i="11"/>
  <c r="M36" i="11" s="1"/>
</calcChain>
</file>

<file path=xl/connections.xml><?xml version="1.0" encoding="utf-8"?>
<connections xmlns="http://schemas.openxmlformats.org/spreadsheetml/2006/main">
  <connection id="1" name="english_data" type="6" refreshedVersion="5" background="1" saveData="1">
    <textPr codePage="437" sourceFile="C:\Users\2019353\Documents\projects\automated_reporting\report\Debug\english_data.txt">
      <textFields count="6"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<sst xmlns="http://schemas.openxmlformats.org/spreadsheetml/2006/main" count="1718" uniqueCount="710">
  <si>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</si>
  <si>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</si>
  <si>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</si>
  <si>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</si>
  <si>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</si>
  <si>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</si>
  <si>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</si>
  <si>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</si>
  <si>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</si>
  <si>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</si>
  <si>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</si>
  <si>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</si>
  <si>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</si>
  <si>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</si>
  <si>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</si>
  <si>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</si>
  <si>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</si>
  <si>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</si>
  <si>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</si>
  <si>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</si>
  <si>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</si>
  <si>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</si>
  <si>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</si>
  <si>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</si>
  <si>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</si>
  <si>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</si>
  <si>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</si>
  <si>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</si>
  <si>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</si>
  <si>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</si>
  <si>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</si>
  <si>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</si>
  <si>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LUZHOU_E</t>
  </si>
  <si>
    <t>WanDa</t>
  </si>
  <si>
    <t>E. Okeson / McNeil  ZL</t>
  </si>
  <si>
    <t>E. Hansen DL / Taylor</t>
  </si>
  <si>
    <t>S. Nanney / Nau</t>
  </si>
  <si>
    <t>S. Ioane / Liu</t>
  </si>
  <si>
    <t>S. Lindsay / Hsiao</t>
  </si>
  <si>
    <t>SanChong</t>
  </si>
  <si>
    <t>E. Stephens DL / Payne</t>
  </si>
  <si>
    <t xml:space="preserve">E. Loke / McPhersen </t>
  </si>
  <si>
    <t>S. Lin / Torres Ortiz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</si>
  <si>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</si>
  <si>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</si>
  <si>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</si>
  <si>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</si>
  <si>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</si>
  <si>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</si>
  <si>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</si>
  <si>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</si>
  <si>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</si>
  <si>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</si>
  <si>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</si>
  <si>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</si>
  <si>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Xinan Sisters</t>
  </si>
  <si>
    <t>Sanchong Sisters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</si>
  <si>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</si>
  <si>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</si>
  <si>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</si>
  <si>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</si>
  <si>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</si>
  <si>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</si>
  <si>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</si>
  <si>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</si>
  <si>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</si>
  <si>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</si>
  <si>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</si>
  <si>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</si>
  <si>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</si>
  <si>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</si>
  <si>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Ji-An A Elders</t>
  </si>
  <si>
    <t>HUALIAN_3_A_E</t>
  </si>
  <si>
    <t>HUALIAN_3_B_E</t>
  </si>
  <si>
    <t>E. Casper / Karlinsey ZL</t>
  </si>
  <si>
    <t>E. Crawford DL / Coletti</t>
  </si>
  <si>
    <t>S. Hendricks / Haupt STL</t>
  </si>
  <si>
    <t>E. Shelton / Miller</t>
  </si>
  <si>
    <t>S. Kitchens / Pendergrass</t>
  </si>
  <si>
    <t>Hualian Zone</t>
  </si>
  <si>
    <t>Hualien Stake</t>
  </si>
  <si>
    <t>Taidong Zone</t>
  </si>
  <si>
    <t>Taidong 3</t>
  </si>
  <si>
    <t>Taidong 2 Sisters</t>
  </si>
  <si>
    <t>TAIDONG_3_E</t>
  </si>
  <si>
    <t>TAIDONG_2_S</t>
  </si>
  <si>
    <t>S. Child / LeFevre</t>
  </si>
  <si>
    <t>E. Love (DL) / Nixon ZL</t>
  </si>
  <si>
    <t>Taidong 1</t>
  </si>
  <si>
    <t>Taidong 1 Sisters</t>
  </si>
  <si>
    <t>TAIDONG_1_E</t>
  </si>
  <si>
    <t>TAIDONG_1_S</t>
  </si>
  <si>
    <t>YULI_E</t>
  </si>
  <si>
    <t>YULI_S</t>
  </si>
  <si>
    <t>E. Lindahl / Kirschner</t>
  </si>
  <si>
    <t xml:space="preserve">E.  Brinton DL / Rasmussen </t>
  </si>
  <si>
    <t>S.  Beeston / Roberts</t>
  </si>
  <si>
    <t xml:space="preserve">E. Richards DL /  Greenhalgh </t>
  </si>
  <si>
    <t>S. Peng / Coleman</t>
  </si>
  <si>
    <t xml:space="preserve">Yuli </t>
  </si>
  <si>
    <t>Yuli Sisters</t>
  </si>
  <si>
    <t>Zhunan Zone</t>
  </si>
  <si>
    <t>Hsinchu Stake</t>
  </si>
  <si>
    <t>E. Azua / Marks  ZL</t>
  </si>
  <si>
    <t>E. Diepevene DL / Jolly</t>
  </si>
  <si>
    <t>E. Welch / Jensen</t>
  </si>
  <si>
    <t>S. Tate / Sylvester</t>
  </si>
  <si>
    <t>ZhuNan Elders</t>
  </si>
  <si>
    <t xml:space="preserve">Xiangshan A Elders </t>
  </si>
  <si>
    <t>Xiangshan B Elders</t>
  </si>
  <si>
    <t xml:space="preserve">Zhunan Sisters </t>
  </si>
  <si>
    <t xml:space="preserve">E. Perkins / Byers </t>
  </si>
  <si>
    <t>E. Christiansen DL / Hu</t>
  </si>
  <si>
    <t>E. Smith / Chia</t>
  </si>
  <si>
    <t>Toufen Elders</t>
  </si>
  <si>
    <t>Miaoli B Elders</t>
  </si>
  <si>
    <t>Miaoli A Elders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</si>
  <si>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</si>
  <si>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</si>
  <si>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</si>
  <si>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</si>
  <si>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</si>
  <si>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</si>
  <si>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</si>
  <si>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</si>
  <si>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Luo / Kirkham STL</t>
  </si>
  <si>
    <t>S. Pierson / Chang</t>
  </si>
  <si>
    <t>XinZhu 3 Sis.</t>
  </si>
  <si>
    <t>XinZhu 1</t>
  </si>
  <si>
    <t>XinZhu 1 Sis.</t>
  </si>
  <si>
    <t>XinZhu 3 ZL</t>
  </si>
  <si>
    <t>E. Sumsion DL / Iverson</t>
  </si>
  <si>
    <t>S. Tan / Oviatt</t>
  </si>
  <si>
    <t>Zhudong Elders</t>
  </si>
  <si>
    <t>Zhudong Sisters</t>
  </si>
  <si>
    <t>E. Seely DL / Facer</t>
  </si>
  <si>
    <t>E. Humphries / Young</t>
  </si>
  <si>
    <t>S. Knapp / Fenlaw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</si>
  <si>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</si>
  <si>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</si>
  <si>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</si>
  <si>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</si>
  <si>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</si>
  <si>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</si>
  <si>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</si>
  <si>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</si>
  <si>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</si>
  <si>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</si>
  <si>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</si>
  <si>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</si>
  <si>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</si>
  <si>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</si>
  <si>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</si>
  <si>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</si>
  <si>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</si>
  <si>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Anderton / Session ZL</t>
  </si>
  <si>
    <t>E. Matua DL / Chiu</t>
  </si>
  <si>
    <t>S. Chan / Chiu</t>
  </si>
  <si>
    <t>E. Dixon DL / Hawkes</t>
  </si>
  <si>
    <t>E. Taulepa / Peterson</t>
  </si>
  <si>
    <t>E. Francis / Dung</t>
  </si>
  <si>
    <t>S. Wright / Facer STL</t>
  </si>
  <si>
    <t>Shilin</t>
  </si>
  <si>
    <t>Beitou</t>
  </si>
  <si>
    <t>BeiTou Elders</t>
  </si>
  <si>
    <t>DanShui Elders</t>
  </si>
  <si>
    <t>ZhuWei Elders</t>
  </si>
  <si>
    <t>BeiTou Sisters</t>
  </si>
  <si>
    <t>ShiLin Elders</t>
  </si>
  <si>
    <t>TianMu</t>
  </si>
  <si>
    <t>ShiLin Sisters</t>
  </si>
  <si>
    <t>JinHua Elders</t>
  </si>
  <si>
    <t>WanDa Elders</t>
  </si>
  <si>
    <t>WanDa A Sisters / English Ward</t>
  </si>
  <si>
    <t>WanDa B Sisters</t>
  </si>
  <si>
    <t>Sanchong</t>
  </si>
  <si>
    <t>LuZhou  Elders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</si>
  <si>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</si>
  <si>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</si>
  <si>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</si>
  <si>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</si>
  <si>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</si>
  <si>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</si>
  <si>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</si>
  <si>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</si>
  <si>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</si>
  <si>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</si>
  <si>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</si>
  <si>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</si>
  <si>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</si>
  <si>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</si>
  <si>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</si>
  <si>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1 &amp; 3</t>
  </si>
  <si>
    <t>YuLi</t>
  </si>
  <si>
    <t xml:space="preserve">Hualian </t>
  </si>
  <si>
    <t xml:space="preserve">E. Kennedy DL / Welker </t>
  </si>
  <si>
    <t>Hualien 1st/MeiLun</t>
  </si>
  <si>
    <t>Hualien 1st Sisters</t>
  </si>
  <si>
    <t>Hualien 3rd A</t>
  </si>
  <si>
    <t>Hualien 3rd B</t>
  </si>
  <si>
    <t>E. Huntsman / Johnson</t>
  </si>
  <si>
    <t>S.  Cutler / Guo</t>
  </si>
  <si>
    <t xml:space="preserve">E. Ure / Hsiao / Elliot 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</si>
  <si>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</si>
  <si>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</si>
  <si>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</si>
  <si>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</si>
  <si>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</si>
  <si>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</si>
  <si>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</si>
  <si>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</si>
  <si>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S. Komatsu / Everett</t>
  </si>
  <si>
    <t>XinDian</t>
  </si>
  <si>
    <t>E. Stevenson DL / Reintjes</t>
  </si>
  <si>
    <t>E. Varney / Merrell</t>
  </si>
  <si>
    <t>S. Kunzler / Kho</t>
  </si>
  <si>
    <t>ShuangHe</t>
  </si>
  <si>
    <t>E. Tan / Rouckhorst</t>
  </si>
  <si>
    <t>S. Juarez / Westover</t>
  </si>
  <si>
    <t>E. Ribar DL / Anderson</t>
  </si>
  <si>
    <t>S. Giles / Meyers STL</t>
  </si>
  <si>
    <t>JingXin Elder</t>
  </si>
  <si>
    <t>Muzha</t>
  </si>
  <si>
    <t>JingXin Sisters</t>
  </si>
  <si>
    <t>Muzha Sisters</t>
  </si>
  <si>
    <t>AnKang</t>
  </si>
  <si>
    <t>XinDian Sisters</t>
  </si>
  <si>
    <t>ZhongHe 2</t>
  </si>
  <si>
    <t>ZhongHe 2 Sisters</t>
  </si>
  <si>
    <t>ZhongHe 1</t>
  </si>
  <si>
    <t>YongHe Sisters STL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</si>
  <si>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</si>
  <si>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</si>
  <si>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</si>
  <si>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</si>
  <si>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</si>
  <si>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</si>
  <si>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</si>
  <si>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</si>
  <si>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</si>
  <si>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</si>
  <si>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</si>
  <si>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</si>
  <si>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</si>
  <si>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>S. Maxwell / Lu</t>
  </si>
  <si>
    <t>XinZhuang</t>
  </si>
  <si>
    <t>E. Lin / Zhuang</t>
  </si>
  <si>
    <t>E. Magness DL / Petermann</t>
  </si>
  <si>
    <t>BanQiao</t>
  </si>
  <si>
    <t>E. Andelin DL / Landes</t>
  </si>
  <si>
    <t>E. Davidson / Atwood</t>
  </si>
  <si>
    <t>S.Jensen / Erickson</t>
  </si>
  <si>
    <t>S. Noble / Li</t>
  </si>
  <si>
    <t>TuCheng Elders</t>
  </si>
  <si>
    <t>San Xia A</t>
  </si>
  <si>
    <t>Tucheng B Sisters</t>
  </si>
  <si>
    <t xml:space="preserve">DanFeng </t>
  </si>
  <si>
    <t xml:space="preserve">SiYuan </t>
  </si>
  <si>
    <t xml:space="preserve">Xinpu </t>
  </si>
  <si>
    <t xml:space="preserve">Xinban </t>
  </si>
  <si>
    <t>Xinpu Sisters</t>
  </si>
  <si>
    <t>BanQiao Sisters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</si>
  <si>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</si>
  <si>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</si>
  <si>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</si>
  <si>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</si>
  <si>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</si>
  <si>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</si>
  <si>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</si>
  <si>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</si>
  <si>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</si>
  <si>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</si>
  <si>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</si>
  <si>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</si>
  <si>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E. Good / Bowman STL</t>
  </si>
  <si>
    <t>E. Tan DL / Dorrius</t>
  </si>
  <si>
    <t>S. Gabbitas/ Hadley</t>
  </si>
  <si>
    <t>JiLong</t>
  </si>
  <si>
    <t>E. Luther DL / James</t>
  </si>
  <si>
    <t>E. Chand / Lin</t>
  </si>
  <si>
    <t>XiZhi</t>
  </si>
  <si>
    <t xml:space="preserve">E. Jacobson DL / Bell </t>
  </si>
  <si>
    <t>E. Griffin / Liao</t>
  </si>
  <si>
    <t>S. Parkin / Kuan</t>
  </si>
  <si>
    <t>YiLan</t>
  </si>
  <si>
    <t>E. Wu / Seamons</t>
  </si>
  <si>
    <t>E. Aiono/ Lloyd</t>
  </si>
  <si>
    <t>E. Clawson DL / Puzey</t>
  </si>
  <si>
    <t>S. Hsiao / Li</t>
  </si>
  <si>
    <t>SongShan Elders</t>
  </si>
  <si>
    <t>SongShan Sisters</t>
  </si>
  <si>
    <t>Neihu Elders</t>
  </si>
  <si>
    <t>Neihu Sisters</t>
  </si>
  <si>
    <t>Jilong A</t>
  </si>
  <si>
    <t xml:space="preserve">Jilong B </t>
  </si>
  <si>
    <t>XiZhi A Elders</t>
  </si>
  <si>
    <t>XiZhi B Elders</t>
  </si>
  <si>
    <t>XiZhi Sisters</t>
  </si>
  <si>
    <t>Luodong A</t>
  </si>
  <si>
    <t>Luodong B</t>
  </si>
  <si>
    <t>Yilan Elders</t>
  </si>
  <si>
    <t>Yilan Sisters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</si>
  <si>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</si>
  <si>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</si>
  <si>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</si>
  <si>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</si>
  <si>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</si>
  <si>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</si>
  <si>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</si>
  <si>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</si>
  <si>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</si>
  <si>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</si>
  <si>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</si>
  <si>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</si>
  <si>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</si>
  <si>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</si>
  <si>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</si>
  <si>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Pincock / Clark</t>
  </si>
  <si>
    <t>S. Cardon / Haacke STL</t>
  </si>
  <si>
    <t xml:space="preserve">DaZhu Elders </t>
  </si>
  <si>
    <t>Taoyuan 4 / Nankan Sisters</t>
  </si>
  <si>
    <t>E. Boyce /Butler</t>
  </si>
  <si>
    <t>E. Tang / Shih</t>
  </si>
  <si>
    <t>E. Nielson / Robbins</t>
  </si>
  <si>
    <t>S. Harvey / Denison</t>
  </si>
  <si>
    <t>E. Miner DL / Wadsworth</t>
  </si>
  <si>
    <t>Taoyuan 2nd Elders</t>
  </si>
  <si>
    <t>Taoyuan 1st A</t>
  </si>
  <si>
    <t>Taoyuan 1st B</t>
  </si>
  <si>
    <t>Taoyuan 2nd Sisters</t>
  </si>
  <si>
    <t xml:space="preserve"> Guishan Elders</t>
  </si>
  <si>
    <t xml:space="preserve">E. Scovel DL / Bezzant </t>
  </si>
  <si>
    <t>E. King / Hamilton</t>
  </si>
  <si>
    <t>E. Pack / Van de Merwe</t>
  </si>
  <si>
    <t>S. Johnson / Bain</t>
  </si>
  <si>
    <t>Bade Elders A</t>
  </si>
  <si>
    <t>Longtan</t>
  </si>
  <si>
    <t xml:space="preserve">YingGe Elders </t>
  </si>
  <si>
    <t xml:space="preserve">Bade Sisters </t>
  </si>
  <si>
    <t>E. Mertz DL / Jackson</t>
  </si>
  <si>
    <t>E. Zhou / Gwilliam</t>
  </si>
  <si>
    <t>S. Strong / Wang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</si>
  <si>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</si>
  <si>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</si>
  <si>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</si>
  <si>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</si>
  <si>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</si>
  <si>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</si>
  <si>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</si>
  <si>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</si>
  <si>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Taoyuan 3 Elders</t>
  </si>
  <si>
    <t>TaoYuan 3 ZL</t>
  </si>
  <si>
    <t>TAO_3_E</t>
  </si>
  <si>
    <t>NANKAN_E</t>
  </si>
  <si>
    <t>NANKAN_S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</si>
  <si>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</si>
  <si>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</si>
  <si>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</si>
  <si>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</si>
  <si>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</si>
  <si>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</si>
  <si>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</si>
  <si>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</si>
  <si>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</si>
  <si>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</si>
  <si>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</si>
  <si>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</si>
  <si>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</si>
  <si>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</si>
  <si>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</si>
  <si>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</si>
  <si>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</si>
  <si>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</si>
  <si>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</si>
  <si>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</si>
  <si>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</si>
  <si>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</si>
  <si>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</si>
  <si>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</si>
  <si>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</si>
  <si>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</si>
  <si>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</si>
  <si>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</si>
  <si>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</si>
  <si>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</si>
  <si>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</si>
  <si>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</si>
  <si>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</si>
  <si>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</si>
  <si>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</si>
  <si>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2016:1:2:7:OFFICE_E</t>
  </si>
  <si>
    <t>+886910358944</t>
  </si>
  <si>
    <t>2016:1:2:7:ANKANG_E</t>
  </si>
  <si>
    <t>+886972576529</t>
  </si>
  <si>
    <t>2016:1:2:7:BADE_A_E</t>
  </si>
  <si>
    <t>+886912576044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</si>
  <si>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</si>
  <si>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</si>
  <si>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</si>
  <si>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</si>
  <si>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</si>
  <si>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</si>
  <si>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</si>
  <si>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</si>
  <si>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</si>
  <si>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</si>
  <si>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2016:1:2:7:DANSHUI_E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</si>
  <si>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</si>
  <si>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</si>
  <si>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</si>
  <si>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</si>
  <si>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</si>
  <si>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</si>
  <si>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</si>
  <si>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</si>
  <si>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</si>
  <si>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</si>
  <si>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</si>
  <si>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</si>
  <si>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</si>
  <si>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</si>
  <si>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</si>
  <si>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</si>
  <si>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</si>
  <si>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2016:1:2:7:LONGTAN_E</t>
  </si>
  <si>
    <t>+886972576560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</si>
  <si>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</si>
  <si>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</si>
  <si>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</si>
  <si>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</si>
  <si>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</si>
  <si>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</si>
  <si>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</si>
  <si>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</si>
  <si>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</si>
  <si>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</si>
  <si>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</si>
  <si>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</si>
  <si>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</si>
  <si>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</si>
  <si>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</si>
  <si>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</si>
  <si>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</si>
  <si>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</si>
  <si>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</si>
  <si>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</si>
  <si>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</si>
  <si>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</si>
  <si>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</si>
  <si>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</si>
  <si>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</si>
  <si>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</si>
  <si>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</si>
  <si>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</si>
  <si>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</si>
  <si>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</si>
  <si>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</si>
  <si>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</si>
  <si>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</si>
  <si>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</si>
  <si>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</si>
  <si>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</si>
  <si>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</si>
  <si>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</si>
  <si>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</si>
  <si>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</si>
  <si>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</si>
  <si>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</si>
  <si>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</si>
  <si>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</si>
  <si>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</si>
  <si>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</si>
  <si>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</si>
  <si>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</si>
  <si>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</si>
  <si>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</si>
  <si>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</si>
  <si>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</si>
  <si>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</si>
  <si>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</si>
  <si>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</si>
  <si>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</si>
  <si>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</si>
  <si>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</si>
  <si>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</si>
  <si>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</si>
  <si>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</si>
  <si>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</si>
  <si>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</si>
  <si>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</si>
  <si>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</si>
  <si>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</si>
  <si>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</si>
  <si>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</si>
  <si>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</si>
  <si>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</si>
  <si>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</si>
  <si>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</si>
  <si>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</si>
  <si>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</si>
  <si>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</si>
  <si>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</si>
  <si>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</si>
  <si>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</si>
  <si>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</si>
  <si>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</si>
  <si>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</si>
  <si>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</si>
  <si>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</si>
  <si>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</si>
  <si>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</si>
  <si>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</si>
  <si>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</si>
  <si>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</si>
  <si>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</si>
  <si>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</si>
  <si>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</si>
  <si>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</si>
  <si>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</si>
  <si>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</si>
  <si>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</si>
  <si>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</si>
  <si>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</si>
  <si>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</si>
  <si>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</si>
  <si>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</si>
  <si>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</si>
  <si>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</si>
  <si>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</si>
  <si>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</si>
  <si>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</si>
  <si>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</si>
  <si>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</si>
  <si>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</si>
  <si>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2016:1:2:7:ZHONGLI_E</t>
  </si>
  <si>
    <t>+886972576568</t>
  </si>
  <si>
    <t>2016:1:2:7:ZHUBEI_1_E</t>
  </si>
  <si>
    <t>+886972576582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</si>
  <si>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</si>
  <si>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</si>
  <si>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</si>
  <si>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</si>
  <si>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</si>
  <si>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</si>
  <si>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2016:1:2:7:ZHUDONG_E</t>
  </si>
  <si>
    <t>+886972576528</t>
  </si>
  <si>
    <t>2016:1:2:7:ZHUNAN_E</t>
  </si>
  <si>
    <t>+886963761862</t>
  </si>
  <si>
    <t>2016:1:2:7:ZHUNAN_S</t>
  </si>
  <si>
    <t>+886972576155</t>
  </si>
  <si>
    <t>2016:1:2:7:ZHUWEI_E</t>
  </si>
  <si>
    <t>+886912576043</t>
  </si>
  <si>
    <t>2016:1:2:7:JINGXIN_S</t>
  </si>
  <si>
    <t>+886972576573</t>
  </si>
  <si>
    <t>2016:1:2:7:MUZHA_S</t>
  </si>
  <si>
    <t>+886963796383</t>
  </si>
  <si>
    <t>2016:1:2:7:TAO_3_E_ZL</t>
  </si>
  <si>
    <t>+886972576524</t>
  </si>
  <si>
    <t>2016:1:2:7:TUCHENG_E</t>
  </si>
  <si>
    <t>+886972576539</t>
  </si>
  <si>
    <t>2016:1:2:7:BADE_B_E</t>
  </si>
  <si>
    <t>+886972939022</t>
  </si>
  <si>
    <t>2016:1:2:7:LUODONG_A_E</t>
  </si>
  <si>
    <t>+886963917870</t>
  </si>
  <si>
    <t>2016:1:2:7:SONGSHAN_E</t>
  </si>
  <si>
    <t>+886963938192</t>
  </si>
  <si>
    <t>2016:1:2:7:YILAN_E</t>
  </si>
  <si>
    <t>+886972576558</t>
  </si>
  <si>
    <t>2016:1:2:7:XINZHU_1_S</t>
  </si>
  <si>
    <t>+886972576569</t>
  </si>
  <si>
    <t>2016:1:2:7:ZHUDONG_S</t>
  </si>
  <si>
    <t>+886912576094</t>
  </si>
  <si>
    <t>TAIDONG_2_E</t>
  </si>
  <si>
    <t>2016:1:4:7:</t>
  </si>
  <si>
    <t>2016:1:4:7:BEITOU_E</t>
  </si>
  <si>
    <t>2016:1:4:7:BEITOU_S</t>
  </si>
  <si>
    <t>2016:1:4:7:DANFENG_E</t>
  </si>
  <si>
    <t>2016:1:4:7:HUALIAN_1_E</t>
  </si>
  <si>
    <t>2016:1:4:7:HUALIAN_3_A_E</t>
  </si>
  <si>
    <t>2016:1:4:7:JILONG_B_E</t>
  </si>
  <si>
    <t>2016:1:4:7:LONGTAN_E</t>
  </si>
  <si>
    <t>2016:1:4:7:LUODONG_A_E</t>
  </si>
  <si>
    <t>2016:1:4:7:MIAOLI_A_E</t>
  </si>
  <si>
    <t>2016:1:4:7:MIAOLI_B_E</t>
  </si>
  <si>
    <t>2016:1:4:7:NANKAN_S</t>
  </si>
  <si>
    <t>2016:1:4:7:NEIHU_S</t>
  </si>
  <si>
    <t>2016:1:4:7:NORTH_JINHUA_E</t>
  </si>
  <si>
    <t>2016:1:4:7:SHILIN_S</t>
  </si>
  <si>
    <t>2016:1:4:7:SIYUAN_E</t>
  </si>
  <si>
    <t>2016:1:4:7:SONGSHAN_S</t>
  </si>
  <si>
    <t>2016:1:4:7:TAIDONG_1_S</t>
  </si>
  <si>
    <t>2016:1:4:7:TAIDONG_2_S</t>
  </si>
  <si>
    <t>2016:1:4:7:TAIDONG_3_E</t>
  </si>
  <si>
    <t>2016:1:4:7:TAO_2_E</t>
  </si>
  <si>
    <t>2016:1:4:7:TIANMU_E</t>
  </si>
  <si>
    <t>2016:1:4:7:TOUFEN_E</t>
  </si>
  <si>
    <t>2016:1:4:7:TUCHENG_B_S</t>
  </si>
  <si>
    <t>2016:1:4:7:WANDA_E</t>
  </si>
  <si>
    <t>2016:1:4:7:XIANGSHAN_A</t>
  </si>
  <si>
    <t>2016:1:4:7:XINAN_S</t>
  </si>
  <si>
    <t>2016:1:4:7:XINDIAN_E</t>
  </si>
  <si>
    <t>2016:1:4:7:XINDIAN_S</t>
  </si>
  <si>
    <t>2016:1:4:7:XINZHU_1_E</t>
  </si>
  <si>
    <t>2016:1:4:7:XINZHU_1_S</t>
  </si>
  <si>
    <t>2016:1:4:7:XINZHU_3_S</t>
  </si>
  <si>
    <t>2016:1:4:7:XIZHI_A_E</t>
  </si>
  <si>
    <t>2016:1:4:7:XIZHI_B_E</t>
  </si>
  <si>
    <t>2016:1:4:7:YILAN_E</t>
  </si>
  <si>
    <t>2016:1:4:7:YONGHE_S</t>
  </si>
  <si>
    <t>2016:1:4:7:ZHONGLI_2_E</t>
  </si>
  <si>
    <t>+886972576584</t>
  </si>
  <si>
    <t>2016:1:4:7:ZHONGLI_E</t>
  </si>
  <si>
    <t>2016:1:4:7:ZHUBEI_1_E</t>
  </si>
  <si>
    <t>2016:1:4:7:ZHUBEI_1_S</t>
  </si>
  <si>
    <t>2016:1:4:7:ZHUBEI_2_E</t>
  </si>
  <si>
    <t>2016:1:4:7:ZHUDONG_E</t>
  </si>
  <si>
    <t>2016:1:4:7:ZHUDONG_S</t>
  </si>
  <si>
    <t>2016:1:2:7:ZHONGLI_2_E</t>
  </si>
  <si>
    <t>2016:1:4:7:BADE_A_E</t>
  </si>
  <si>
    <t>2016:1:4:7:BADE_B_E</t>
  </si>
  <si>
    <t>2016:1:4:7:BANQIAO_S</t>
  </si>
  <si>
    <t>2016:1:4:7:DANSHUI_E</t>
  </si>
  <si>
    <t>2016:1:4:7:GUISHAN_E</t>
  </si>
  <si>
    <t>2016:1:4:7:JILONG_A_E</t>
  </si>
  <si>
    <t>2016:1:4:7:LUZHOU_E</t>
  </si>
  <si>
    <t>2016:1:4:7:NANKAN_E</t>
  </si>
  <si>
    <t>2016:1:4:7:TAO_2_S</t>
  </si>
  <si>
    <t>2016:1:4:7:TAO_3_E</t>
  </si>
  <si>
    <t>2016:1:4:7:WANDA_A_S</t>
  </si>
  <si>
    <t>2016:1:4:7:WANDA_B_S</t>
  </si>
  <si>
    <t>2016:1:4:7:YILAN_S</t>
  </si>
  <si>
    <t>2016:1:4:7:YULI_E</t>
  </si>
  <si>
    <t>2016:1:4:7:YULI_S</t>
  </si>
  <si>
    <t>2016:1:4:7:ZHONGHE_1_E</t>
  </si>
  <si>
    <t>2016:1:4:7:ZHONGHE_2_E</t>
  </si>
  <si>
    <t>2016:1:4:7:ZHONGLI_1_S</t>
  </si>
  <si>
    <t>2016:1:4:7:ZHUNAN_E</t>
  </si>
  <si>
    <t>2016:1:4:7:ZHUWEI_E</t>
  </si>
  <si>
    <t>0</t>
  </si>
  <si>
    <t>2016:1:4:7:ANKANG_E</t>
  </si>
  <si>
    <t>2016:1:4:7:ASSISTANTS</t>
  </si>
  <si>
    <t>+886972576500</t>
  </si>
  <si>
    <t>2016:1:4:7:BADE_S</t>
  </si>
  <si>
    <t>2016:1:4:7:HUALIAN_1_S</t>
  </si>
  <si>
    <t>+886972576591</t>
  </si>
  <si>
    <t>2016:1:4:7:HUALIAN_3_B_E</t>
  </si>
  <si>
    <t>2016:1:4:7:HUALIAN_3_S</t>
  </si>
  <si>
    <t>+886972576512</t>
  </si>
  <si>
    <t>2016:1:4:7:JIAN_E</t>
  </si>
  <si>
    <t>2016:1:4:7:JINGXIN_E</t>
  </si>
  <si>
    <t>2016:1:4:7:JINGXIN_S</t>
  </si>
  <si>
    <t>2016:1:4:7:LUODONG_B_E</t>
  </si>
  <si>
    <t>2016:1:4:7:MUZHA_E</t>
  </si>
  <si>
    <t>2016:1:4:7:MUZHA_S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</si>
  <si>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</si>
  <si>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</si>
  <si>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</si>
  <si>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</si>
  <si>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</si>
  <si>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</si>
  <si>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2016:1:4:7:SONGSHAN_E</t>
  </si>
  <si>
    <t>2016:1:4:7:TAIDONG_1_E</t>
  </si>
  <si>
    <t>2016:1:4:7:TAIDONG_2_E</t>
  </si>
  <si>
    <t>2016:1:4:7:TAO_1_A</t>
  </si>
  <si>
    <t>2016:1:4:7:TAO_1_B</t>
  </si>
  <si>
    <t>+886972576588</t>
  </si>
  <si>
    <t>2016:1:4:7:TAO_3_E_ZL</t>
  </si>
  <si>
    <t>2016:1:4:7:TOUR_S</t>
  </si>
  <si>
    <t>2016:1:4:7:TUCHENG_E</t>
  </si>
  <si>
    <t>2016:1:4:7:XIANGSHAN_B</t>
  </si>
  <si>
    <t>2016:1:4:7:XINBAN_E</t>
  </si>
  <si>
    <t>2016:1:4:7:XINPU_E</t>
  </si>
  <si>
    <t>2016:1:4:7:XINPU_S</t>
  </si>
  <si>
    <t>2016:1:4:7:XINZHU_3_E</t>
  </si>
  <si>
    <t>2016:1:4:7:XIZHI_S</t>
  </si>
  <si>
    <t>2016:1:4:7:ZHONGHE_2_S</t>
  </si>
  <si>
    <t>2016:1:4:7:ZHUNAN_S</t>
  </si>
  <si>
    <t>Hualien 3rd Sisters</t>
  </si>
  <si>
    <t>HUALIAN_3_S</t>
  </si>
  <si>
    <t>Next Week</t>
  </si>
  <si>
    <t>XINPU_E</t>
  </si>
  <si>
    <t>SANXIA_B</t>
  </si>
  <si>
    <t>San Xia B</t>
  </si>
  <si>
    <t>E. Ploeg DL / Q. Falk</t>
  </si>
  <si>
    <t xml:space="preserve">E. Griffin  </t>
  </si>
  <si>
    <t>New students</t>
  </si>
  <si>
    <t>New investigators</t>
  </si>
  <si>
    <t>Total nonmember attendance</t>
  </si>
  <si>
    <t>English class level</t>
  </si>
  <si>
    <t>TOTAL_STUDENTS</t>
  </si>
  <si>
    <t>Total students</t>
  </si>
  <si>
    <t>NEW_STUDENTS</t>
  </si>
  <si>
    <t>NEW_INVESTIGATORS</t>
  </si>
  <si>
    <t>TOTAL_NONMEMBERS</t>
  </si>
  <si>
    <t>Central Unit</t>
  </si>
  <si>
    <t>This week</t>
  </si>
  <si>
    <t>Last week</t>
  </si>
  <si>
    <t>LAST_WEEK_YEAR</t>
  </si>
  <si>
    <t>LAST_WEEK_MONTH</t>
  </si>
  <si>
    <t>LAST_WEEK_WEEK</t>
  </si>
  <si>
    <t>LAST_WEEK_DAY</t>
  </si>
  <si>
    <t>LAST_WEEK_DATE</t>
  </si>
  <si>
    <t>Advanced</t>
  </si>
  <si>
    <t>CLASS_LEVEL</t>
  </si>
  <si>
    <t>Beginner</t>
  </si>
  <si>
    <t>Intermediate</t>
  </si>
  <si>
    <t>Children</t>
  </si>
  <si>
    <t>Unit Totals</t>
  </si>
  <si>
    <t>Teacher names</t>
  </si>
  <si>
    <t>ENGLISH_WEEKLY_REPORT_DAY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</si>
</sst>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0">
    <xf numFmtId="0" fontId="0" fillId="0" borderId="0" xfId="0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4" fillId="0" borderId="3" xfId="0" applyFont="1" applyFill="1" applyBorder="1" applyAlignment="1">
      <alignment horizontal="center"/>
    </xf>
    <xf numFmtId="14" fontId="3" fillId="0" borderId="4" xfId="0" applyNumberFormat="1" applyFont="1" applyBorder="1"/>
    <xf numFmtId="0" fontId="4" fillId="0" borderId="5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49" fontId="3" fillId="0" borderId="0" xfId="0" applyNumberFormat="1" applyFont="1"/>
    <xf numFmtId="49" fontId="6" fillId="4" borderId="0" xfId="0" applyNumberFormat="1" applyFont="1" applyFill="1" applyAlignme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3" xfId="0" applyBorder="1"/>
    <xf numFmtId="49" fontId="6" fillId="4" borderId="6" xfId="0" applyNumberFormat="1" applyFont="1" applyFill="1" applyBorder="1" applyAlignment="1"/>
    <xf numFmtId="49" fontId="6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5" xfId="0" applyFill="1" applyBorder="1" applyAlignment="1"/>
    <xf numFmtId="0" fontId="0" fillId="4" borderId="14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0" fillId="0" borderId="0" xfId="0" applyNumberFormat="1"/>
    <xf numFmtId="14" fontId="0" fillId="0" borderId="0" xfId="0" applyNumberFormat="1"/>
    <xf numFmtId="49" fontId="3" fillId="6" borderId="2" xfId="0" applyNumberFormat="1" applyFont="1" applyFill="1" applyBorder="1"/>
    <xf numFmtId="0" fontId="3" fillId="6" borderId="2" xfId="0" applyFont="1" applyFill="1" applyBorder="1"/>
    <xf numFmtId="0" fontId="3" fillId="6" borderId="2" xfId="0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1" xfId="0" applyFont="1" applyBorder="1"/>
    <xf numFmtId="0" fontId="0" fillId="0" borderId="0" xfId="0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7" xfId="0" applyFont="1" applyBorder="1"/>
    <xf numFmtId="0" fontId="0" fillId="0" borderId="16" xfId="0" applyBorder="1"/>
    <xf numFmtId="0" fontId="0" fillId="0" borderId="7" xfId="0" applyBorder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4" fillId="0" borderId="12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9" xfId="0" applyFont="1" applyBorder="1"/>
    <xf numFmtId="0" fontId="3" fillId="0" borderId="12" xfId="0" applyFont="1" applyBorder="1"/>
    <xf numFmtId="0" fontId="0" fillId="0" borderId="10" xfId="0" applyBorder="1"/>
    <xf numFmtId="14" fontId="1" fillId="2" borderId="17" xfId="1" applyNumberFormat="1" applyBorder="1"/>
    <xf numFmtId="0" fontId="1" fillId="2" borderId="18" xfId="1" applyBorder="1"/>
  </cellXfs>
  <cellStyles count="2">
    <cellStyle name="Input" xfId="1" builtinId="20"/>
    <cellStyle name="Normal" xfId="0" builtinId="0"/>
  </cellStyles>
  <dxfs count="753"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english_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8" sqref="E8"/>
    </sheetView>
  </sheetViews>
  <sheetFormatPr defaultRowHeight="15" x14ac:dyDescent="0.25"/>
  <cols>
    <col min="1" max="1" width="29.28515625" bestFit="1" customWidth="1"/>
    <col min="2" max="2" width="9.7109375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87" t="s">
        <v>21</v>
      </c>
      <c r="B1" s="88">
        <v>42393</v>
      </c>
      <c r="E1" t="s">
        <v>701</v>
      </c>
      <c r="F1" s="54">
        <f>DATE-7</f>
        <v>42386</v>
      </c>
    </row>
    <row r="2" spans="1:6" x14ac:dyDescent="0.25">
      <c r="A2" s="24" t="s">
        <v>709</v>
      </c>
      <c r="B2" s="89">
        <v>3</v>
      </c>
      <c r="C2" t="s">
        <v>0</v>
      </c>
      <c r="D2" s="28">
        <f>YEAR(DATE)</f>
        <v>2016</v>
      </c>
      <c r="E2" t="s">
        <v>697</v>
      </c>
      <c r="F2">
        <f>YEAR(LAST_WEEK_DATE)</f>
        <v>2016</v>
      </c>
    </row>
    <row r="3" spans="1:6" x14ac:dyDescent="0.25">
      <c r="C3" t="s">
        <v>1</v>
      </c>
      <c r="D3" s="28">
        <f>MONTH(DATE)</f>
        <v>1</v>
      </c>
      <c r="E3" t="s">
        <v>698</v>
      </c>
      <c r="F3">
        <f>MONTH(LAST_WEEK_DATE)</f>
        <v>1</v>
      </c>
    </row>
    <row r="4" spans="1:6" x14ac:dyDescent="0.25">
      <c r="C4" t="s">
        <v>20</v>
      </c>
      <c r="D4" s="28">
        <f>WEEKNUM(DATE, 2)</f>
        <v>4</v>
      </c>
      <c r="E4" t="s">
        <v>699</v>
      </c>
      <c r="F4">
        <f>WEEKNUM(LAST_WEEK_DATE, 2)</f>
        <v>3</v>
      </c>
    </row>
    <row r="5" spans="1:6" x14ac:dyDescent="0.25">
      <c r="C5" t="s">
        <v>23</v>
      </c>
      <c r="D5" s="28">
        <f>WEEKDAY(DATE,2)</f>
        <v>7</v>
      </c>
      <c r="E5" t="s">
        <v>700</v>
      </c>
      <c r="F5">
        <f>WEEKDAY(LAST_WEEK_DATE, 2)</f>
        <v>7</v>
      </c>
    </row>
  </sheetData>
  <protectedRanges>
    <protectedRange sqref="D2:D5" name="Date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B1" workbookViewId="0">
      <selection activeCell="I9" sqref="I9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2"/>
      <c r="B1" s="3" t="s">
        <v>43</v>
      </c>
      <c r="C1" s="2"/>
      <c r="D1" s="2"/>
      <c r="E1" s="76" t="s">
        <v>22</v>
      </c>
      <c r="F1" s="76"/>
      <c r="G1" s="76"/>
      <c r="H1" s="76"/>
      <c r="I1" s="77"/>
      <c r="J1" s="4"/>
      <c r="K1" s="70" t="s">
        <v>57</v>
      </c>
      <c r="L1" s="70" t="s">
        <v>58</v>
      </c>
      <c r="M1" s="70" t="s">
        <v>59</v>
      </c>
      <c r="N1" s="70" t="s">
        <v>60</v>
      </c>
      <c r="O1" s="70" t="s">
        <v>61</v>
      </c>
      <c r="P1" s="70" t="s">
        <v>62</v>
      </c>
      <c r="Q1" s="70" t="s">
        <v>63</v>
      </c>
      <c r="R1" s="70" t="s">
        <v>64</v>
      </c>
      <c r="S1" s="70" t="s">
        <v>65</v>
      </c>
      <c r="T1" s="70" t="s">
        <v>66</v>
      </c>
    </row>
    <row r="2" spans="1:20" ht="18.75" x14ac:dyDescent="0.3">
      <c r="A2" s="2"/>
      <c r="B2" s="5">
        <f>DATE</f>
        <v>42393</v>
      </c>
      <c r="C2" s="2"/>
      <c r="D2" s="2"/>
      <c r="E2" s="76"/>
      <c r="F2" s="76"/>
      <c r="G2" s="76"/>
      <c r="H2" s="76"/>
      <c r="I2" s="77"/>
      <c r="J2" s="6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28.5" x14ac:dyDescent="0.25">
      <c r="A3" s="2"/>
      <c r="B3" s="23" t="s">
        <v>205</v>
      </c>
      <c r="C3" s="2"/>
      <c r="D3" s="2"/>
      <c r="E3" s="76"/>
      <c r="F3" s="76"/>
      <c r="G3" s="76"/>
      <c r="H3" s="76"/>
      <c r="I3" s="77"/>
      <c r="J3" s="23" t="s">
        <v>206</v>
      </c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ht="18.75" customHeight="1" x14ac:dyDescent="0.3">
      <c r="A4" s="2"/>
      <c r="B4" s="3"/>
      <c r="C4" s="2"/>
      <c r="D4" s="2"/>
      <c r="E4" s="76"/>
      <c r="F4" s="76"/>
      <c r="G4" s="76"/>
      <c r="H4" s="76"/>
      <c r="I4" s="77"/>
      <c r="J4" s="6"/>
      <c r="K4" s="71"/>
      <c r="L4" s="71"/>
      <c r="M4" s="71"/>
      <c r="N4" s="71"/>
      <c r="O4" s="71"/>
      <c r="P4" s="71"/>
      <c r="Q4" s="71"/>
      <c r="R4" s="71"/>
      <c r="S4" s="71"/>
      <c r="T4" s="71"/>
    </row>
    <row r="5" spans="1:20" ht="15" customHeight="1" x14ac:dyDescent="0.3">
      <c r="A5" s="2"/>
      <c r="B5" s="24"/>
      <c r="C5" s="2"/>
      <c r="D5" s="2"/>
      <c r="E5" s="76"/>
      <c r="F5" s="76"/>
      <c r="G5" s="76"/>
      <c r="H5" s="76"/>
      <c r="I5" s="77"/>
      <c r="J5" s="6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ht="18.75" x14ac:dyDescent="0.3">
      <c r="A6" s="2"/>
      <c r="B6" s="3" t="s">
        <v>45</v>
      </c>
      <c r="C6" s="2"/>
      <c r="D6" s="2"/>
      <c r="E6" s="76"/>
      <c r="F6" s="76"/>
      <c r="G6" s="76"/>
      <c r="H6" s="76"/>
      <c r="I6" s="77"/>
      <c r="J6" s="6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ht="15" customHeight="1" x14ac:dyDescent="0.3">
      <c r="A7" s="2"/>
      <c r="B7" s="7"/>
      <c r="C7" s="2"/>
      <c r="D7" s="2"/>
      <c r="E7" s="76"/>
      <c r="F7" s="76"/>
      <c r="G7" s="76"/>
      <c r="H7" s="76"/>
      <c r="I7" s="77"/>
      <c r="J7" s="6"/>
      <c r="K7" s="71"/>
      <c r="L7" s="71"/>
      <c r="M7" s="71"/>
      <c r="N7" s="71"/>
      <c r="O7" s="71"/>
      <c r="P7" s="71"/>
      <c r="Q7" s="71"/>
      <c r="R7" s="71"/>
      <c r="S7" s="71"/>
      <c r="T7" s="71"/>
    </row>
    <row r="8" spans="1:20" ht="86.25" customHeight="1" x14ac:dyDescent="0.25">
      <c r="A8" s="2"/>
      <c r="B8" s="8"/>
      <c r="C8" s="2"/>
      <c r="D8" s="2"/>
      <c r="E8" s="78"/>
      <c r="F8" s="78"/>
      <c r="G8" s="78"/>
      <c r="H8" s="78"/>
      <c r="I8" s="79"/>
      <c r="J8" s="12" t="s">
        <v>54</v>
      </c>
      <c r="K8" s="72"/>
      <c r="L8" s="72"/>
      <c r="M8" s="72"/>
      <c r="N8" s="72"/>
      <c r="O8" s="72"/>
      <c r="P8" s="72"/>
      <c r="Q8" s="72"/>
      <c r="R8" s="72"/>
      <c r="S8" s="72"/>
      <c r="T8" s="72"/>
    </row>
    <row r="9" spans="1:20" x14ac:dyDescent="0.25">
      <c r="A9" s="2" t="s">
        <v>2</v>
      </c>
      <c r="B9" s="7"/>
      <c r="C9" s="2" t="s">
        <v>18</v>
      </c>
      <c r="D9" s="2" t="s">
        <v>19</v>
      </c>
      <c r="E9" s="19" t="s">
        <v>3</v>
      </c>
      <c r="F9" s="19" t="s">
        <v>4</v>
      </c>
      <c r="G9" s="19" t="s">
        <v>5</v>
      </c>
      <c r="H9" s="19" t="s">
        <v>6</v>
      </c>
      <c r="I9" s="39" t="s">
        <v>679</v>
      </c>
      <c r="J9" s="7"/>
      <c r="K9" s="22" t="s">
        <v>48</v>
      </c>
      <c r="L9" s="22" t="s">
        <v>48</v>
      </c>
      <c r="M9" s="22" t="s">
        <v>49</v>
      </c>
      <c r="N9" s="22" t="s">
        <v>50</v>
      </c>
      <c r="O9" s="22" t="s">
        <v>51</v>
      </c>
      <c r="P9" s="22"/>
      <c r="Q9" s="22" t="s">
        <v>52</v>
      </c>
      <c r="R9" s="22" t="s">
        <v>52</v>
      </c>
      <c r="S9" s="22" t="s">
        <v>53</v>
      </c>
      <c r="T9" s="22"/>
    </row>
    <row r="10" spans="1:20" hidden="1" x14ac:dyDescent="0.25">
      <c r="A10" s="2"/>
      <c r="B10" s="2"/>
      <c r="C10" s="2"/>
      <c r="D10" s="2"/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/>
      <c r="K10" s="2" t="s">
        <v>8</v>
      </c>
      <c r="L10" s="2" t="s">
        <v>9</v>
      </c>
      <c r="M10" s="2" t="s">
        <v>10</v>
      </c>
      <c r="N10" s="2" t="s">
        <v>11</v>
      </c>
      <c r="O10" s="2" t="s">
        <v>12</v>
      </c>
      <c r="P10" s="2" t="s">
        <v>13</v>
      </c>
      <c r="Q10" s="2" t="s">
        <v>14</v>
      </c>
      <c r="R10" s="2" t="s">
        <v>15</v>
      </c>
      <c r="S10" s="2" t="s">
        <v>16</v>
      </c>
      <c r="T10" s="2" t="s">
        <v>17</v>
      </c>
    </row>
    <row r="11" spans="1:20" x14ac:dyDescent="0.25">
      <c r="A11" s="2"/>
      <c r="B11" s="13" t="s">
        <v>207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 x14ac:dyDescent="0.25">
      <c r="A12" s="10" t="s">
        <v>231</v>
      </c>
      <c r="B12" s="16" t="s">
        <v>208</v>
      </c>
      <c r="C12" s="9" t="str">
        <f t="shared" ref="C12:C18" si="0">CONCATENATE(YEAR,":",MONTH,":",WEEK,":",DAY,":",$A12)</f>
        <v>2016:1:4:7:JINGXIN_E</v>
      </c>
      <c r="D12" s="9" t="e">
        <f>MATCH($C12,#REF!,0)</f>
        <v>#REF!</v>
      </c>
      <c r="E12" s="36" t="str">
        <f>IFERROR(INDEX(#REF!,$D12,MATCH(E$10,#REF!,0)), "")</f>
        <v/>
      </c>
      <c r="F12" s="36" t="str">
        <f>IFERROR(INDEX(#REF!,$D12,MATCH(F$10,#REF!,0)), "")</f>
        <v/>
      </c>
      <c r="G12" s="36" t="str">
        <f>IFERROR(INDEX(#REF!,$D12,MATCH(G$10,#REF!,0)), "")</f>
        <v/>
      </c>
      <c r="H12" s="36" t="str">
        <f>IFERROR(INDEX(#REF!,$D12,MATCH(H$10,#REF!,0)), "")</f>
        <v/>
      </c>
      <c r="I12" s="36" t="str">
        <f>IFERROR(INDEX(#REF!,$D12,MATCH(I$10,#REF!,0)), "")</f>
        <v/>
      </c>
      <c r="J12" s="9" t="s">
        <v>221</v>
      </c>
      <c r="K12" s="36" t="str">
        <f>IFERROR(INDEX(#REF!,$D12,MATCH(K$10,#REF!,0)), "")</f>
        <v/>
      </c>
      <c r="L12" s="36" t="str">
        <f>IFERROR(INDEX(#REF!,$D12,MATCH(L$10,#REF!,0)), "")</f>
        <v/>
      </c>
      <c r="M12" s="36" t="str">
        <f>IFERROR(INDEX(#REF!,$D12,MATCH(M$10,#REF!,0)), "")</f>
        <v/>
      </c>
      <c r="N12" s="36" t="str">
        <f>IFERROR(INDEX(#REF!,$D12,MATCH(N$10,#REF!,0)), "")</f>
        <v/>
      </c>
      <c r="O12" s="36" t="str">
        <f>IFERROR(INDEX(#REF!,$D12,MATCH(O$10,#REF!,0)), "")</f>
        <v/>
      </c>
      <c r="P12" s="36" t="str">
        <f>IFERROR(INDEX(#REF!,$D12,MATCH(P$10,#REF!,0)), "")</f>
        <v/>
      </c>
      <c r="Q12" s="36" t="str">
        <f>IFERROR(INDEX(#REF!,$D12,MATCH(Q$10,#REF!,0)), "")</f>
        <v/>
      </c>
      <c r="R12" s="36" t="str">
        <f>IFERROR(INDEX(#REF!,$D12,MATCH(R$10,#REF!,0)), "")</f>
        <v/>
      </c>
      <c r="S12" s="36" t="str">
        <f>IFERROR(INDEX(#REF!,$D12,MATCH(S$10,#REF!,0)), "")</f>
        <v/>
      </c>
      <c r="T12" s="36" t="str">
        <f>IFERROR(INDEX(#REF!,$D12,MATCH(T$10,#REF!,0)), "")</f>
        <v/>
      </c>
    </row>
    <row r="13" spans="1:20" x14ac:dyDescent="0.25">
      <c r="A13" s="10" t="s">
        <v>232</v>
      </c>
      <c r="B13" s="16" t="s">
        <v>209</v>
      </c>
      <c r="C13" s="9" t="str">
        <f t="shared" si="0"/>
        <v>2016:1:4:7:MUZHA_E</v>
      </c>
      <c r="D13" s="9" t="e">
        <f>MATCH($C13,#REF!,0)</f>
        <v>#REF!</v>
      </c>
      <c r="E13" s="36" t="str">
        <f>IFERROR(INDEX(#REF!,$D13,MATCH(E$10,#REF!,0)), "")</f>
        <v/>
      </c>
      <c r="F13" s="36" t="str">
        <f>IFERROR(INDEX(#REF!,$D13,MATCH(F$10,#REF!,0)), "")</f>
        <v/>
      </c>
      <c r="G13" s="36" t="str">
        <f>IFERROR(INDEX(#REF!,$D13,MATCH(G$10,#REF!,0)), "")</f>
        <v/>
      </c>
      <c r="H13" s="36" t="str">
        <f>IFERROR(INDEX(#REF!,$D13,MATCH(H$10,#REF!,0)), "")</f>
        <v/>
      </c>
      <c r="I13" s="36" t="str">
        <f>IFERROR(INDEX(#REF!,$D13,MATCH(I$10,#REF!,0)), "")</f>
        <v/>
      </c>
      <c r="J13" s="9" t="s">
        <v>222</v>
      </c>
      <c r="K13" s="36" t="str">
        <f>IFERROR(INDEX(#REF!,$D13,MATCH(K$10,#REF!,0)), "")</f>
        <v/>
      </c>
      <c r="L13" s="36" t="str">
        <f>IFERROR(INDEX(#REF!,$D13,MATCH(L$10,#REF!,0)), "")</f>
        <v/>
      </c>
      <c r="M13" s="36" t="str">
        <f>IFERROR(INDEX(#REF!,$D13,MATCH(M$10,#REF!,0)), "")</f>
        <v/>
      </c>
      <c r="N13" s="36" t="str">
        <f>IFERROR(INDEX(#REF!,$D13,MATCH(N$10,#REF!,0)), "")</f>
        <v/>
      </c>
      <c r="O13" s="36" t="str">
        <f>IFERROR(INDEX(#REF!,$D13,MATCH(O$10,#REF!,0)), "")</f>
        <v/>
      </c>
      <c r="P13" s="36" t="str">
        <f>IFERROR(INDEX(#REF!,$D13,MATCH(P$10,#REF!,0)), "")</f>
        <v/>
      </c>
      <c r="Q13" s="36" t="str">
        <f>IFERROR(INDEX(#REF!,$D13,MATCH(Q$10,#REF!,0)), "")</f>
        <v/>
      </c>
      <c r="R13" s="36" t="str">
        <f>IFERROR(INDEX(#REF!,$D13,MATCH(R$10,#REF!,0)), "")</f>
        <v/>
      </c>
      <c r="S13" s="36" t="str">
        <f>IFERROR(INDEX(#REF!,$D13,MATCH(S$10,#REF!,0)), "")</f>
        <v/>
      </c>
      <c r="T13" s="36" t="str">
        <f>IFERROR(INDEX(#REF!,$D13,MATCH(T$10,#REF!,0)), "")</f>
        <v/>
      </c>
    </row>
    <row r="14" spans="1:20" x14ac:dyDescent="0.25">
      <c r="A14" s="10" t="s">
        <v>233</v>
      </c>
      <c r="B14" s="16" t="s">
        <v>210</v>
      </c>
      <c r="C14" s="9" t="str">
        <f t="shared" si="0"/>
        <v>2016:1:4:7:JINGXIN_S</v>
      </c>
      <c r="D14" s="9" t="e">
        <f>MATCH($C14,#REF!,0)</f>
        <v>#REF!</v>
      </c>
      <c r="E14" s="36" t="str">
        <f>IFERROR(INDEX(#REF!,$D14,MATCH(E$10,#REF!,0)), "")</f>
        <v/>
      </c>
      <c r="F14" s="36" t="str">
        <f>IFERROR(INDEX(#REF!,$D14,MATCH(F$10,#REF!,0)), "")</f>
        <v/>
      </c>
      <c r="G14" s="36" t="str">
        <f>IFERROR(INDEX(#REF!,$D14,MATCH(G$10,#REF!,0)), "")</f>
        <v/>
      </c>
      <c r="H14" s="36" t="str">
        <f>IFERROR(INDEX(#REF!,$D14,MATCH(H$10,#REF!,0)), "")</f>
        <v/>
      </c>
      <c r="I14" s="36" t="str">
        <f>IFERROR(INDEX(#REF!,$D14,MATCH(I$10,#REF!,0)), "")</f>
        <v/>
      </c>
      <c r="J14" s="9" t="s">
        <v>223</v>
      </c>
      <c r="K14" s="36" t="str">
        <f>IFERROR(INDEX(#REF!,$D14,MATCH(K$10,#REF!,0)), "")</f>
        <v/>
      </c>
      <c r="L14" s="36" t="str">
        <f>IFERROR(INDEX(#REF!,$D14,MATCH(L$10,#REF!,0)), "")</f>
        <v/>
      </c>
      <c r="M14" s="36" t="str">
        <f>IFERROR(INDEX(#REF!,$D14,MATCH(M$10,#REF!,0)), "")</f>
        <v/>
      </c>
      <c r="N14" s="36" t="str">
        <f>IFERROR(INDEX(#REF!,$D14,MATCH(N$10,#REF!,0)), "")</f>
        <v/>
      </c>
      <c r="O14" s="36" t="str">
        <f>IFERROR(INDEX(#REF!,$D14,MATCH(O$10,#REF!,0)), "")</f>
        <v/>
      </c>
      <c r="P14" s="36" t="str">
        <f>IFERROR(INDEX(#REF!,$D14,MATCH(P$10,#REF!,0)), "")</f>
        <v/>
      </c>
      <c r="Q14" s="36" t="str">
        <f>IFERROR(INDEX(#REF!,$D14,MATCH(Q$10,#REF!,0)), "")</f>
        <v/>
      </c>
      <c r="R14" s="36" t="str">
        <f>IFERROR(INDEX(#REF!,$D14,MATCH(R$10,#REF!,0)), "")</f>
        <v/>
      </c>
      <c r="S14" s="36" t="str">
        <f>IFERROR(INDEX(#REF!,$D14,MATCH(S$10,#REF!,0)), "")</f>
        <v/>
      </c>
      <c r="T14" s="36" t="str">
        <f>IFERROR(INDEX(#REF!,$D14,MATCH(T$10,#REF!,0)), "")</f>
        <v/>
      </c>
    </row>
    <row r="15" spans="1:20" x14ac:dyDescent="0.25">
      <c r="A15" s="10" t="s">
        <v>234</v>
      </c>
      <c r="B15" s="16" t="s">
        <v>211</v>
      </c>
      <c r="C15" s="9" t="str">
        <f t="shared" si="0"/>
        <v>2016:1:4:7:MUZHA_S</v>
      </c>
      <c r="D15" s="9" t="e">
        <f>MATCH($C15,#REF!,0)</f>
        <v>#REF!</v>
      </c>
      <c r="E15" s="36" t="str">
        <f>IFERROR(INDEX(#REF!,$D15,MATCH(E$10,#REF!,0)), "")</f>
        <v/>
      </c>
      <c r="F15" s="36" t="str">
        <f>IFERROR(INDEX(#REF!,$D15,MATCH(F$10,#REF!,0)), "")</f>
        <v/>
      </c>
      <c r="G15" s="36" t="str">
        <f>IFERROR(INDEX(#REF!,$D15,MATCH(G$10,#REF!,0)), "")</f>
        <v/>
      </c>
      <c r="H15" s="36" t="str">
        <f>IFERROR(INDEX(#REF!,$D15,MATCH(H$10,#REF!,0)), "")</f>
        <v/>
      </c>
      <c r="I15" s="36" t="str">
        <f>IFERROR(INDEX(#REF!,$D15,MATCH(I$10,#REF!,0)), "")</f>
        <v/>
      </c>
      <c r="J15" s="9" t="s">
        <v>224</v>
      </c>
      <c r="K15" s="36" t="str">
        <f>IFERROR(INDEX(#REF!,$D15,MATCH(K$10,#REF!,0)), "")</f>
        <v/>
      </c>
      <c r="L15" s="36" t="str">
        <f>IFERROR(INDEX(#REF!,$D15,MATCH(L$10,#REF!,0)), "")</f>
        <v/>
      </c>
      <c r="M15" s="36" t="str">
        <f>IFERROR(INDEX(#REF!,$D15,MATCH(M$10,#REF!,0)), "")</f>
        <v/>
      </c>
      <c r="N15" s="36" t="str">
        <f>IFERROR(INDEX(#REF!,$D15,MATCH(N$10,#REF!,0)), "")</f>
        <v/>
      </c>
      <c r="O15" s="36" t="str">
        <f>IFERROR(INDEX(#REF!,$D15,MATCH(O$10,#REF!,0)), "")</f>
        <v/>
      </c>
      <c r="P15" s="36" t="str">
        <f>IFERROR(INDEX(#REF!,$D15,MATCH(P$10,#REF!,0)), "")</f>
        <v/>
      </c>
      <c r="Q15" s="36" t="str">
        <f>IFERROR(INDEX(#REF!,$D15,MATCH(Q$10,#REF!,0)), "")</f>
        <v/>
      </c>
      <c r="R15" s="36" t="str">
        <f>IFERROR(INDEX(#REF!,$D15,MATCH(R$10,#REF!,0)), "")</f>
        <v/>
      </c>
      <c r="S15" s="36" t="str">
        <f>IFERROR(INDEX(#REF!,$D15,MATCH(S$10,#REF!,0)), "")</f>
        <v/>
      </c>
      <c r="T15" s="36" t="str">
        <f>IFERROR(INDEX(#REF!,$D15,MATCH(T$10,#REF!,0)), "")</f>
        <v/>
      </c>
    </row>
    <row r="16" spans="1:20" x14ac:dyDescent="0.25">
      <c r="A16" s="10"/>
      <c r="B16" s="17" t="s">
        <v>46</v>
      </c>
      <c r="C16" s="18"/>
      <c r="D16" s="18"/>
      <c r="E16" s="20">
        <f>SUM(E12:E15)</f>
        <v>0</v>
      </c>
      <c r="F16" s="20">
        <f>SUM(F12:F15)</f>
        <v>0</v>
      </c>
      <c r="G16" s="20">
        <f>SUM(G12:G15)</f>
        <v>0</v>
      </c>
      <c r="H16" s="20">
        <f>SUM(H12:H15)</f>
        <v>0</v>
      </c>
      <c r="I16" s="20">
        <f>SUM(I12:I15)</f>
        <v>0</v>
      </c>
      <c r="J16" s="18"/>
      <c r="K16" s="20">
        <f t="shared" ref="K16:T16" si="1">SUM(K12:K15)</f>
        <v>0</v>
      </c>
      <c r="L16" s="20">
        <f t="shared" si="1"/>
        <v>0</v>
      </c>
      <c r="M16" s="20">
        <f t="shared" si="1"/>
        <v>0</v>
      </c>
      <c r="N16" s="20">
        <f t="shared" si="1"/>
        <v>0</v>
      </c>
      <c r="O16" s="20">
        <f t="shared" si="1"/>
        <v>0</v>
      </c>
      <c r="P16" s="20">
        <f t="shared" si="1"/>
        <v>0</v>
      </c>
      <c r="Q16" s="20">
        <f t="shared" si="1"/>
        <v>0</v>
      </c>
      <c r="R16" s="20">
        <f t="shared" si="1"/>
        <v>0</v>
      </c>
      <c r="S16" s="20">
        <f t="shared" si="1"/>
        <v>0</v>
      </c>
      <c r="T16" s="20">
        <f t="shared" si="1"/>
        <v>0</v>
      </c>
    </row>
    <row r="17" spans="1:20" x14ac:dyDescent="0.25">
      <c r="A17" s="2"/>
      <c r="B17" s="25" t="s">
        <v>212</v>
      </c>
      <c r="C17" s="11"/>
      <c r="D17" s="11"/>
      <c r="E17" s="11"/>
      <c r="F17" s="11"/>
      <c r="G17" s="11"/>
      <c r="H17" s="11"/>
      <c r="I17" s="11"/>
      <c r="J17" s="11"/>
      <c r="K17" s="21"/>
      <c r="L17" s="21"/>
      <c r="M17" s="21"/>
      <c r="N17" s="21"/>
      <c r="O17" s="21"/>
      <c r="P17" s="21"/>
      <c r="Q17" s="21"/>
      <c r="R17" s="21"/>
      <c r="S17" s="21"/>
      <c r="T17" s="27"/>
    </row>
    <row r="18" spans="1:20" x14ac:dyDescent="0.25">
      <c r="A18" s="10" t="s">
        <v>235</v>
      </c>
      <c r="B18" s="16" t="s">
        <v>213</v>
      </c>
      <c r="C18" s="9" t="str">
        <f t="shared" si="0"/>
        <v>2016:1:4:7:XINDIAN_E</v>
      </c>
      <c r="D18" s="9" t="e">
        <f>MATCH($C18,#REF!,0)</f>
        <v>#REF!</v>
      </c>
      <c r="E18" s="36" t="str">
        <f>IFERROR(INDEX(#REF!,$D18,MATCH(E$10,#REF!,0)), "")</f>
        <v/>
      </c>
      <c r="F18" s="36" t="str">
        <f>IFERROR(INDEX(#REF!,$D18,MATCH(F$10,#REF!,0)), "")</f>
        <v/>
      </c>
      <c r="G18" s="36" t="str">
        <f>IFERROR(INDEX(#REF!,$D18,MATCH(G$10,#REF!,0)), "")</f>
        <v/>
      </c>
      <c r="H18" s="36" t="str">
        <f>IFERROR(INDEX(#REF!,$D18,MATCH(H$10,#REF!,0)), "")</f>
        <v/>
      </c>
      <c r="I18" s="36" t="str">
        <f>IFERROR(INDEX(#REF!,$D18,MATCH(I$10,#REF!,0)), "")</f>
        <v/>
      </c>
      <c r="J18" s="9" t="s">
        <v>212</v>
      </c>
      <c r="K18" s="36" t="str">
        <f>IFERROR(INDEX(#REF!,$D18,MATCH(K$10,#REF!,0)), "")</f>
        <v/>
      </c>
      <c r="L18" s="36" t="str">
        <f>IFERROR(INDEX(#REF!,$D18,MATCH(L$10,#REF!,0)), "")</f>
        <v/>
      </c>
      <c r="M18" s="36" t="str">
        <f>IFERROR(INDEX(#REF!,$D18,MATCH(M$10,#REF!,0)), "")</f>
        <v/>
      </c>
      <c r="N18" s="36" t="str">
        <f>IFERROR(INDEX(#REF!,$D18,MATCH(N$10,#REF!,0)), "")</f>
        <v/>
      </c>
      <c r="O18" s="36" t="str">
        <f>IFERROR(INDEX(#REF!,$D18,MATCH(O$10,#REF!,0)), "")</f>
        <v/>
      </c>
      <c r="P18" s="36" t="str">
        <f>IFERROR(INDEX(#REF!,$D18,MATCH(P$10,#REF!,0)), "")</f>
        <v/>
      </c>
      <c r="Q18" s="36" t="str">
        <f>IFERROR(INDEX(#REF!,$D18,MATCH(Q$10,#REF!,0)), "")</f>
        <v/>
      </c>
      <c r="R18" s="36" t="str">
        <f>IFERROR(INDEX(#REF!,$D18,MATCH(R$10,#REF!,0)), "")</f>
        <v/>
      </c>
      <c r="S18" s="36" t="str">
        <f>IFERROR(INDEX(#REF!,$D18,MATCH(S$10,#REF!,0)), "")</f>
        <v/>
      </c>
      <c r="T18" s="36" t="str">
        <f>IFERROR(INDEX(#REF!,$D18,MATCH(T$10,#REF!,0)), "")</f>
        <v/>
      </c>
    </row>
    <row r="19" spans="1:20" x14ac:dyDescent="0.25">
      <c r="A19" s="10" t="s">
        <v>236</v>
      </c>
      <c r="B19" s="16" t="s">
        <v>214</v>
      </c>
      <c r="C19" s="9" t="str">
        <f>CONCATENATE(YEAR,":",MONTH,":",WEEK,":",DAY,":",$A19)</f>
        <v>2016:1:4:7:ANKANG_E</v>
      </c>
      <c r="D19" s="9" t="e">
        <f>MATCH($C19,#REF!,0)</f>
        <v>#REF!</v>
      </c>
      <c r="E19" s="36" t="str">
        <f>IFERROR(INDEX(#REF!,$D19,MATCH(E$10,#REF!,0)), "")</f>
        <v/>
      </c>
      <c r="F19" s="36" t="str">
        <f>IFERROR(INDEX(#REF!,$D19,MATCH(F$10,#REF!,0)), "")</f>
        <v/>
      </c>
      <c r="G19" s="36" t="str">
        <f>IFERROR(INDEX(#REF!,$D19,MATCH(G$10,#REF!,0)), "")</f>
        <v/>
      </c>
      <c r="H19" s="36" t="str">
        <f>IFERROR(INDEX(#REF!,$D19,MATCH(H$10,#REF!,0)), "")</f>
        <v/>
      </c>
      <c r="I19" s="36" t="str">
        <f>IFERROR(INDEX(#REF!,$D19,MATCH(I$10,#REF!,0)), "")</f>
        <v/>
      </c>
      <c r="J19" s="9" t="s">
        <v>225</v>
      </c>
      <c r="K19" s="36" t="str">
        <f>IFERROR(INDEX(#REF!,$D19,MATCH(K$10,#REF!,0)), "")</f>
        <v/>
      </c>
      <c r="L19" s="36" t="str">
        <f>IFERROR(INDEX(#REF!,$D19,MATCH(L$10,#REF!,0)), "")</f>
        <v/>
      </c>
      <c r="M19" s="36" t="str">
        <f>IFERROR(INDEX(#REF!,$D19,MATCH(M$10,#REF!,0)), "")</f>
        <v/>
      </c>
      <c r="N19" s="36" t="str">
        <f>IFERROR(INDEX(#REF!,$D19,MATCH(N$10,#REF!,0)), "")</f>
        <v/>
      </c>
      <c r="O19" s="36" t="str">
        <f>IFERROR(INDEX(#REF!,$D19,MATCH(O$10,#REF!,0)), "")</f>
        <v/>
      </c>
      <c r="P19" s="36" t="str">
        <f>IFERROR(INDEX(#REF!,$D19,MATCH(P$10,#REF!,0)), "")</f>
        <v/>
      </c>
      <c r="Q19" s="36" t="str">
        <f>IFERROR(INDEX(#REF!,$D19,MATCH(Q$10,#REF!,0)), "")</f>
        <v/>
      </c>
      <c r="R19" s="36" t="str">
        <f>IFERROR(INDEX(#REF!,$D19,MATCH(R$10,#REF!,0)), "")</f>
        <v/>
      </c>
      <c r="S19" s="36" t="str">
        <f>IFERROR(INDEX(#REF!,$D19,MATCH(S$10,#REF!,0)), "")</f>
        <v/>
      </c>
      <c r="T19" s="36" t="str">
        <f>IFERROR(INDEX(#REF!,$D19,MATCH(T$10,#REF!,0)), "")</f>
        <v/>
      </c>
    </row>
    <row r="20" spans="1:20" x14ac:dyDescent="0.25">
      <c r="A20" s="10" t="s">
        <v>237</v>
      </c>
      <c r="B20" s="16" t="s">
        <v>215</v>
      </c>
      <c r="C20" s="9" t="str">
        <f>CONCATENATE(YEAR,":",MONTH,":",WEEK,":",DAY,":",$A20)</f>
        <v>2016:1:4:7:XINDIAN_S</v>
      </c>
      <c r="D20" s="9" t="e">
        <f>MATCH($C20,#REF!,0)</f>
        <v>#REF!</v>
      </c>
      <c r="E20" s="36" t="str">
        <f>IFERROR(INDEX(#REF!,$D20,MATCH(E$10,#REF!,0)), "")</f>
        <v/>
      </c>
      <c r="F20" s="36" t="str">
        <f>IFERROR(INDEX(#REF!,$D20,MATCH(F$10,#REF!,0)), "")</f>
        <v/>
      </c>
      <c r="G20" s="36" t="str">
        <f>IFERROR(INDEX(#REF!,$D20,MATCH(G$10,#REF!,0)), "")</f>
        <v/>
      </c>
      <c r="H20" s="36" t="str">
        <f>IFERROR(INDEX(#REF!,$D20,MATCH(H$10,#REF!,0)), "")</f>
        <v/>
      </c>
      <c r="I20" s="36" t="str">
        <f>IFERROR(INDEX(#REF!,$D20,MATCH(I$10,#REF!,0)), "")</f>
        <v/>
      </c>
      <c r="J20" s="9" t="s">
        <v>226</v>
      </c>
      <c r="K20" s="36" t="str">
        <f>IFERROR(INDEX(#REF!,$D20,MATCH(K$10,#REF!,0)), "")</f>
        <v/>
      </c>
      <c r="L20" s="36" t="str">
        <f>IFERROR(INDEX(#REF!,$D20,MATCH(L$10,#REF!,0)), "")</f>
        <v/>
      </c>
      <c r="M20" s="36" t="str">
        <f>IFERROR(INDEX(#REF!,$D20,MATCH(M$10,#REF!,0)), "")</f>
        <v/>
      </c>
      <c r="N20" s="36" t="str">
        <f>IFERROR(INDEX(#REF!,$D20,MATCH(N$10,#REF!,0)), "")</f>
        <v/>
      </c>
      <c r="O20" s="36" t="str">
        <f>IFERROR(INDEX(#REF!,$D20,MATCH(O$10,#REF!,0)), "")</f>
        <v/>
      </c>
      <c r="P20" s="36" t="str">
        <f>IFERROR(INDEX(#REF!,$D20,MATCH(P$10,#REF!,0)), "")</f>
        <v/>
      </c>
      <c r="Q20" s="36" t="str">
        <f>IFERROR(INDEX(#REF!,$D20,MATCH(Q$10,#REF!,0)), "")</f>
        <v/>
      </c>
      <c r="R20" s="36" t="str">
        <f>IFERROR(INDEX(#REF!,$D20,MATCH(R$10,#REF!,0)), "")</f>
        <v/>
      </c>
      <c r="S20" s="36" t="str">
        <f>IFERROR(INDEX(#REF!,$D20,MATCH(S$10,#REF!,0)), "")</f>
        <v/>
      </c>
      <c r="T20" s="36" t="str">
        <f>IFERROR(INDEX(#REF!,$D20,MATCH(T$10,#REF!,0)), "")</f>
        <v/>
      </c>
    </row>
    <row r="21" spans="1:20" x14ac:dyDescent="0.25">
      <c r="A21" s="2"/>
      <c r="B21" s="17" t="s">
        <v>46</v>
      </c>
      <c r="C21" s="18"/>
      <c r="D21" s="18"/>
      <c r="E21" s="20">
        <f>SUM(E18:E20)</f>
        <v>0</v>
      </c>
      <c r="F21" s="20">
        <f t="shared" ref="F21:T21" si="2">SUM(F18:F20)</f>
        <v>0</v>
      </c>
      <c r="G21" s="20">
        <f t="shared" si="2"/>
        <v>0</v>
      </c>
      <c r="H21" s="20">
        <f t="shared" si="2"/>
        <v>0</v>
      </c>
      <c r="I21" s="20">
        <f t="shared" si="2"/>
        <v>0</v>
      </c>
      <c r="J21" s="18"/>
      <c r="K21" s="20">
        <f t="shared" si="2"/>
        <v>0</v>
      </c>
      <c r="L21" s="20">
        <f t="shared" si="2"/>
        <v>0</v>
      </c>
      <c r="M21" s="20">
        <f t="shared" si="2"/>
        <v>0</v>
      </c>
      <c r="N21" s="20">
        <f t="shared" si="2"/>
        <v>0</v>
      </c>
      <c r="O21" s="20">
        <f t="shared" si="2"/>
        <v>0</v>
      </c>
      <c r="P21" s="20">
        <f t="shared" si="2"/>
        <v>0</v>
      </c>
      <c r="Q21" s="20">
        <f t="shared" si="2"/>
        <v>0</v>
      </c>
      <c r="R21" s="20">
        <f t="shared" si="2"/>
        <v>0</v>
      </c>
      <c r="S21" s="20">
        <f t="shared" si="2"/>
        <v>0</v>
      </c>
      <c r="T21" s="20">
        <f t="shared" si="2"/>
        <v>0</v>
      </c>
    </row>
    <row r="22" spans="1:20" x14ac:dyDescent="0.25">
      <c r="A22" s="2"/>
      <c r="B22" s="13" t="s">
        <v>216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</row>
    <row r="23" spans="1:20" x14ac:dyDescent="0.25">
      <c r="A23" s="10" t="s">
        <v>238</v>
      </c>
      <c r="B23" s="16" t="s">
        <v>217</v>
      </c>
      <c r="C23" s="9" t="str">
        <f t="shared" ref="C23:C26" si="3">CONCATENATE(YEAR,":",MONTH,":",WEEK,":",DAY,":",$A23)</f>
        <v>2016:1:4:7:ZHONGHE_2_E</v>
      </c>
      <c r="D23" s="9" t="e">
        <f>MATCH($C23,#REF!,0)</f>
        <v>#REF!</v>
      </c>
      <c r="E23" s="36" t="str">
        <f>IFERROR(INDEX(#REF!,$D23,MATCH(E$10,#REF!,0)), "")</f>
        <v/>
      </c>
      <c r="F23" s="36" t="str">
        <f>IFERROR(INDEX(#REF!,$D23,MATCH(F$10,#REF!,0)), "")</f>
        <v/>
      </c>
      <c r="G23" s="36" t="str">
        <f>IFERROR(INDEX(#REF!,$D23,MATCH(G$10,#REF!,0)), "")</f>
        <v/>
      </c>
      <c r="H23" s="36" t="str">
        <f>IFERROR(INDEX(#REF!,$D23,MATCH(H$10,#REF!,0)), "")</f>
        <v/>
      </c>
      <c r="I23" s="36" t="str">
        <f>IFERROR(INDEX(#REF!,$D23,MATCH(I$10,#REF!,0)), "")</f>
        <v/>
      </c>
      <c r="J23" s="9" t="s">
        <v>227</v>
      </c>
      <c r="K23" s="36" t="str">
        <f>IFERROR(INDEX(#REF!,$D23,MATCH(K$10,#REF!,0)), "")</f>
        <v/>
      </c>
      <c r="L23" s="36" t="str">
        <f>IFERROR(INDEX(#REF!,$D23,MATCH(L$10,#REF!,0)), "")</f>
        <v/>
      </c>
      <c r="M23" s="36" t="str">
        <f>IFERROR(INDEX(#REF!,$D23,MATCH(M$10,#REF!,0)), "")</f>
        <v/>
      </c>
      <c r="N23" s="36" t="str">
        <f>IFERROR(INDEX(#REF!,$D23,MATCH(N$10,#REF!,0)), "")</f>
        <v/>
      </c>
      <c r="O23" s="36" t="str">
        <f>IFERROR(INDEX(#REF!,$D23,MATCH(O$10,#REF!,0)), "")</f>
        <v/>
      </c>
      <c r="P23" s="36" t="str">
        <f>IFERROR(INDEX(#REF!,$D23,MATCH(P$10,#REF!,0)), "")</f>
        <v/>
      </c>
      <c r="Q23" s="36" t="str">
        <f>IFERROR(INDEX(#REF!,$D23,MATCH(Q$10,#REF!,0)), "")</f>
        <v/>
      </c>
      <c r="R23" s="36" t="str">
        <f>IFERROR(INDEX(#REF!,$D23,MATCH(R$10,#REF!,0)), "")</f>
        <v/>
      </c>
      <c r="S23" s="36" t="str">
        <f>IFERROR(INDEX(#REF!,$D23,MATCH(S$10,#REF!,0)), "")</f>
        <v/>
      </c>
      <c r="T23" s="36" t="str">
        <f>IFERROR(INDEX(#REF!,$D23,MATCH(T$10,#REF!,0)), "")</f>
        <v/>
      </c>
    </row>
    <row r="24" spans="1:20" x14ac:dyDescent="0.25">
      <c r="A24" s="10" t="s">
        <v>239</v>
      </c>
      <c r="B24" s="16" t="s">
        <v>218</v>
      </c>
      <c r="C24" s="9" t="str">
        <f t="shared" si="3"/>
        <v>2016:1:4:7:ZHONGHE_2_S</v>
      </c>
      <c r="D24" s="9" t="e">
        <f>MATCH($C24,#REF!,0)</f>
        <v>#REF!</v>
      </c>
      <c r="E24" s="36" t="str">
        <f>IFERROR(INDEX(#REF!,$D24,MATCH(E$10,#REF!,0)), "")</f>
        <v/>
      </c>
      <c r="F24" s="36" t="str">
        <f>IFERROR(INDEX(#REF!,$D24,MATCH(F$10,#REF!,0)), "")</f>
        <v/>
      </c>
      <c r="G24" s="36" t="str">
        <f>IFERROR(INDEX(#REF!,$D24,MATCH(G$10,#REF!,0)), "")</f>
        <v/>
      </c>
      <c r="H24" s="36" t="str">
        <f>IFERROR(INDEX(#REF!,$D24,MATCH(H$10,#REF!,0)), "")</f>
        <v/>
      </c>
      <c r="I24" s="36" t="str">
        <f>IFERROR(INDEX(#REF!,$D24,MATCH(I$10,#REF!,0)), "")</f>
        <v/>
      </c>
      <c r="J24" s="9" t="s">
        <v>228</v>
      </c>
      <c r="K24" s="36" t="str">
        <f>IFERROR(INDEX(#REF!,$D24,MATCH(K$10,#REF!,0)), "")</f>
        <v/>
      </c>
      <c r="L24" s="36" t="str">
        <f>IFERROR(INDEX(#REF!,$D24,MATCH(L$10,#REF!,0)), "")</f>
        <v/>
      </c>
      <c r="M24" s="36" t="str">
        <f>IFERROR(INDEX(#REF!,$D24,MATCH(M$10,#REF!,0)), "")</f>
        <v/>
      </c>
      <c r="N24" s="36" t="str">
        <f>IFERROR(INDEX(#REF!,$D24,MATCH(N$10,#REF!,0)), "")</f>
        <v/>
      </c>
      <c r="O24" s="36" t="str">
        <f>IFERROR(INDEX(#REF!,$D24,MATCH(O$10,#REF!,0)), "")</f>
        <v/>
      </c>
      <c r="P24" s="36" t="str">
        <f>IFERROR(INDEX(#REF!,$D24,MATCH(P$10,#REF!,0)), "")</f>
        <v/>
      </c>
      <c r="Q24" s="36" t="str">
        <f>IFERROR(INDEX(#REF!,$D24,MATCH(Q$10,#REF!,0)), "")</f>
        <v/>
      </c>
      <c r="R24" s="36" t="str">
        <f>IFERROR(INDEX(#REF!,$D24,MATCH(R$10,#REF!,0)), "")</f>
        <v/>
      </c>
      <c r="S24" s="36" t="str">
        <f>IFERROR(INDEX(#REF!,$D24,MATCH(S$10,#REF!,0)), "")</f>
        <v/>
      </c>
      <c r="T24" s="36" t="str">
        <f>IFERROR(INDEX(#REF!,$D24,MATCH(T$10,#REF!,0)), "")</f>
        <v/>
      </c>
    </row>
    <row r="25" spans="1:20" x14ac:dyDescent="0.25">
      <c r="A25" s="10" t="s">
        <v>240</v>
      </c>
      <c r="B25" s="16" t="s">
        <v>219</v>
      </c>
      <c r="C25" s="9" t="str">
        <f t="shared" si="3"/>
        <v>2016:1:4:7:ZHONGHE_1_E</v>
      </c>
      <c r="D25" s="9" t="e">
        <f>MATCH($C25,#REF!,0)</f>
        <v>#REF!</v>
      </c>
      <c r="E25" s="36" t="str">
        <f>IFERROR(INDEX(#REF!,$D25,MATCH(E$10,#REF!,0)), "")</f>
        <v/>
      </c>
      <c r="F25" s="36" t="str">
        <f>IFERROR(INDEX(#REF!,$D25,MATCH(F$10,#REF!,0)), "")</f>
        <v/>
      </c>
      <c r="G25" s="36" t="str">
        <f>IFERROR(INDEX(#REF!,$D25,MATCH(G$10,#REF!,0)), "")</f>
        <v/>
      </c>
      <c r="H25" s="36" t="str">
        <f>IFERROR(INDEX(#REF!,$D25,MATCH(H$10,#REF!,0)), "")</f>
        <v/>
      </c>
      <c r="I25" s="36" t="str">
        <f>IFERROR(INDEX(#REF!,$D25,MATCH(I$10,#REF!,0)), "")</f>
        <v/>
      </c>
      <c r="J25" s="9" t="s">
        <v>229</v>
      </c>
      <c r="K25" s="36" t="str">
        <f>IFERROR(INDEX(#REF!,$D25,MATCH(K$10,#REF!,0)), "")</f>
        <v/>
      </c>
      <c r="L25" s="36" t="str">
        <f>IFERROR(INDEX(#REF!,$D25,MATCH(L$10,#REF!,0)), "")</f>
        <v/>
      </c>
      <c r="M25" s="36" t="str">
        <f>IFERROR(INDEX(#REF!,$D25,MATCH(M$10,#REF!,0)), "")</f>
        <v/>
      </c>
      <c r="N25" s="36" t="str">
        <f>IFERROR(INDEX(#REF!,$D25,MATCH(N$10,#REF!,0)), "")</f>
        <v/>
      </c>
      <c r="O25" s="36" t="str">
        <f>IFERROR(INDEX(#REF!,$D25,MATCH(O$10,#REF!,0)), "")</f>
        <v/>
      </c>
      <c r="P25" s="36" t="str">
        <f>IFERROR(INDEX(#REF!,$D25,MATCH(P$10,#REF!,0)), "")</f>
        <v/>
      </c>
      <c r="Q25" s="36" t="str">
        <f>IFERROR(INDEX(#REF!,$D25,MATCH(Q$10,#REF!,0)), "")</f>
        <v/>
      </c>
      <c r="R25" s="36" t="str">
        <f>IFERROR(INDEX(#REF!,$D25,MATCH(R$10,#REF!,0)), "")</f>
        <v/>
      </c>
      <c r="S25" s="36" t="str">
        <f>IFERROR(INDEX(#REF!,$D25,MATCH(S$10,#REF!,0)), "")</f>
        <v/>
      </c>
      <c r="T25" s="36" t="str">
        <f>IFERROR(INDEX(#REF!,$D25,MATCH(T$10,#REF!,0)), "")</f>
        <v/>
      </c>
    </row>
    <row r="26" spans="1:20" x14ac:dyDescent="0.25">
      <c r="A26" s="10" t="s">
        <v>241</v>
      </c>
      <c r="B26" s="16" t="s">
        <v>220</v>
      </c>
      <c r="C26" s="9" t="str">
        <f t="shared" si="3"/>
        <v>2016:1:4:7:YONGHE_S</v>
      </c>
      <c r="D26" s="9" t="e">
        <f>MATCH($C26,#REF!,0)</f>
        <v>#REF!</v>
      </c>
      <c r="E26" s="36" t="str">
        <f>IFERROR(INDEX(#REF!,$D26,MATCH(E$10,#REF!,0)), "")</f>
        <v/>
      </c>
      <c r="F26" s="36" t="str">
        <f>IFERROR(INDEX(#REF!,$D26,MATCH(F$10,#REF!,0)), "")</f>
        <v/>
      </c>
      <c r="G26" s="36" t="str">
        <f>IFERROR(INDEX(#REF!,$D26,MATCH(G$10,#REF!,0)), "")</f>
        <v/>
      </c>
      <c r="H26" s="36" t="str">
        <f>IFERROR(INDEX(#REF!,$D26,MATCH(H$10,#REF!,0)), "")</f>
        <v/>
      </c>
      <c r="I26" s="36" t="str">
        <f>IFERROR(INDEX(#REF!,$D26,MATCH(I$10,#REF!,0)), "")</f>
        <v/>
      </c>
      <c r="J26" s="9" t="s">
        <v>230</v>
      </c>
      <c r="K26" s="36" t="str">
        <f>IFERROR(INDEX(#REF!,$D26,MATCH(K$10,#REF!,0)), "")</f>
        <v/>
      </c>
      <c r="L26" s="36" t="str">
        <f>IFERROR(INDEX(#REF!,$D26,MATCH(L$10,#REF!,0)), "")</f>
        <v/>
      </c>
      <c r="M26" s="36" t="str">
        <f>IFERROR(INDEX(#REF!,$D26,MATCH(M$10,#REF!,0)), "")</f>
        <v/>
      </c>
      <c r="N26" s="36" t="str">
        <f>IFERROR(INDEX(#REF!,$D26,MATCH(N$10,#REF!,0)), "")</f>
        <v/>
      </c>
      <c r="O26" s="36" t="str">
        <f>IFERROR(INDEX(#REF!,$D26,MATCH(O$10,#REF!,0)), "")</f>
        <v/>
      </c>
      <c r="P26" s="36" t="str">
        <f>IFERROR(INDEX(#REF!,$D26,MATCH(P$10,#REF!,0)), "")</f>
        <v/>
      </c>
      <c r="Q26" s="36" t="str">
        <f>IFERROR(INDEX(#REF!,$D26,MATCH(Q$10,#REF!,0)), "")</f>
        <v/>
      </c>
      <c r="R26" s="36" t="str">
        <f>IFERROR(INDEX(#REF!,$D26,MATCH(R$10,#REF!,0)), "")</f>
        <v/>
      </c>
      <c r="S26" s="36" t="str">
        <f>IFERROR(INDEX(#REF!,$D26,MATCH(S$10,#REF!,0)), "")</f>
        <v/>
      </c>
      <c r="T26" s="36" t="str">
        <f>IFERROR(INDEX(#REF!,$D26,MATCH(T$10,#REF!,0)), "")</f>
        <v/>
      </c>
    </row>
    <row r="27" spans="1:20" x14ac:dyDescent="0.25">
      <c r="A27" s="10"/>
      <c r="B27" s="17" t="s">
        <v>46</v>
      </c>
      <c r="C27" s="18"/>
      <c r="D27" s="18"/>
      <c r="E27" s="20">
        <f>SUM(E23:E26)</f>
        <v>0</v>
      </c>
      <c r="F27" s="20">
        <f>SUM(F23:F26)</f>
        <v>0</v>
      </c>
      <c r="G27" s="20">
        <f>SUM(G23:G26)</f>
        <v>0</v>
      </c>
      <c r="H27" s="20">
        <f>SUM(H23:H26)</f>
        <v>0</v>
      </c>
      <c r="I27" s="20">
        <f>SUM(I23:I26)</f>
        <v>0</v>
      </c>
      <c r="J27" s="18"/>
      <c r="K27" s="20">
        <f t="shared" ref="K27:T27" si="4">SUM(K23:K26)</f>
        <v>0</v>
      </c>
      <c r="L27" s="20">
        <f t="shared" si="4"/>
        <v>0</v>
      </c>
      <c r="M27" s="20">
        <f t="shared" si="4"/>
        <v>0</v>
      </c>
      <c r="N27" s="20">
        <f t="shared" si="4"/>
        <v>0</v>
      </c>
      <c r="O27" s="20">
        <f t="shared" si="4"/>
        <v>0</v>
      </c>
      <c r="P27" s="20">
        <f t="shared" si="4"/>
        <v>0</v>
      </c>
      <c r="Q27" s="20">
        <f t="shared" si="4"/>
        <v>0</v>
      </c>
      <c r="R27" s="20">
        <f t="shared" si="4"/>
        <v>0</v>
      </c>
      <c r="S27" s="20">
        <f t="shared" si="4"/>
        <v>0</v>
      </c>
      <c r="T27" s="20">
        <f t="shared" si="4"/>
        <v>0</v>
      </c>
    </row>
    <row r="29" spans="1:20" x14ac:dyDescent="0.25">
      <c r="B29" s="40" t="s">
        <v>381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5"/>
    </row>
    <row r="30" spans="1:20" x14ac:dyDescent="0.25">
      <c r="A30" t="s">
        <v>386</v>
      </c>
      <c r="B30" s="41" t="s">
        <v>371</v>
      </c>
      <c r="C30" s="42" t="str">
        <f>CONCATENATE(YEAR,":",MONTH,":1:7:", $A30)</f>
        <v>2016:1:1:7:SOUTH</v>
      </c>
      <c r="D30" s="42" t="e">
        <f>MATCH($C30,#REF!, 0)</f>
        <v>#REF!</v>
      </c>
      <c r="E30" s="36" t="str">
        <f>IFERROR(INDEX(#REF!,$D30,MATCH(E$10,#REF!,0)), "")</f>
        <v/>
      </c>
      <c r="F30" s="36" t="str">
        <f>IFERROR(INDEX(#REF!,$D30,MATCH(F$10,#REF!,0)), "")</f>
        <v/>
      </c>
      <c r="G30" s="36" t="str">
        <f>IFERROR(INDEX(#REF!,$D30,MATCH(G$10,#REF!,0)), "")</f>
        <v/>
      </c>
      <c r="H30" s="36" t="str">
        <f>IFERROR(INDEX(#REF!,$D30,MATCH(H$10,#REF!,0)), "")</f>
        <v/>
      </c>
      <c r="I30" s="36" t="str">
        <f>IFERROR(INDEX(#REF!,$D30,MATCH(I$10,#REF!,0)), "")</f>
        <v/>
      </c>
      <c r="J30" s="42"/>
      <c r="K30" s="47" t="str">
        <f>IFERROR(INDEX(#REF!,$D30,MATCH(K$10,#REF!,0)), "")</f>
        <v/>
      </c>
      <c r="L30" s="47" t="str">
        <f>IFERROR(INDEX(#REF!,$D30,MATCH(L$10,#REF!,0)), "")</f>
        <v/>
      </c>
      <c r="M30" s="47" t="str">
        <f>IFERROR(INDEX(#REF!,$D30,MATCH(M$10,#REF!,0)), "")</f>
        <v/>
      </c>
      <c r="N30" s="47" t="str">
        <f>IFERROR(INDEX(#REF!,$D30,MATCH(N$10,#REF!,0)), "")</f>
        <v/>
      </c>
      <c r="O30" s="47" t="str">
        <f>IFERROR(INDEX(#REF!,$D30,MATCH(O$10,#REF!,0)), "")</f>
        <v/>
      </c>
      <c r="P30" s="47" t="str">
        <f>IFERROR(INDEX(#REF!,$D30,MATCH(P$10,#REF!,0)), "")</f>
        <v/>
      </c>
      <c r="Q30" s="47" t="str">
        <f>IFERROR(INDEX(#REF!,$D30,MATCH(Q$10,#REF!,0)), "")</f>
        <v/>
      </c>
      <c r="R30" s="47" t="str">
        <f>IFERROR(INDEX(#REF!,$D30,MATCH(R$10,#REF!,0)), "")</f>
        <v/>
      </c>
      <c r="S30" s="47" t="str">
        <f>IFERROR(INDEX(#REF!,$D30,MATCH(S$10,#REF!,0)), "")</f>
        <v/>
      </c>
      <c r="T30" s="47" t="str">
        <f>IFERROR(INDEX(#REF!,$D30,MATCH(T$10,#REF!,0)), "")</f>
        <v/>
      </c>
    </row>
    <row r="31" spans="1:20" x14ac:dyDescent="0.25">
      <c r="A31" t="s">
        <v>386</v>
      </c>
      <c r="B31" s="41" t="s">
        <v>372</v>
      </c>
      <c r="C31" s="42" t="str">
        <f>CONCATENATE(YEAR,":",MONTH,":2:7:", $A31)</f>
        <v>2016:1:2:7:SOUTH</v>
      </c>
      <c r="D31" s="42" t="e">
        <f>MATCH($C31,#REF!, 0)</f>
        <v>#REF!</v>
      </c>
      <c r="E31" s="36" t="str">
        <f>IFERROR(INDEX(#REF!,$D31,MATCH(E$10,#REF!,0)), "")</f>
        <v/>
      </c>
      <c r="F31" s="36" t="str">
        <f>IFERROR(INDEX(#REF!,$D31,MATCH(F$10,#REF!,0)), "")</f>
        <v/>
      </c>
      <c r="G31" s="36" t="str">
        <f>IFERROR(INDEX(#REF!,$D31,MATCH(G$10,#REF!,0)), "")</f>
        <v/>
      </c>
      <c r="H31" s="36" t="str">
        <f>IFERROR(INDEX(#REF!,$D31,MATCH(H$10,#REF!,0)), "")</f>
        <v/>
      </c>
      <c r="I31" s="36" t="str">
        <f>IFERROR(INDEX(#REF!,$D31,MATCH(I$10,#REF!,0)), "")</f>
        <v/>
      </c>
      <c r="J31" s="42"/>
      <c r="K31" s="47" t="str">
        <f>IFERROR(INDEX(#REF!,$D31,MATCH(K$10,#REF!,0)), "")</f>
        <v/>
      </c>
      <c r="L31" s="47" t="str">
        <f>IFERROR(INDEX(#REF!,$D31,MATCH(L$10,#REF!,0)), "")</f>
        <v/>
      </c>
      <c r="M31" s="47" t="str">
        <f>IFERROR(INDEX(#REF!,$D31,MATCH(M$10,#REF!,0)), "")</f>
        <v/>
      </c>
      <c r="N31" s="47" t="str">
        <f>IFERROR(INDEX(#REF!,$D31,MATCH(N$10,#REF!,0)), "")</f>
        <v/>
      </c>
      <c r="O31" s="47" t="str">
        <f>IFERROR(INDEX(#REF!,$D31,MATCH(O$10,#REF!,0)), "")</f>
        <v/>
      </c>
      <c r="P31" s="47" t="str">
        <f>IFERROR(INDEX(#REF!,$D31,MATCH(P$10,#REF!,0)), "")</f>
        <v/>
      </c>
      <c r="Q31" s="47" t="str">
        <f>IFERROR(INDEX(#REF!,$D31,MATCH(Q$10,#REF!,0)), "")</f>
        <v/>
      </c>
      <c r="R31" s="47" t="str">
        <f>IFERROR(INDEX(#REF!,$D31,MATCH(R$10,#REF!,0)), "")</f>
        <v/>
      </c>
      <c r="S31" s="47" t="str">
        <f>IFERROR(INDEX(#REF!,$D31,MATCH(S$10,#REF!,0)), "")</f>
        <v/>
      </c>
      <c r="T31" s="47" t="str">
        <f>IFERROR(INDEX(#REF!,$D31,MATCH(T$10,#REF!,0)), "")</f>
        <v/>
      </c>
    </row>
    <row r="32" spans="1:20" x14ac:dyDescent="0.25">
      <c r="A32" t="s">
        <v>386</v>
      </c>
      <c r="B32" s="41" t="s">
        <v>373</v>
      </c>
      <c r="C32" s="42" t="str">
        <f>CONCATENATE(YEAR,":",MONTH,":3:7:", $A32)</f>
        <v>2016:1:3:7:SOUTH</v>
      </c>
      <c r="D32" s="42" t="e">
        <f>MATCH($C32,#REF!, 0)</f>
        <v>#REF!</v>
      </c>
      <c r="E32" s="36" t="str">
        <f>IFERROR(INDEX(#REF!,$D32,MATCH(E$10,#REF!,0)), "")</f>
        <v/>
      </c>
      <c r="F32" s="36" t="str">
        <f>IFERROR(INDEX(#REF!,$D32,MATCH(F$10,#REF!,0)), "")</f>
        <v/>
      </c>
      <c r="G32" s="36" t="str">
        <f>IFERROR(INDEX(#REF!,$D32,MATCH(G$10,#REF!,0)), "")</f>
        <v/>
      </c>
      <c r="H32" s="36" t="str">
        <f>IFERROR(INDEX(#REF!,$D32,MATCH(H$10,#REF!,0)), "")</f>
        <v/>
      </c>
      <c r="I32" s="36" t="str">
        <f>IFERROR(INDEX(#REF!,$D32,MATCH(I$10,#REF!,0)), "")</f>
        <v/>
      </c>
      <c r="J32" s="42"/>
      <c r="K32" s="47" t="str">
        <f>IFERROR(INDEX(#REF!,$D32,MATCH(K$10,#REF!,0)), "")</f>
        <v/>
      </c>
      <c r="L32" s="47" t="str">
        <f>IFERROR(INDEX(#REF!,$D32,MATCH(L$10,#REF!,0)), "")</f>
        <v/>
      </c>
      <c r="M32" s="47" t="str">
        <f>IFERROR(INDEX(#REF!,$D32,MATCH(M$10,#REF!,0)), "")</f>
        <v/>
      </c>
      <c r="N32" s="47" t="str">
        <f>IFERROR(INDEX(#REF!,$D32,MATCH(N$10,#REF!,0)), "")</f>
        <v/>
      </c>
      <c r="O32" s="47" t="str">
        <f>IFERROR(INDEX(#REF!,$D32,MATCH(O$10,#REF!,0)), "")</f>
        <v/>
      </c>
      <c r="P32" s="47" t="str">
        <f>IFERROR(INDEX(#REF!,$D32,MATCH(P$10,#REF!,0)), "")</f>
        <v/>
      </c>
      <c r="Q32" s="47" t="str">
        <f>IFERROR(INDEX(#REF!,$D32,MATCH(Q$10,#REF!,0)), "")</f>
        <v/>
      </c>
      <c r="R32" s="47" t="str">
        <f>IFERROR(INDEX(#REF!,$D32,MATCH(R$10,#REF!,0)), "")</f>
        <v/>
      </c>
      <c r="S32" s="47" t="str">
        <f>IFERROR(INDEX(#REF!,$D32,MATCH(S$10,#REF!,0)), "")</f>
        <v/>
      </c>
      <c r="T32" s="47" t="str">
        <f>IFERROR(INDEX(#REF!,$D32,MATCH(T$10,#REF!,0)), "")</f>
        <v/>
      </c>
    </row>
    <row r="33" spans="1:20" x14ac:dyDescent="0.25">
      <c r="A33" t="s">
        <v>386</v>
      </c>
      <c r="B33" s="41" t="s">
        <v>374</v>
      </c>
      <c r="C33" s="42" t="str">
        <f>CONCATENATE(YEAR,":",MONTH,":4:7:", $A33)</f>
        <v>2016:1:4:7:SOUTH</v>
      </c>
      <c r="D33" s="42" t="e">
        <f>MATCH($C33,#REF!, 0)</f>
        <v>#REF!</v>
      </c>
      <c r="E33" s="36" t="str">
        <f>IFERROR(INDEX(#REF!,$D33,MATCH(E$10,#REF!,0)), "")</f>
        <v/>
      </c>
      <c r="F33" s="36" t="str">
        <f>IFERROR(INDEX(#REF!,$D33,MATCH(F$10,#REF!,0)), "")</f>
        <v/>
      </c>
      <c r="G33" s="36" t="str">
        <f>IFERROR(INDEX(#REF!,$D33,MATCH(G$10,#REF!,0)), "")</f>
        <v/>
      </c>
      <c r="H33" s="36" t="str">
        <f>IFERROR(INDEX(#REF!,$D33,MATCH(H$10,#REF!,0)), "")</f>
        <v/>
      </c>
      <c r="I33" s="36" t="str">
        <f>IFERROR(INDEX(#REF!,$D33,MATCH(I$10,#REF!,0)), "")</f>
        <v/>
      </c>
      <c r="J33" s="42"/>
      <c r="K33" s="47" t="str">
        <f>IFERROR(INDEX(#REF!,$D33,MATCH(K$10,#REF!,0)), "")</f>
        <v/>
      </c>
      <c r="L33" s="47" t="str">
        <f>IFERROR(INDEX(#REF!,$D33,MATCH(L$10,#REF!,0)), "")</f>
        <v/>
      </c>
      <c r="M33" s="47" t="str">
        <f>IFERROR(INDEX(#REF!,$D33,MATCH(M$10,#REF!,0)), "")</f>
        <v/>
      </c>
      <c r="N33" s="47" t="str">
        <f>IFERROR(INDEX(#REF!,$D33,MATCH(N$10,#REF!,0)), "")</f>
        <v/>
      </c>
      <c r="O33" s="47" t="str">
        <f>IFERROR(INDEX(#REF!,$D33,MATCH(O$10,#REF!,0)), "")</f>
        <v/>
      </c>
      <c r="P33" s="47" t="str">
        <f>IFERROR(INDEX(#REF!,$D33,MATCH(P$10,#REF!,0)), "")</f>
        <v/>
      </c>
      <c r="Q33" s="47" t="str">
        <f>IFERROR(INDEX(#REF!,$D33,MATCH(Q$10,#REF!,0)), "")</f>
        <v/>
      </c>
      <c r="R33" s="47" t="str">
        <f>IFERROR(INDEX(#REF!,$D33,MATCH(R$10,#REF!,0)), "")</f>
        <v/>
      </c>
      <c r="S33" s="47" t="str">
        <f>IFERROR(INDEX(#REF!,$D33,MATCH(S$10,#REF!,0)), "")</f>
        <v/>
      </c>
      <c r="T33" s="47" t="str">
        <f>IFERROR(INDEX(#REF!,$D33,MATCH(T$10,#REF!,0)), "")</f>
        <v/>
      </c>
    </row>
    <row r="34" spans="1:20" x14ac:dyDescent="0.25">
      <c r="A34" t="s">
        <v>386</v>
      </c>
      <c r="B34" s="41" t="s">
        <v>375</v>
      </c>
      <c r="C34" s="42" t="str">
        <f>CONCATENATE(YEAR,":",MONTH,":5:7:", $A34)</f>
        <v>2016:1:5:7:SOUTH</v>
      </c>
      <c r="D34" s="42" t="e">
        <f>MATCH($C34,#REF!, 0)</f>
        <v>#REF!</v>
      </c>
      <c r="E34" s="36" t="str">
        <f>IFERROR(INDEX(#REF!,$D34,MATCH(E$10,#REF!,0)), "")</f>
        <v/>
      </c>
      <c r="F34" s="36" t="str">
        <f>IFERROR(INDEX(#REF!,$D34,MATCH(F$10,#REF!,0)), "")</f>
        <v/>
      </c>
      <c r="G34" s="36" t="str">
        <f>IFERROR(INDEX(#REF!,$D34,MATCH(G$10,#REF!,0)), "")</f>
        <v/>
      </c>
      <c r="H34" s="36" t="str">
        <f>IFERROR(INDEX(#REF!,$D34,MATCH(H$10,#REF!,0)), "")</f>
        <v/>
      </c>
      <c r="I34" s="36" t="str">
        <f>IFERROR(INDEX(#REF!,$D34,MATCH(I$10,#REF!,0)), "")</f>
        <v/>
      </c>
      <c r="J34" s="42"/>
      <c r="K34" s="47" t="str">
        <f>IFERROR(INDEX(#REF!,$D34,MATCH(K$10,#REF!,0)), "")</f>
        <v/>
      </c>
      <c r="L34" s="47" t="str">
        <f>IFERROR(INDEX(#REF!,$D34,MATCH(L$10,#REF!,0)), "")</f>
        <v/>
      </c>
      <c r="M34" s="47" t="str">
        <f>IFERROR(INDEX(#REF!,$D34,MATCH(M$10,#REF!,0)), "")</f>
        <v/>
      </c>
      <c r="N34" s="47" t="str">
        <f>IFERROR(INDEX(#REF!,$D34,MATCH(N$10,#REF!,0)), "")</f>
        <v/>
      </c>
      <c r="O34" s="47" t="str">
        <f>IFERROR(INDEX(#REF!,$D34,MATCH(O$10,#REF!,0)), "")</f>
        <v/>
      </c>
      <c r="P34" s="47" t="str">
        <f>IFERROR(INDEX(#REF!,$D34,MATCH(P$10,#REF!,0)), "")</f>
        <v/>
      </c>
      <c r="Q34" s="47" t="str">
        <f>IFERROR(INDEX(#REF!,$D34,MATCH(Q$10,#REF!,0)), "")</f>
        <v/>
      </c>
      <c r="R34" s="47" t="str">
        <f>IFERROR(INDEX(#REF!,$D34,MATCH(R$10,#REF!,0)), "")</f>
        <v/>
      </c>
      <c r="S34" s="47" t="str">
        <f>IFERROR(INDEX(#REF!,$D34,MATCH(S$10,#REF!,0)), "")</f>
        <v/>
      </c>
      <c r="T34" s="47" t="str">
        <f>IFERROR(INDEX(#REF!,$D34,MATCH(T$10,#REF!,0)), "")</f>
        <v/>
      </c>
    </row>
    <row r="35" spans="1:20" x14ac:dyDescent="0.25">
      <c r="B35" s="46" t="s">
        <v>46</v>
      </c>
      <c r="C35" s="43"/>
      <c r="D35" s="43"/>
      <c r="E35" s="48">
        <f>SUM(E30:E34)</f>
        <v>0</v>
      </c>
      <c r="F35" s="48">
        <f t="shared" ref="F35:T35" si="5">SUM(F30:F34)</f>
        <v>0</v>
      </c>
      <c r="G35" s="48">
        <f t="shared" si="5"/>
        <v>0</v>
      </c>
      <c r="H35" s="48">
        <f t="shared" si="5"/>
        <v>0</v>
      </c>
      <c r="I35" s="48">
        <f t="shared" si="5"/>
        <v>0</v>
      </c>
      <c r="J35" s="43"/>
      <c r="K35" s="48">
        <f t="shared" si="5"/>
        <v>0</v>
      </c>
      <c r="L35" s="48">
        <f t="shared" si="5"/>
        <v>0</v>
      </c>
      <c r="M35" s="48">
        <f t="shared" si="5"/>
        <v>0</v>
      </c>
      <c r="N35" s="48">
        <f t="shared" si="5"/>
        <v>0</v>
      </c>
      <c r="O35" s="48">
        <f t="shared" si="5"/>
        <v>0</v>
      </c>
      <c r="P35" s="48">
        <f t="shared" si="5"/>
        <v>0</v>
      </c>
      <c r="Q35" s="48">
        <f t="shared" si="5"/>
        <v>0</v>
      </c>
      <c r="R35" s="48">
        <f t="shared" si="5"/>
        <v>0</v>
      </c>
      <c r="S35" s="48">
        <f t="shared" si="5"/>
        <v>0</v>
      </c>
      <c r="T35" s="48">
        <f t="shared" si="5"/>
        <v>0</v>
      </c>
    </row>
    <row r="37" spans="1:20" x14ac:dyDescent="0.25">
      <c r="E37">
        <f>E27+E21+E16</f>
        <v>0</v>
      </c>
      <c r="F37" s="28">
        <f t="shared" ref="F37:T37" si="6">F27+F21+F16</f>
        <v>0</v>
      </c>
      <c r="G37" s="28">
        <f t="shared" si="6"/>
        <v>0</v>
      </c>
      <c r="H37" s="28">
        <f t="shared" si="6"/>
        <v>0</v>
      </c>
      <c r="I37" s="28">
        <f t="shared" si="6"/>
        <v>0</v>
      </c>
      <c r="J37" s="28"/>
      <c r="K37" s="28">
        <f t="shared" si="6"/>
        <v>0</v>
      </c>
      <c r="L37" s="28">
        <f t="shared" si="6"/>
        <v>0</v>
      </c>
      <c r="M37" s="28">
        <f t="shared" si="6"/>
        <v>0</v>
      </c>
      <c r="N37" s="28">
        <f t="shared" si="6"/>
        <v>0</v>
      </c>
      <c r="O37" s="28">
        <f t="shared" si="6"/>
        <v>0</v>
      </c>
      <c r="P37" s="28">
        <f t="shared" si="6"/>
        <v>0</v>
      </c>
      <c r="Q37" s="28">
        <f t="shared" si="6"/>
        <v>0</v>
      </c>
      <c r="R37" s="28">
        <f t="shared" si="6"/>
        <v>0</v>
      </c>
      <c r="S37" s="28">
        <f t="shared" si="6"/>
        <v>0</v>
      </c>
      <c r="T37" s="28">
        <f t="shared" si="6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391" priority="83" operator="lessThan">
      <formula>0.5</formula>
    </cfRule>
    <cfRule type="cellIs" dxfId="390" priority="84" operator="greaterThan">
      <formula>0.5</formula>
    </cfRule>
  </conditionalFormatting>
  <conditionalFormatting sqref="M12:M13">
    <cfRule type="cellIs" dxfId="389" priority="81" operator="lessThan">
      <formula>4.5</formula>
    </cfRule>
    <cfRule type="cellIs" dxfId="388" priority="82" operator="greaterThan">
      <formula>5.5</formula>
    </cfRule>
  </conditionalFormatting>
  <conditionalFormatting sqref="N12:N13">
    <cfRule type="cellIs" dxfId="387" priority="79" operator="lessThan">
      <formula>1.5</formula>
    </cfRule>
    <cfRule type="cellIs" dxfId="386" priority="80" operator="greaterThan">
      <formula>2.5</formula>
    </cfRule>
  </conditionalFormatting>
  <conditionalFormatting sqref="O12:O13">
    <cfRule type="cellIs" dxfId="385" priority="77" operator="lessThan">
      <formula>4.5</formula>
    </cfRule>
    <cfRule type="cellIs" dxfId="384" priority="78" operator="greaterThan">
      <formula>7.5</formula>
    </cfRule>
  </conditionalFormatting>
  <conditionalFormatting sqref="Q12:Q13">
    <cfRule type="cellIs" dxfId="383" priority="75" operator="lessThan">
      <formula>2.5</formula>
    </cfRule>
    <cfRule type="cellIs" dxfId="382" priority="76" operator="greaterThan">
      <formula>4.5</formula>
    </cfRule>
  </conditionalFormatting>
  <conditionalFormatting sqref="R12:R13">
    <cfRule type="cellIs" dxfId="381" priority="73" operator="lessThan">
      <formula>2.5</formula>
    </cfRule>
    <cfRule type="cellIs" dxfId="380" priority="74" operator="greaterThan">
      <formula>4.5</formula>
    </cfRule>
  </conditionalFormatting>
  <conditionalFormatting sqref="S12:S13">
    <cfRule type="cellIs" dxfId="379" priority="72" operator="greaterThan">
      <formula>1.5</formula>
    </cfRule>
  </conditionalFormatting>
  <conditionalFormatting sqref="K12:T13">
    <cfRule type="expression" dxfId="378" priority="71">
      <formula>K12=""</formula>
    </cfRule>
  </conditionalFormatting>
  <conditionalFormatting sqref="K14:L15">
    <cfRule type="cellIs" dxfId="377" priority="69" operator="lessThan">
      <formula>0.5</formula>
    </cfRule>
    <cfRule type="cellIs" dxfId="376" priority="70" operator="greaterThan">
      <formula>0.5</formula>
    </cfRule>
  </conditionalFormatting>
  <conditionalFormatting sqref="M14:M15">
    <cfRule type="cellIs" dxfId="375" priority="67" operator="lessThan">
      <formula>4.5</formula>
    </cfRule>
    <cfRule type="cellIs" dxfId="374" priority="68" operator="greaterThan">
      <formula>5.5</formula>
    </cfRule>
  </conditionalFormatting>
  <conditionalFormatting sqref="N14:N15">
    <cfRule type="cellIs" dxfId="373" priority="65" operator="lessThan">
      <formula>1.5</formula>
    </cfRule>
    <cfRule type="cellIs" dxfId="372" priority="66" operator="greaterThan">
      <formula>2.5</formula>
    </cfRule>
  </conditionalFormatting>
  <conditionalFormatting sqref="O14:O15">
    <cfRule type="cellIs" dxfId="371" priority="63" operator="lessThan">
      <formula>4.5</formula>
    </cfRule>
    <cfRule type="cellIs" dxfId="370" priority="64" operator="greaterThan">
      <formula>7.5</formula>
    </cfRule>
  </conditionalFormatting>
  <conditionalFormatting sqref="Q14:Q15">
    <cfRule type="cellIs" dxfId="369" priority="61" operator="lessThan">
      <formula>2.5</formula>
    </cfRule>
    <cfRule type="cellIs" dxfId="368" priority="62" operator="greaterThan">
      <formula>4.5</formula>
    </cfRule>
  </conditionalFormatting>
  <conditionalFormatting sqref="R14:R15">
    <cfRule type="cellIs" dxfId="367" priority="59" operator="lessThan">
      <formula>2.5</formula>
    </cfRule>
    <cfRule type="cellIs" dxfId="366" priority="60" operator="greaterThan">
      <formula>4.5</formula>
    </cfRule>
  </conditionalFormatting>
  <conditionalFormatting sqref="S14:S15">
    <cfRule type="cellIs" dxfId="365" priority="58" operator="greaterThan">
      <formula>1.5</formula>
    </cfRule>
  </conditionalFormatting>
  <conditionalFormatting sqref="K14:T15">
    <cfRule type="expression" dxfId="364" priority="57">
      <formula>K14=""</formula>
    </cfRule>
  </conditionalFormatting>
  <conditionalFormatting sqref="K18:L18">
    <cfRule type="cellIs" dxfId="363" priority="55" operator="lessThan">
      <formula>0.5</formula>
    </cfRule>
    <cfRule type="cellIs" dxfId="362" priority="56" operator="greaterThan">
      <formula>0.5</formula>
    </cfRule>
  </conditionalFormatting>
  <conditionalFormatting sqref="M18">
    <cfRule type="cellIs" dxfId="361" priority="53" operator="lessThan">
      <formula>4.5</formula>
    </cfRule>
    <cfRule type="cellIs" dxfId="360" priority="54" operator="greaterThan">
      <formula>5.5</formula>
    </cfRule>
  </conditionalFormatting>
  <conditionalFormatting sqref="N18">
    <cfRule type="cellIs" dxfId="359" priority="51" operator="lessThan">
      <formula>1.5</formula>
    </cfRule>
    <cfRule type="cellIs" dxfId="358" priority="52" operator="greaterThan">
      <formula>2.5</formula>
    </cfRule>
  </conditionalFormatting>
  <conditionalFormatting sqref="O18">
    <cfRule type="cellIs" dxfId="357" priority="49" operator="lessThan">
      <formula>4.5</formula>
    </cfRule>
    <cfRule type="cellIs" dxfId="356" priority="50" operator="greaterThan">
      <formula>7.5</formula>
    </cfRule>
  </conditionalFormatting>
  <conditionalFormatting sqref="Q18">
    <cfRule type="cellIs" dxfId="355" priority="47" operator="lessThan">
      <formula>2.5</formula>
    </cfRule>
    <cfRule type="cellIs" dxfId="354" priority="48" operator="greaterThan">
      <formula>4.5</formula>
    </cfRule>
  </conditionalFormatting>
  <conditionalFormatting sqref="R18">
    <cfRule type="cellIs" dxfId="353" priority="45" operator="lessThan">
      <formula>2.5</formula>
    </cfRule>
    <cfRule type="cellIs" dxfId="352" priority="46" operator="greaterThan">
      <formula>4.5</formula>
    </cfRule>
  </conditionalFormatting>
  <conditionalFormatting sqref="S18">
    <cfRule type="cellIs" dxfId="351" priority="44" operator="greaterThan">
      <formula>1.5</formula>
    </cfRule>
  </conditionalFormatting>
  <conditionalFormatting sqref="K18:T18">
    <cfRule type="expression" dxfId="350" priority="43">
      <formula>K18=""</formula>
    </cfRule>
  </conditionalFormatting>
  <conditionalFormatting sqref="K19:L20">
    <cfRule type="cellIs" dxfId="349" priority="41" operator="lessThan">
      <formula>0.5</formula>
    </cfRule>
    <cfRule type="cellIs" dxfId="348" priority="42" operator="greaterThan">
      <formula>0.5</formula>
    </cfRule>
  </conditionalFormatting>
  <conditionalFormatting sqref="M19:M20">
    <cfRule type="cellIs" dxfId="347" priority="39" operator="lessThan">
      <formula>4.5</formula>
    </cfRule>
    <cfRule type="cellIs" dxfId="346" priority="40" operator="greaterThan">
      <formula>5.5</formula>
    </cfRule>
  </conditionalFormatting>
  <conditionalFormatting sqref="N19:N20">
    <cfRule type="cellIs" dxfId="345" priority="37" operator="lessThan">
      <formula>1.5</formula>
    </cfRule>
    <cfRule type="cellIs" dxfId="344" priority="38" operator="greaterThan">
      <formula>2.5</formula>
    </cfRule>
  </conditionalFormatting>
  <conditionalFormatting sqref="O19:O20">
    <cfRule type="cellIs" dxfId="343" priority="35" operator="lessThan">
      <formula>4.5</formula>
    </cfRule>
    <cfRule type="cellIs" dxfId="342" priority="36" operator="greaterThan">
      <formula>7.5</formula>
    </cfRule>
  </conditionalFormatting>
  <conditionalFormatting sqref="Q19:Q20">
    <cfRule type="cellIs" dxfId="341" priority="33" operator="lessThan">
      <formula>2.5</formula>
    </cfRule>
    <cfRule type="cellIs" dxfId="340" priority="34" operator="greaterThan">
      <formula>4.5</formula>
    </cfRule>
  </conditionalFormatting>
  <conditionalFormatting sqref="R19:R20">
    <cfRule type="cellIs" dxfId="339" priority="31" operator="lessThan">
      <formula>2.5</formula>
    </cfRule>
    <cfRule type="cellIs" dxfId="338" priority="32" operator="greaterThan">
      <formula>4.5</formula>
    </cfRule>
  </conditionalFormatting>
  <conditionalFormatting sqref="S19:S20">
    <cfRule type="cellIs" dxfId="337" priority="30" operator="greaterThan">
      <formula>1.5</formula>
    </cfRule>
  </conditionalFormatting>
  <conditionalFormatting sqref="K19:T20">
    <cfRule type="expression" dxfId="336" priority="29">
      <formula>K19=""</formula>
    </cfRule>
  </conditionalFormatting>
  <conditionalFormatting sqref="K23:L24">
    <cfRule type="cellIs" dxfId="335" priority="27" operator="lessThan">
      <formula>0.5</formula>
    </cfRule>
    <cfRule type="cellIs" dxfId="334" priority="28" operator="greaterThan">
      <formula>0.5</formula>
    </cfRule>
  </conditionalFormatting>
  <conditionalFormatting sqref="M23:M24">
    <cfRule type="cellIs" dxfId="333" priority="25" operator="lessThan">
      <formula>4.5</formula>
    </cfRule>
    <cfRule type="cellIs" dxfId="332" priority="26" operator="greaterThan">
      <formula>5.5</formula>
    </cfRule>
  </conditionalFormatting>
  <conditionalFormatting sqref="N23:N24">
    <cfRule type="cellIs" dxfId="331" priority="23" operator="lessThan">
      <formula>1.5</formula>
    </cfRule>
    <cfRule type="cellIs" dxfId="330" priority="24" operator="greaterThan">
      <formula>2.5</formula>
    </cfRule>
  </conditionalFormatting>
  <conditionalFormatting sqref="O23:O24">
    <cfRule type="cellIs" dxfId="329" priority="21" operator="lessThan">
      <formula>4.5</formula>
    </cfRule>
    <cfRule type="cellIs" dxfId="328" priority="22" operator="greaterThan">
      <formula>7.5</formula>
    </cfRule>
  </conditionalFormatting>
  <conditionalFormatting sqref="Q23:Q24">
    <cfRule type="cellIs" dxfId="327" priority="19" operator="lessThan">
      <formula>2.5</formula>
    </cfRule>
    <cfRule type="cellIs" dxfId="326" priority="20" operator="greaterThan">
      <formula>4.5</formula>
    </cfRule>
  </conditionalFormatting>
  <conditionalFormatting sqref="R23:R24">
    <cfRule type="cellIs" dxfId="325" priority="17" operator="lessThan">
      <formula>2.5</formula>
    </cfRule>
    <cfRule type="cellIs" dxfId="324" priority="18" operator="greaterThan">
      <formula>4.5</formula>
    </cfRule>
  </conditionalFormatting>
  <conditionalFormatting sqref="S23:S24">
    <cfRule type="cellIs" dxfId="323" priority="16" operator="greaterThan">
      <formula>1.5</formula>
    </cfRule>
  </conditionalFormatting>
  <conditionalFormatting sqref="K23:T24">
    <cfRule type="expression" dxfId="322" priority="15">
      <formula>K23=""</formula>
    </cfRule>
  </conditionalFormatting>
  <conditionalFormatting sqref="K25:L26">
    <cfRule type="cellIs" dxfId="321" priority="13" operator="lessThan">
      <formula>0.5</formula>
    </cfRule>
    <cfRule type="cellIs" dxfId="320" priority="14" operator="greaterThan">
      <formula>0.5</formula>
    </cfRule>
  </conditionalFormatting>
  <conditionalFormatting sqref="M25:M26">
    <cfRule type="cellIs" dxfId="319" priority="11" operator="lessThan">
      <formula>4.5</formula>
    </cfRule>
    <cfRule type="cellIs" dxfId="318" priority="12" operator="greaterThan">
      <formula>5.5</formula>
    </cfRule>
  </conditionalFormatting>
  <conditionalFormatting sqref="N25:N26">
    <cfRule type="cellIs" dxfId="317" priority="9" operator="lessThan">
      <formula>1.5</formula>
    </cfRule>
    <cfRule type="cellIs" dxfId="316" priority="10" operator="greaterThan">
      <formula>2.5</formula>
    </cfRule>
  </conditionalFormatting>
  <conditionalFormatting sqref="O25:O26">
    <cfRule type="cellIs" dxfId="315" priority="7" operator="lessThan">
      <formula>4.5</formula>
    </cfRule>
    <cfRule type="cellIs" dxfId="314" priority="8" operator="greaterThan">
      <formula>7.5</formula>
    </cfRule>
  </conditionalFormatting>
  <conditionalFormatting sqref="Q25:Q26">
    <cfRule type="cellIs" dxfId="313" priority="5" operator="lessThan">
      <formula>2.5</formula>
    </cfRule>
    <cfRule type="cellIs" dxfId="312" priority="6" operator="greaterThan">
      <formula>4.5</formula>
    </cfRule>
  </conditionalFormatting>
  <conditionalFormatting sqref="R25:R26">
    <cfRule type="cellIs" dxfId="311" priority="3" operator="lessThan">
      <formula>2.5</formula>
    </cfRule>
    <cfRule type="cellIs" dxfId="310" priority="4" operator="greaterThan">
      <formula>4.5</formula>
    </cfRule>
  </conditionalFormatting>
  <conditionalFormatting sqref="S25:S26">
    <cfRule type="cellIs" dxfId="309" priority="2" operator="greaterThan">
      <formula>1.5</formula>
    </cfRule>
  </conditionalFormatting>
  <conditionalFormatting sqref="K25:T26">
    <cfRule type="expression" dxfId="308" priority="1">
      <formula>K25=""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B5" workbookViewId="0">
      <selection activeCell="J23" sqref="J23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2"/>
      <c r="B1" s="3" t="s">
        <v>43</v>
      </c>
      <c r="C1" s="2"/>
      <c r="D1" s="2"/>
      <c r="E1" s="76" t="s">
        <v>22</v>
      </c>
      <c r="F1" s="76"/>
      <c r="G1" s="76"/>
      <c r="H1" s="76"/>
      <c r="I1" s="77"/>
      <c r="J1" s="4"/>
      <c r="K1" s="70" t="s">
        <v>57</v>
      </c>
      <c r="L1" s="70" t="s">
        <v>58</v>
      </c>
      <c r="M1" s="70" t="s">
        <v>59</v>
      </c>
      <c r="N1" s="70" t="s">
        <v>60</v>
      </c>
      <c r="O1" s="70" t="s">
        <v>61</v>
      </c>
      <c r="P1" s="70" t="s">
        <v>62</v>
      </c>
      <c r="Q1" s="70" t="s">
        <v>63</v>
      </c>
      <c r="R1" s="70" t="s">
        <v>64</v>
      </c>
      <c r="S1" s="70" t="s">
        <v>65</v>
      </c>
      <c r="T1" s="70" t="s">
        <v>66</v>
      </c>
    </row>
    <row r="2" spans="1:20" ht="18.75" x14ac:dyDescent="0.3">
      <c r="A2" s="2"/>
      <c r="B2" s="5">
        <f>DATE</f>
        <v>42393</v>
      </c>
      <c r="C2" s="2"/>
      <c r="D2" s="2"/>
      <c r="E2" s="76"/>
      <c r="F2" s="76"/>
      <c r="G2" s="76"/>
      <c r="H2" s="76"/>
      <c r="I2" s="77"/>
      <c r="J2" s="6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28.5" x14ac:dyDescent="0.25">
      <c r="A3" s="2"/>
      <c r="B3" s="23" t="s">
        <v>262</v>
      </c>
      <c r="C3" s="2"/>
      <c r="D3" s="2"/>
      <c r="E3" s="76"/>
      <c r="F3" s="76"/>
      <c r="G3" s="76"/>
      <c r="H3" s="76"/>
      <c r="I3" s="77"/>
      <c r="J3" s="23" t="s">
        <v>263</v>
      </c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ht="18.75" customHeight="1" x14ac:dyDescent="0.3">
      <c r="A4" s="2"/>
      <c r="B4" s="3"/>
      <c r="C4" s="2"/>
      <c r="D4" s="2"/>
      <c r="E4" s="76"/>
      <c r="F4" s="76"/>
      <c r="G4" s="76"/>
      <c r="H4" s="76"/>
      <c r="I4" s="77"/>
      <c r="J4" s="6"/>
      <c r="K4" s="71"/>
      <c r="L4" s="71"/>
      <c r="M4" s="71"/>
      <c r="N4" s="71"/>
      <c r="O4" s="71"/>
      <c r="P4" s="71"/>
      <c r="Q4" s="71"/>
      <c r="R4" s="71"/>
      <c r="S4" s="71"/>
      <c r="T4" s="71"/>
    </row>
    <row r="5" spans="1:20" ht="15" customHeight="1" x14ac:dyDescent="0.3">
      <c r="A5" s="2"/>
      <c r="B5" s="24"/>
      <c r="C5" s="2"/>
      <c r="D5" s="2"/>
      <c r="E5" s="76"/>
      <c r="F5" s="76"/>
      <c r="G5" s="76"/>
      <c r="H5" s="76"/>
      <c r="I5" s="77"/>
      <c r="J5" s="6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ht="18.75" x14ac:dyDescent="0.3">
      <c r="A6" s="2"/>
      <c r="B6" s="3" t="s">
        <v>45</v>
      </c>
      <c r="C6" s="2"/>
      <c r="D6" s="2"/>
      <c r="E6" s="76"/>
      <c r="F6" s="76"/>
      <c r="G6" s="76"/>
      <c r="H6" s="76"/>
      <c r="I6" s="77"/>
      <c r="J6" s="6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ht="15" customHeight="1" x14ac:dyDescent="0.3">
      <c r="A7" s="2"/>
      <c r="B7" s="7"/>
      <c r="C7" s="2"/>
      <c r="D7" s="2"/>
      <c r="E7" s="76"/>
      <c r="F7" s="76"/>
      <c r="G7" s="76"/>
      <c r="H7" s="76"/>
      <c r="I7" s="77"/>
      <c r="J7" s="6"/>
      <c r="K7" s="71"/>
      <c r="L7" s="71"/>
      <c r="M7" s="71"/>
      <c r="N7" s="71"/>
      <c r="O7" s="71"/>
      <c r="P7" s="71"/>
      <c r="Q7" s="71"/>
      <c r="R7" s="71"/>
      <c r="S7" s="71"/>
      <c r="T7" s="71"/>
    </row>
    <row r="8" spans="1:20" ht="86.25" customHeight="1" x14ac:dyDescent="0.25">
      <c r="A8" s="2"/>
      <c r="B8" s="8"/>
      <c r="C8" s="2"/>
      <c r="D8" s="2"/>
      <c r="E8" s="78"/>
      <c r="F8" s="78"/>
      <c r="G8" s="78"/>
      <c r="H8" s="78"/>
      <c r="I8" s="79"/>
      <c r="J8" s="12" t="s">
        <v>54</v>
      </c>
      <c r="K8" s="72"/>
      <c r="L8" s="72"/>
      <c r="M8" s="72"/>
      <c r="N8" s="72"/>
      <c r="O8" s="72"/>
      <c r="P8" s="72"/>
      <c r="Q8" s="72"/>
      <c r="R8" s="72"/>
      <c r="S8" s="72"/>
      <c r="T8" s="72"/>
    </row>
    <row r="9" spans="1:20" x14ac:dyDescent="0.25">
      <c r="A9" s="2" t="s">
        <v>2</v>
      </c>
      <c r="B9" s="7"/>
      <c r="C9" s="2" t="s">
        <v>18</v>
      </c>
      <c r="D9" s="2" t="s">
        <v>19</v>
      </c>
      <c r="E9" s="19" t="s">
        <v>3</v>
      </c>
      <c r="F9" s="19" t="s">
        <v>4</v>
      </c>
      <c r="G9" s="19" t="s">
        <v>5</v>
      </c>
      <c r="H9" s="19" t="s">
        <v>6</v>
      </c>
      <c r="I9" s="39" t="s">
        <v>679</v>
      </c>
      <c r="J9" s="7"/>
      <c r="K9" s="22" t="s">
        <v>48</v>
      </c>
      <c r="L9" s="22" t="s">
        <v>48</v>
      </c>
      <c r="M9" s="22" t="s">
        <v>49</v>
      </c>
      <c r="N9" s="22" t="s">
        <v>50</v>
      </c>
      <c r="O9" s="22" t="s">
        <v>51</v>
      </c>
      <c r="P9" s="22"/>
      <c r="Q9" s="22" t="s">
        <v>52</v>
      </c>
      <c r="R9" s="22" t="s">
        <v>52</v>
      </c>
      <c r="S9" s="22" t="s">
        <v>53</v>
      </c>
      <c r="T9" s="22"/>
    </row>
    <row r="10" spans="1:20" hidden="1" x14ac:dyDescent="0.25">
      <c r="A10" s="2"/>
      <c r="B10" s="2"/>
      <c r="C10" s="2"/>
      <c r="D10" s="2"/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/>
      <c r="K10" s="2" t="s">
        <v>8</v>
      </c>
      <c r="L10" s="2" t="s">
        <v>9</v>
      </c>
      <c r="M10" s="2" t="s">
        <v>10</v>
      </c>
      <c r="N10" s="2" t="s">
        <v>11</v>
      </c>
      <c r="O10" s="2" t="s">
        <v>12</v>
      </c>
      <c r="P10" s="2" t="s">
        <v>13</v>
      </c>
      <c r="Q10" s="2" t="s">
        <v>14</v>
      </c>
      <c r="R10" s="2" t="s">
        <v>15</v>
      </c>
      <c r="S10" s="2" t="s">
        <v>16</v>
      </c>
      <c r="T10" s="2" t="s">
        <v>17</v>
      </c>
    </row>
    <row r="11" spans="1:20" x14ac:dyDescent="0.25">
      <c r="A11" s="2"/>
      <c r="B11" s="13" t="s">
        <v>242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 x14ac:dyDescent="0.25">
      <c r="A12" s="10" t="s">
        <v>264</v>
      </c>
      <c r="B12" s="16" t="s">
        <v>243</v>
      </c>
      <c r="C12" s="9" t="str">
        <f t="shared" ref="C12:C15" si="0">CONCATENATE(YEAR,":",MONTH,":",WEEK,":",DAY,":",$A12)</f>
        <v>2016:1:4:7:TUCHENG_E</v>
      </c>
      <c r="D12" s="9" t="e">
        <f>MATCH($C12,#REF!,0)</f>
        <v>#REF!</v>
      </c>
      <c r="E12" s="36" t="str">
        <f>IFERROR(INDEX(#REF!,$D12,MATCH(E$10,#REF!,0)), "")</f>
        <v/>
      </c>
      <c r="F12" s="36" t="str">
        <f>IFERROR(INDEX(#REF!,$D12,MATCH(F$10,#REF!,0)), "")</f>
        <v/>
      </c>
      <c r="G12" s="36" t="str">
        <f>IFERROR(INDEX(#REF!,$D12,MATCH(G$10,#REF!,0)), "")</f>
        <v/>
      </c>
      <c r="H12" s="36" t="str">
        <f>IFERROR(INDEX(#REF!,$D12,MATCH(H$10,#REF!,0)), "")</f>
        <v/>
      </c>
      <c r="I12" s="36" t="str">
        <f>IFERROR(INDEX(#REF!,$D12,MATCH(I$10,#REF!,0)), "")</f>
        <v/>
      </c>
      <c r="J12" s="9" t="s">
        <v>253</v>
      </c>
      <c r="K12" s="36" t="str">
        <f>IFERROR(INDEX(#REF!,$D12,MATCH(K$10,#REF!,0)), "")</f>
        <v/>
      </c>
      <c r="L12" s="36" t="str">
        <f>IFERROR(INDEX(#REF!,$D12,MATCH(L$10,#REF!,0)), "")</f>
        <v/>
      </c>
      <c r="M12" s="36" t="str">
        <f>IFERROR(INDEX(#REF!,$D12,MATCH(M$10,#REF!,0)), "")</f>
        <v/>
      </c>
      <c r="N12" s="36" t="str">
        <f>IFERROR(INDEX(#REF!,$D12,MATCH(N$10,#REF!,0)), "")</f>
        <v/>
      </c>
      <c r="O12" s="36" t="str">
        <f>IFERROR(INDEX(#REF!,$D12,MATCH(O$10,#REF!,0)), "")</f>
        <v/>
      </c>
      <c r="P12" s="36" t="str">
        <f>IFERROR(INDEX(#REF!,$D12,MATCH(P$10,#REF!,0)), "")</f>
        <v/>
      </c>
      <c r="Q12" s="36" t="str">
        <f>IFERROR(INDEX(#REF!,$D12,MATCH(Q$10,#REF!,0)), "")</f>
        <v/>
      </c>
      <c r="R12" s="36" t="str">
        <f>IFERROR(INDEX(#REF!,$D12,MATCH(R$10,#REF!,0)), "")</f>
        <v/>
      </c>
      <c r="S12" s="36" t="str">
        <f>IFERROR(INDEX(#REF!,$D12,MATCH(S$10,#REF!,0)), "")</f>
        <v/>
      </c>
      <c r="T12" s="36" t="str">
        <f>IFERROR(INDEX(#REF!,$D12,MATCH(T$10,#REF!,0)), "")</f>
        <v/>
      </c>
    </row>
    <row r="13" spans="1:20" x14ac:dyDescent="0.25">
      <c r="A13" s="10" t="s">
        <v>265</v>
      </c>
      <c r="B13" s="16" t="s">
        <v>683</v>
      </c>
      <c r="C13" s="9" t="str">
        <f t="shared" si="0"/>
        <v>2016:1:4:7:SANXIA_A</v>
      </c>
      <c r="D13" s="9" t="e">
        <f>MATCH($C13,#REF!,0)</f>
        <v>#REF!</v>
      </c>
      <c r="E13" s="36" t="str">
        <f>IFERROR(INDEX(#REF!,$D13,MATCH(E$10,#REF!,0)), "")</f>
        <v/>
      </c>
      <c r="F13" s="36" t="str">
        <f>IFERROR(INDEX(#REF!,$D13,MATCH(F$10,#REF!,0)), "")</f>
        <v/>
      </c>
      <c r="G13" s="36" t="str">
        <f>IFERROR(INDEX(#REF!,$D13,MATCH(G$10,#REF!,0)), "")</f>
        <v/>
      </c>
      <c r="H13" s="36" t="str">
        <f>IFERROR(INDEX(#REF!,$D13,MATCH(H$10,#REF!,0)), "")</f>
        <v/>
      </c>
      <c r="I13" s="36" t="str">
        <f>IFERROR(INDEX(#REF!,$D13,MATCH(I$10,#REF!,0)), "")</f>
        <v/>
      </c>
      <c r="J13" s="9" t="s">
        <v>254</v>
      </c>
      <c r="K13" s="36" t="str">
        <f>IFERROR(INDEX(#REF!,$D13,MATCH(K$10,#REF!,0)), "")</f>
        <v/>
      </c>
      <c r="L13" s="36" t="str">
        <f>IFERROR(INDEX(#REF!,$D13,MATCH(L$10,#REF!,0)), "")</f>
        <v/>
      </c>
      <c r="M13" s="36" t="str">
        <f>IFERROR(INDEX(#REF!,$D13,MATCH(M$10,#REF!,0)), "")</f>
        <v/>
      </c>
      <c r="N13" s="36" t="str">
        <f>IFERROR(INDEX(#REF!,$D13,MATCH(N$10,#REF!,0)), "")</f>
        <v/>
      </c>
      <c r="O13" s="36" t="str">
        <f>IFERROR(INDEX(#REF!,$D13,MATCH(O$10,#REF!,0)), "")</f>
        <v/>
      </c>
      <c r="P13" s="36" t="str">
        <f>IFERROR(INDEX(#REF!,$D13,MATCH(P$10,#REF!,0)), "")</f>
        <v/>
      </c>
      <c r="Q13" s="36" t="str">
        <f>IFERROR(INDEX(#REF!,$D13,MATCH(Q$10,#REF!,0)), "")</f>
        <v/>
      </c>
      <c r="R13" s="36" t="str">
        <f>IFERROR(INDEX(#REF!,$D13,MATCH(R$10,#REF!,0)), "")</f>
        <v/>
      </c>
      <c r="S13" s="36" t="str">
        <f>IFERROR(INDEX(#REF!,$D13,MATCH(S$10,#REF!,0)), "")</f>
        <v/>
      </c>
      <c r="T13" s="36" t="str">
        <f>IFERROR(INDEX(#REF!,$D13,MATCH(T$10,#REF!,0)), "")</f>
        <v/>
      </c>
    </row>
    <row r="14" spans="1:20" s="28" customFormat="1" x14ac:dyDescent="0.25">
      <c r="A14" s="10" t="s">
        <v>681</v>
      </c>
      <c r="B14" s="16" t="s">
        <v>684</v>
      </c>
      <c r="C14" s="9" t="str">
        <f t="shared" si="0"/>
        <v>2016:1:4:7:SANXIA_B</v>
      </c>
      <c r="D14" s="9" t="e">
        <f>MATCH($C14,#REF!,0)</f>
        <v>#REF!</v>
      </c>
      <c r="E14" s="36" t="str">
        <f>IFERROR(INDEX(#REF!,$D14,MATCH(E$10,#REF!,0)), "")</f>
        <v/>
      </c>
      <c r="F14" s="36" t="str">
        <f>IFERROR(INDEX(#REF!,$D14,MATCH(F$10,#REF!,0)), "")</f>
        <v/>
      </c>
      <c r="G14" s="36" t="str">
        <f>IFERROR(INDEX(#REF!,$D14,MATCH(G$10,#REF!,0)), "")</f>
        <v/>
      </c>
      <c r="H14" s="36" t="str">
        <f>IFERROR(INDEX(#REF!,$D14,MATCH(H$10,#REF!,0)), "")</f>
        <v/>
      </c>
      <c r="I14" s="36" t="str">
        <f>IFERROR(INDEX(#REF!,$D14,MATCH(I$10,#REF!,0)), "")</f>
        <v/>
      </c>
      <c r="J14" s="9" t="s">
        <v>682</v>
      </c>
      <c r="K14" s="36" t="str">
        <f>IFERROR(INDEX(#REF!,$D14,MATCH(K$10,#REF!,0)), "")</f>
        <v/>
      </c>
      <c r="L14" s="36" t="str">
        <f>IFERROR(INDEX(#REF!,$D14,MATCH(L$10,#REF!,0)), "")</f>
        <v/>
      </c>
      <c r="M14" s="36" t="str">
        <f>IFERROR(INDEX(#REF!,$D14,MATCH(M$10,#REF!,0)), "")</f>
        <v/>
      </c>
      <c r="N14" s="36" t="str">
        <f>IFERROR(INDEX(#REF!,$D14,MATCH(N$10,#REF!,0)), "")</f>
        <v/>
      </c>
      <c r="O14" s="36" t="str">
        <f>IFERROR(INDEX(#REF!,$D14,MATCH(O$10,#REF!,0)), "")</f>
        <v/>
      </c>
      <c r="P14" s="36" t="str">
        <f>IFERROR(INDEX(#REF!,$D14,MATCH(P$10,#REF!,0)), "")</f>
        <v/>
      </c>
      <c r="Q14" s="36" t="str">
        <f>IFERROR(INDEX(#REF!,$D14,MATCH(Q$10,#REF!,0)), "")</f>
        <v/>
      </c>
      <c r="R14" s="36" t="str">
        <f>IFERROR(INDEX(#REF!,$D14,MATCH(R$10,#REF!,0)), "")</f>
        <v/>
      </c>
      <c r="S14" s="36" t="str">
        <f>IFERROR(INDEX(#REF!,$D14,MATCH(S$10,#REF!,0)), "")</f>
        <v/>
      </c>
      <c r="T14" s="36" t="str">
        <f>IFERROR(INDEX(#REF!,$D14,MATCH(T$10,#REF!,0)), "")</f>
        <v/>
      </c>
    </row>
    <row r="15" spans="1:20" x14ac:dyDescent="0.25">
      <c r="A15" s="10" t="s">
        <v>266</v>
      </c>
      <c r="B15" s="16" t="s">
        <v>244</v>
      </c>
      <c r="C15" s="9" t="str">
        <f t="shared" si="0"/>
        <v>2016:1:4:7:TUCHENG_B_S</v>
      </c>
      <c r="D15" s="9" t="e">
        <f>MATCH($C15,#REF!,0)</f>
        <v>#REF!</v>
      </c>
      <c r="E15" s="36" t="str">
        <f>IFERROR(INDEX(#REF!,$D15,MATCH(E$10,#REF!,0)), "")</f>
        <v/>
      </c>
      <c r="F15" s="36" t="str">
        <f>IFERROR(INDEX(#REF!,$D15,MATCH(F$10,#REF!,0)), "")</f>
        <v/>
      </c>
      <c r="G15" s="36" t="str">
        <f>IFERROR(INDEX(#REF!,$D15,MATCH(G$10,#REF!,0)), "")</f>
        <v/>
      </c>
      <c r="H15" s="36" t="str">
        <f>IFERROR(INDEX(#REF!,$D15,MATCH(H$10,#REF!,0)), "")</f>
        <v/>
      </c>
      <c r="I15" s="36" t="str">
        <f>IFERROR(INDEX(#REF!,$D15,MATCH(I$10,#REF!,0)), "")</f>
        <v/>
      </c>
      <c r="J15" s="9" t="s">
        <v>255</v>
      </c>
      <c r="K15" s="36" t="str">
        <f>IFERROR(INDEX(#REF!,$D15,MATCH(K$10,#REF!,0)), "")</f>
        <v/>
      </c>
      <c r="L15" s="36" t="str">
        <f>IFERROR(INDEX(#REF!,$D15,MATCH(L$10,#REF!,0)), "")</f>
        <v/>
      </c>
      <c r="M15" s="36" t="str">
        <f>IFERROR(INDEX(#REF!,$D15,MATCH(M$10,#REF!,0)), "")</f>
        <v/>
      </c>
      <c r="N15" s="36" t="str">
        <f>IFERROR(INDEX(#REF!,$D15,MATCH(N$10,#REF!,0)), "")</f>
        <v/>
      </c>
      <c r="O15" s="36" t="str">
        <f>IFERROR(INDEX(#REF!,$D15,MATCH(O$10,#REF!,0)), "")</f>
        <v/>
      </c>
      <c r="P15" s="36" t="str">
        <f>IFERROR(INDEX(#REF!,$D15,MATCH(P$10,#REF!,0)), "")</f>
        <v/>
      </c>
      <c r="Q15" s="36" t="str">
        <f>IFERROR(INDEX(#REF!,$D15,MATCH(Q$10,#REF!,0)), "")</f>
        <v/>
      </c>
      <c r="R15" s="36" t="str">
        <f>IFERROR(INDEX(#REF!,$D15,MATCH(R$10,#REF!,0)), "")</f>
        <v/>
      </c>
      <c r="S15" s="36" t="str">
        <f>IFERROR(INDEX(#REF!,$D15,MATCH(S$10,#REF!,0)), "")</f>
        <v/>
      </c>
      <c r="T15" s="36" t="str">
        <f>IFERROR(INDEX(#REF!,$D15,MATCH(T$10,#REF!,0)), "")</f>
        <v/>
      </c>
    </row>
    <row r="16" spans="1:20" x14ac:dyDescent="0.25">
      <c r="A16" s="10"/>
      <c r="B16" s="17" t="s">
        <v>46</v>
      </c>
      <c r="C16" s="18"/>
      <c r="D16" s="18"/>
      <c r="E16" s="20">
        <f>SUM(E12:E15)</f>
        <v>0</v>
      </c>
      <c r="F16" s="20">
        <f>SUM(F12:F15)</f>
        <v>0</v>
      </c>
      <c r="G16" s="20">
        <f>SUM(G12:G15)</f>
        <v>0</v>
      </c>
      <c r="H16" s="20">
        <f>SUM(H12:H15)</f>
        <v>0</v>
      </c>
      <c r="I16" s="20">
        <f>SUM(I12:I15)</f>
        <v>0</v>
      </c>
      <c r="J16" s="18"/>
      <c r="K16" s="20">
        <f t="shared" ref="K16:T16" si="1">SUM(K12:K15)</f>
        <v>0</v>
      </c>
      <c r="L16" s="20">
        <f t="shared" si="1"/>
        <v>0</v>
      </c>
      <c r="M16" s="20">
        <f t="shared" si="1"/>
        <v>0</v>
      </c>
      <c r="N16" s="20">
        <f t="shared" si="1"/>
        <v>0</v>
      </c>
      <c r="O16" s="20">
        <f t="shared" si="1"/>
        <v>0</v>
      </c>
      <c r="P16" s="20">
        <f t="shared" si="1"/>
        <v>0</v>
      </c>
      <c r="Q16" s="20">
        <f t="shared" si="1"/>
        <v>0</v>
      </c>
      <c r="R16" s="20">
        <f t="shared" si="1"/>
        <v>0</v>
      </c>
      <c r="S16" s="20">
        <f t="shared" si="1"/>
        <v>0</v>
      </c>
      <c r="T16" s="20">
        <f t="shared" si="1"/>
        <v>0</v>
      </c>
    </row>
    <row r="17" spans="1:20" x14ac:dyDescent="0.25">
      <c r="A17" s="2"/>
      <c r="B17" s="26" t="s">
        <v>245</v>
      </c>
      <c r="C17" s="11"/>
      <c r="D17" s="11"/>
      <c r="E17" s="11"/>
      <c r="F17" s="11"/>
      <c r="G17" s="11"/>
      <c r="H17" s="11"/>
      <c r="I17" s="11"/>
      <c r="J17" s="11"/>
      <c r="K17" s="21"/>
      <c r="L17" s="21"/>
      <c r="M17" s="21"/>
      <c r="N17" s="21"/>
      <c r="O17" s="21"/>
      <c r="P17" s="21"/>
      <c r="Q17" s="21"/>
      <c r="R17" s="21"/>
      <c r="S17" s="21"/>
      <c r="T17" s="27"/>
    </row>
    <row r="18" spans="1:20" x14ac:dyDescent="0.25">
      <c r="A18" s="10" t="s">
        <v>267</v>
      </c>
      <c r="B18" s="16" t="s">
        <v>246</v>
      </c>
      <c r="C18" s="9" t="str">
        <f>CONCATENATE(YEAR,":",MONTH,":",WEEK,":",DAY,":",$A18)</f>
        <v>2016:1:4:7:DANFENG_E</v>
      </c>
      <c r="D18" s="9" t="e">
        <f>MATCH($C18,#REF!,0)</f>
        <v>#REF!</v>
      </c>
      <c r="E18" s="36" t="str">
        <f>IFERROR(INDEX(#REF!,$D18,MATCH(E$10,#REF!,0)), "")</f>
        <v/>
      </c>
      <c r="F18" s="36" t="str">
        <f>IFERROR(INDEX(#REF!,$D18,MATCH(F$10,#REF!,0)), "")</f>
        <v/>
      </c>
      <c r="G18" s="36" t="str">
        <f>IFERROR(INDEX(#REF!,$D18,MATCH(G$10,#REF!,0)), "")</f>
        <v/>
      </c>
      <c r="H18" s="36" t="str">
        <f>IFERROR(INDEX(#REF!,$D18,MATCH(H$10,#REF!,0)), "")</f>
        <v/>
      </c>
      <c r="I18" s="36" t="str">
        <f>IFERROR(INDEX(#REF!,$D18,MATCH(I$10,#REF!,0)), "")</f>
        <v/>
      </c>
      <c r="J18" s="9" t="s">
        <v>256</v>
      </c>
      <c r="K18" s="36" t="str">
        <f>IFERROR(INDEX(#REF!,$D18,MATCH(K$10,#REF!,0)), "")</f>
        <v/>
      </c>
      <c r="L18" s="36" t="str">
        <f>IFERROR(INDEX(#REF!,$D18,MATCH(L$10,#REF!,0)), "")</f>
        <v/>
      </c>
      <c r="M18" s="36" t="str">
        <f>IFERROR(INDEX(#REF!,$D18,MATCH(M$10,#REF!,0)), "")</f>
        <v/>
      </c>
      <c r="N18" s="36" t="str">
        <f>IFERROR(INDEX(#REF!,$D18,MATCH(N$10,#REF!,0)), "")</f>
        <v/>
      </c>
      <c r="O18" s="36" t="str">
        <f>IFERROR(INDEX(#REF!,$D18,MATCH(O$10,#REF!,0)), "")</f>
        <v/>
      </c>
      <c r="P18" s="36" t="str">
        <f>IFERROR(INDEX(#REF!,$D18,MATCH(P$10,#REF!,0)), "")</f>
        <v/>
      </c>
      <c r="Q18" s="36" t="str">
        <f>IFERROR(INDEX(#REF!,$D18,MATCH(Q$10,#REF!,0)), "")</f>
        <v/>
      </c>
      <c r="R18" s="36" t="str">
        <f>IFERROR(INDEX(#REF!,$D18,MATCH(R$10,#REF!,0)), "")</f>
        <v/>
      </c>
      <c r="S18" s="36" t="str">
        <f>IFERROR(INDEX(#REF!,$D18,MATCH(S$10,#REF!,0)), "")</f>
        <v/>
      </c>
      <c r="T18" s="36" t="str">
        <f>IFERROR(INDEX(#REF!,$D18,MATCH(T$10,#REF!,0)), "")</f>
        <v/>
      </c>
    </row>
    <row r="19" spans="1:20" x14ac:dyDescent="0.25">
      <c r="A19" s="10" t="s">
        <v>268</v>
      </c>
      <c r="B19" s="16" t="s">
        <v>247</v>
      </c>
      <c r="C19" s="9" t="str">
        <f>CONCATENATE(YEAR,":",MONTH,":",WEEK,":",DAY,":",$A19)</f>
        <v>2016:1:4:7:SIYUAN_E</v>
      </c>
      <c r="D19" s="9" t="e">
        <f>MATCH($C19,#REF!,0)</f>
        <v>#REF!</v>
      </c>
      <c r="E19" s="36" t="str">
        <f>IFERROR(INDEX(#REF!,$D19,MATCH(E$10,#REF!,0)), "")</f>
        <v/>
      </c>
      <c r="F19" s="36" t="str">
        <f>IFERROR(INDEX(#REF!,$D19,MATCH(F$10,#REF!,0)), "")</f>
        <v/>
      </c>
      <c r="G19" s="36" t="str">
        <f>IFERROR(INDEX(#REF!,$D19,MATCH(G$10,#REF!,0)), "")</f>
        <v/>
      </c>
      <c r="H19" s="36" t="str">
        <f>IFERROR(INDEX(#REF!,$D19,MATCH(H$10,#REF!,0)), "")</f>
        <v/>
      </c>
      <c r="I19" s="36" t="str">
        <f>IFERROR(INDEX(#REF!,$D19,MATCH(I$10,#REF!,0)), "")</f>
        <v/>
      </c>
      <c r="J19" s="9" t="s">
        <v>257</v>
      </c>
      <c r="K19" s="36" t="str">
        <f>IFERROR(INDEX(#REF!,$D19,MATCH(K$10,#REF!,0)), "")</f>
        <v/>
      </c>
      <c r="L19" s="36" t="str">
        <f>IFERROR(INDEX(#REF!,$D19,MATCH(L$10,#REF!,0)), "")</f>
        <v/>
      </c>
      <c r="M19" s="36" t="str">
        <f>IFERROR(INDEX(#REF!,$D19,MATCH(M$10,#REF!,0)), "")</f>
        <v/>
      </c>
      <c r="N19" s="36" t="str">
        <f>IFERROR(INDEX(#REF!,$D19,MATCH(N$10,#REF!,0)), "")</f>
        <v/>
      </c>
      <c r="O19" s="36" t="str">
        <f>IFERROR(INDEX(#REF!,$D19,MATCH(O$10,#REF!,0)), "")</f>
        <v/>
      </c>
      <c r="P19" s="36" t="str">
        <f>IFERROR(INDEX(#REF!,$D19,MATCH(P$10,#REF!,0)), "")</f>
        <v/>
      </c>
      <c r="Q19" s="36" t="str">
        <f>IFERROR(INDEX(#REF!,$D19,MATCH(Q$10,#REF!,0)), "")</f>
        <v/>
      </c>
      <c r="R19" s="36" t="str">
        <f>IFERROR(INDEX(#REF!,$D19,MATCH(R$10,#REF!,0)), "")</f>
        <v/>
      </c>
      <c r="S19" s="36" t="str">
        <f>IFERROR(INDEX(#REF!,$D19,MATCH(S$10,#REF!,0)), "")</f>
        <v/>
      </c>
      <c r="T19" s="36" t="str">
        <f>IFERROR(INDEX(#REF!,$D19,MATCH(T$10,#REF!,0)), "")</f>
        <v/>
      </c>
    </row>
    <row r="20" spans="1:20" x14ac:dyDescent="0.25">
      <c r="A20" s="2"/>
      <c r="B20" s="17" t="s">
        <v>46</v>
      </c>
      <c r="C20" s="18"/>
      <c r="D20" s="18"/>
      <c r="E20" s="20">
        <f>SUM(E18:E19)</f>
        <v>0</v>
      </c>
      <c r="F20" s="20">
        <f>SUM(F18:F19)</f>
        <v>0</v>
      </c>
      <c r="G20" s="20">
        <f>SUM(G18:G19)</f>
        <v>0</v>
      </c>
      <c r="H20" s="20">
        <f>SUM(H18:H19)</f>
        <v>0</v>
      </c>
      <c r="I20" s="20">
        <f>SUM(I18:I19)</f>
        <v>0</v>
      </c>
      <c r="J20" s="18"/>
      <c r="K20" s="20">
        <f t="shared" ref="K20:T20" si="2">SUM(K18:K19)</f>
        <v>0</v>
      </c>
      <c r="L20" s="20">
        <f t="shared" si="2"/>
        <v>0</v>
      </c>
      <c r="M20" s="20">
        <f t="shared" si="2"/>
        <v>0</v>
      </c>
      <c r="N20" s="20">
        <f t="shared" si="2"/>
        <v>0</v>
      </c>
      <c r="O20" s="20">
        <f t="shared" si="2"/>
        <v>0</v>
      </c>
      <c r="P20" s="20">
        <f t="shared" si="2"/>
        <v>0</v>
      </c>
      <c r="Q20" s="20">
        <f t="shared" si="2"/>
        <v>0</v>
      </c>
      <c r="R20" s="20">
        <f t="shared" si="2"/>
        <v>0</v>
      </c>
      <c r="S20" s="20">
        <f t="shared" si="2"/>
        <v>0</v>
      </c>
      <c r="T20" s="20">
        <f t="shared" si="2"/>
        <v>0</v>
      </c>
    </row>
    <row r="21" spans="1:20" x14ac:dyDescent="0.25">
      <c r="A21" s="2"/>
      <c r="B21" s="13" t="s">
        <v>248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</row>
    <row r="22" spans="1:20" x14ac:dyDescent="0.25">
      <c r="A22" s="10" t="s">
        <v>680</v>
      </c>
      <c r="B22" s="16" t="s">
        <v>249</v>
      </c>
      <c r="C22" s="9" t="str">
        <f t="shared" ref="C22:C25" si="3">CONCATENATE(YEAR,":",MONTH,":",WEEK,":",DAY,":",$A22)</f>
        <v>2016:1:4:7:XINPU_E</v>
      </c>
      <c r="D22" s="9" t="e">
        <f>MATCH($C22,#REF!,0)</f>
        <v>#REF!</v>
      </c>
      <c r="E22" s="36" t="str">
        <f>IFERROR(INDEX(#REF!,$D22,MATCH(E$10,#REF!,0)), "")</f>
        <v/>
      </c>
      <c r="F22" s="36" t="str">
        <f>IFERROR(INDEX(#REF!,$D22,MATCH(F$10,#REF!,0)), "")</f>
        <v/>
      </c>
      <c r="G22" s="36" t="str">
        <f>IFERROR(INDEX(#REF!,$D22,MATCH(G$10,#REF!,0)), "")</f>
        <v/>
      </c>
      <c r="H22" s="36" t="str">
        <f>IFERROR(INDEX(#REF!,$D22,MATCH(H$10,#REF!,0)), "")</f>
        <v/>
      </c>
      <c r="I22" s="36" t="str">
        <f>IFERROR(INDEX(#REF!,$D22,MATCH(I$10,#REF!,0)), "")</f>
        <v/>
      </c>
      <c r="J22" s="9" t="s">
        <v>258</v>
      </c>
      <c r="K22" s="36" t="str">
        <f>IFERROR(INDEX(#REF!,$D22,MATCH(K$10,#REF!,0)), "")</f>
        <v/>
      </c>
      <c r="L22" s="36" t="str">
        <f>IFERROR(INDEX(#REF!,$D22,MATCH(L$10,#REF!,0)), "")</f>
        <v/>
      </c>
      <c r="M22" s="36" t="str">
        <f>IFERROR(INDEX(#REF!,$D22,MATCH(M$10,#REF!,0)), "")</f>
        <v/>
      </c>
      <c r="N22" s="36" t="str">
        <f>IFERROR(INDEX(#REF!,$D22,MATCH(N$10,#REF!,0)), "")</f>
        <v/>
      </c>
      <c r="O22" s="36" t="str">
        <f>IFERROR(INDEX(#REF!,$D22,MATCH(O$10,#REF!,0)), "")</f>
        <v/>
      </c>
      <c r="P22" s="36" t="str">
        <f>IFERROR(INDEX(#REF!,$D22,MATCH(P$10,#REF!,0)), "")</f>
        <v/>
      </c>
      <c r="Q22" s="36" t="str">
        <f>IFERROR(INDEX(#REF!,$D22,MATCH(Q$10,#REF!,0)), "")</f>
        <v/>
      </c>
      <c r="R22" s="36" t="str">
        <f>IFERROR(INDEX(#REF!,$D22,MATCH(R$10,#REF!,0)), "")</f>
        <v/>
      </c>
      <c r="S22" s="36" t="str">
        <f>IFERROR(INDEX(#REF!,$D22,MATCH(S$10,#REF!,0)), "")</f>
        <v/>
      </c>
      <c r="T22" s="36" t="str">
        <f>IFERROR(INDEX(#REF!,$D22,MATCH(T$10,#REF!,0)), "")</f>
        <v/>
      </c>
    </row>
    <row r="23" spans="1:20" x14ac:dyDescent="0.25">
      <c r="A23" s="10" t="s">
        <v>270</v>
      </c>
      <c r="B23" s="16" t="s">
        <v>250</v>
      </c>
      <c r="C23" s="9" t="str">
        <f t="shared" si="3"/>
        <v>2016:1:4:7:XINBAN_E</v>
      </c>
      <c r="D23" s="9" t="e">
        <f>MATCH($C23,#REF!,0)</f>
        <v>#REF!</v>
      </c>
      <c r="E23" s="36" t="str">
        <f>IFERROR(INDEX(#REF!,$D23,MATCH(E$10,#REF!,0)), "")</f>
        <v/>
      </c>
      <c r="F23" s="36" t="str">
        <f>IFERROR(INDEX(#REF!,$D23,MATCH(F$10,#REF!,0)), "")</f>
        <v/>
      </c>
      <c r="G23" s="36" t="str">
        <f>IFERROR(INDEX(#REF!,$D23,MATCH(G$10,#REF!,0)), "")</f>
        <v/>
      </c>
      <c r="H23" s="36" t="str">
        <f>IFERROR(INDEX(#REF!,$D23,MATCH(H$10,#REF!,0)), "")</f>
        <v/>
      </c>
      <c r="I23" s="36" t="str">
        <f>IFERROR(INDEX(#REF!,$D23,MATCH(I$10,#REF!,0)), "")</f>
        <v/>
      </c>
      <c r="J23" s="9" t="s">
        <v>259</v>
      </c>
      <c r="K23" s="36" t="str">
        <f>IFERROR(INDEX(#REF!,$D23,MATCH(K$10,#REF!,0)), "")</f>
        <v/>
      </c>
      <c r="L23" s="36" t="str">
        <f>IFERROR(INDEX(#REF!,$D23,MATCH(L$10,#REF!,0)), "")</f>
        <v/>
      </c>
      <c r="M23" s="36" t="str">
        <f>IFERROR(INDEX(#REF!,$D23,MATCH(M$10,#REF!,0)), "")</f>
        <v/>
      </c>
      <c r="N23" s="36" t="str">
        <f>IFERROR(INDEX(#REF!,$D23,MATCH(N$10,#REF!,0)), "")</f>
        <v/>
      </c>
      <c r="O23" s="36" t="str">
        <f>IFERROR(INDEX(#REF!,$D23,MATCH(O$10,#REF!,0)), "")</f>
        <v/>
      </c>
      <c r="P23" s="36" t="str">
        <f>IFERROR(INDEX(#REF!,$D23,MATCH(P$10,#REF!,0)), "")</f>
        <v/>
      </c>
      <c r="Q23" s="36" t="str">
        <f>IFERROR(INDEX(#REF!,$D23,MATCH(Q$10,#REF!,0)), "")</f>
        <v/>
      </c>
      <c r="R23" s="36" t="str">
        <f>IFERROR(INDEX(#REF!,$D23,MATCH(R$10,#REF!,0)), "")</f>
        <v/>
      </c>
      <c r="S23" s="36" t="str">
        <f>IFERROR(INDEX(#REF!,$D23,MATCH(S$10,#REF!,0)), "")</f>
        <v/>
      </c>
      <c r="T23" s="36" t="str">
        <f>IFERROR(INDEX(#REF!,$D23,MATCH(T$10,#REF!,0)), "")</f>
        <v/>
      </c>
    </row>
    <row r="24" spans="1:20" x14ac:dyDescent="0.25">
      <c r="A24" s="10" t="s">
        <v>269</v>
      </c>
      <c r="B24" s="16" t="s">
        <v>251</v>
      </c>
      <c r="C24" s="9" t="str">
        <f t="shared" si="3"/>
        <v>2016:1:4:7:XINPU_S</v>
      </c>
      <c r="D24" s="9" t="e">
        <f>MATCH($C24,#REF!,0)</f>
        <v>#REF!</v>
      </c>
      <c r="E24" s="36" t="str">
        <f>IFERROR(INDEX(#REF!,$D24,MATCH(E$10,#REF!,0)), "")</f>
        <v/>
      </c>
      <c r="F24" s="36" t="str">
        <f>IFERROR(INDEX(#REF!,$D24,MATCH(F$10,#REF!,0)), "")</f>
        <v/>
      </c>
      <c r="G24" s="36" t="str">
        <f>IFERROR(INDEX(#REF!,$D24,MATCH(G$10,#REF!,0)), "")</f>
        <v/>
      </c>
      <c r="H24" s="36" t="str">
        <f>IFERROR(INDEX(#REF!,$D24,MATCH(H$10,#REF!,0)), "")</f>
        <v/>
      </c>
      <c r="I24" s="36" t="str">
        <f>IFERROR(INDEX(#REF!,$D24,MATCH(I$10,#REF!,0)), "")</f>
        <v/>
      </c>
      <c r="J24" s="9" t="s">
        <v>260</v>
      </c>
      <c r="K24" s="36" t="str">
        <f>IFERROR(INDEX(#REF!,$D24,MATCH(K$10,#REF!,0)), "")</f>
        <v/>
      </c>
      <c r="L24" s="36" t="str">
        <f>IFERROR(INDEX(#REF!,$D24,MATCH(L$10,#REF!,0)), "")</f>
        <v/>
      </c>
      <c r="M24" s="36" t="str">
        <f>IFERROR(INDEX(#REF!,$D24,MATCH(M$10,#REF!,0)), "")</f>
        <v/>
      </c>
      <c r="N24" s="36" t="str">
        <f>IFERROR(INDEX(#REF!,$D24,MATCH(N$10,#REF!,0)), "")</f>
        <v/>
      </c>
      <c r="O24" s="36" t="str">
        <f>IFERROR(INDEX(#REF!,$D24,MATCH(O$10,#REF!,0)), "")</f>
        <v/>
      </c>
      <c r="P24" s="36" t="str">
        <f>IFERROR(INDEX(#REF!,$D24,MATCH(P$10,#REF!,0)), "")</f>
        <v/>
      </c>
      <c r="Q24" s="36" t="str">
        <f>IFERROR(INDEX(#REF!,$D24,MATCH(Q$10,#REF!,0)), "")</f>
        <v/>
      </c>
      <c r="R24" s="36" t="str">
        <f>IFERROR(INDEX(#REF!,$D24,MATCH(R$10,#REF!,0)), "")</f>
        <v/>
      </c>
      <c r="S24" s="36" t="str">
        <f>IFERROR(INDEX(#REF!,$D24,MATCH(S$10,#REF!,0)), "")</f>
        <v/>
      </c>
      <c r="T24" s="36" t="str">
        <f>IFERROR(INDEX(#REF!,$D24,MATCH(T$10,#REF!,0)), "")</f>
        <v/>
      </c>
    </row>
    <row r="25" spans="1:20" x14ac:dyDescent="0.25">
      <c r="A25" s="10" t="s">
        <v>271</v>
      </c>
      <c r="B25" s="16" t="s">
        <v>252</v>
      </c>
      <c r="C25" s="9" t="str">
        <f t="shared" si="3"/>
        <v>2016:1:4:7:BANQIAO_S</v>
      </c>
      <c r="D25" s="9" t="e">
        <f>MATCH($C25,#REF!,0)</f>
        <v>#REF!</v>
      </c>
      <c r="E25" s="36" t="str">
        <f>IFERROR(INDEX(#REF!,$D25,MATCH(E$10,#REF!,0)), "")</f>
        <v/>
      </c>
      <c r="F25" s="36" t="str">
        <f>IFERROR(INDEX(#REF!,$D25,MATCH(F$10,#REF!,0)), "")</f>
        <v/>
      </c>
      <c r="G25" s="36" t="str">
        <f>IFERROR(INDEX(#REF!,$D25,MATCH(G$10,#REF!,0)), "")</f>
        <v/>
      </c>
      <c r="H25" s="36" t="str">
        <f>IFERROR(INDEX(#REF!,$D25,MATCH(H$10,#REF!,0)), "")</f>
        <v/>
      </c>
      <c r="I25" s="36" t="str">
        <f>IFERROR(INDEX(#REF!,$D25,MATCH(I$10,#REF!,0)), "")</f>
        <v/>
      </c>
      <c r="J25" s="9" t="s">
        <v>261</v>
      </c>
      <c r="K25" s="36" t="str">
        <f>IFERROR(INDEX(#REF!,$D25,MATCH(K$10,#REF!,0)), "")</f>
        <v/>
      </c>
      <c r="L25" s="36" t="str">
        <f>IFERROR(INDEX(#REF!,$D25,MATCH(L$10,#REF!,0)), "")</f>
        <v/>
      </c>
      <c r="M25" s="36" t="str">
        <f>IFERROR(INDEX(#REF!,$D25,MATCH(M$10,#REF!,0)), "")</f>
        <v/>
      </c>
      <c r="N25" s="36" t="str">
        <f>IFERROR(INDEX(#REF!,$D25,MATCH(N$10,#REF!,0)), "")</f>
        <v/>
      </c>
      <c r="O25" s="36" t="str">
        <f>IFERROR(INDEX(#REF!,$D25,MATCH(O$10,#REF!,0)), "")</f>
        <v/>
      </c>
      <c r="P25" s="36" t="str">
        <f>IFERROR(INDEX(#REF!,$D25,MATCH(P$10,#REF!,0)), "")</f>
        <v/>
      </c>
      <c r="Q25" s="36" t="str">
        <f>IFERROR(INDEX(#REF!,$D25,MATCH(Q$10,#REF!,0)), "")</f>
        <v/>
      </c>
      <c r="R25" s="36" t="str">
        <f>IFERROR(INDEX(#REF!,$D25,MATCH(R$10,#REF!,0)), "")</f>
        <v/>
      </c>
      <c r="S25" s="36" t="str">
        <f>IFERROR(INDEX(#REF!,$D25,MATCH(S$10,#REF!,0)), "")</f>
        <v/>
      </c>
      <c r="T25" s="36" t="str">
        <f>IFERROR(INDEX(#REF!,$D25,MATCH(T$10,#REF!,0)), "")</f>
        <v/>
      </c>
    </row>
    <row r="26" spans="1:20" x14ac:dyDescent="0.25">
      <c r="A26" s="10"/>
      <c r="B26" s="17" t="s">
        <v>46</v>
      </c>
      <c r="C26" s="18"/>
      <c r="D26" s="18"/>
      <c r="E26" s="20">
        <f>SUM(E22:E25)</f>
        <v>0</v>
      </c>
      <c r="F26" s="20">
        <f>SUM(F22:F25)</f>
        <v>0</v>
      </c>
      <c r="G26" s="20">
        <f>SUM(G22:G25)</f>
        <v>0</v>
      </c>
      <c r="H26" s="20">
        <f>SUM(H22:H25)</f>
        <v>0</v>
      </c>
      <c r="I26" s="20">
        <f>SUM(I22:I25)</f>
        <v>0</v>
      </c>
      <c r="J26" s="18"/>
      <c r="K26" s="20">
        <f t="shared" ref="K26:T26" si="4">SUM(K22:K25)</f>
        <v>0</v>
      </c>
      <c r="L26" s="20">
        <f t="shared" si="4"/>
        <v>0</v>
      </c>
      <c r="M26" s="20">
        <f t="shared" si="4"/>
        <v>0</v>
      </c>
      <c r="N26" s="20">
        <f t="shared" si="4"/>
        <v>0</v>
      </c>
      <c r="O26" s="20">
        <f t="shared" si="4"/>
        <v>0</v>
      </c>
      <c r="P26" s="20">
        <f t="shared" si="4"/>
        <v>0</v>
      </c>
      <c r="Q26" s="20">
        <f t="shared" si="4"/>
        <v>0</v>
      </c>
      <c r="R26" s="20">
        <f t="shared" si="4"/>
        <v>0</v>
      </c>
      <c r="S26" s="20">
        <f t="shared" si="4"/>
        <v>0</v>
      </c>
      <c r="T26" s="20">
        <f t="shared" si="4"/>
        <v>0</v>
      </c>
    </row>
    <row r="28" spans="1:20" x14ac:dyDescent="0.25">
      <c r="B28" s="40" t="s">
        <v>381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5"/>
    </row>
    <row r="29" spans="1:20" x14ac:dyDescent="0.25">
      <c r="A29" t="s">
        <v>385</v>
      </c>
      <c r="B29" s="41" t="s">
        <v>371</v>
      </c>
      <c r="C29" s="42" t="str">
        <f>CONCATENATE(YEAR,":",MONTH,":1:7:", $A29)</f>
        <v>2016:1:1:7:WEST</v>
      </c>
      <c r="D29" s="42" t="e">
        <f>MATCH($C29,#REF!, 0)</f>
        <v>#REF!</v>
      </c>
      <c r="E29" s="36" t="str">
        <f>IFERROR(INDEX(#REF!,$D29,MATCH(E$10,#REF!,0)), "")</f>
        <v/>
      </c>
      <c r="F29" s="36" t="str">
        <f>IFERROR(INDEX(#REF!,$D29,MATCH(F$10,#REF!,0)), "")</f>
        <v/>
      </c>
      <c r="G29" s="36" t="str">
        <f>IFERROR(INDEX(#REF!,$D29,MATCH(G$10,#REF!,0)), "")</f>
        <v/>
      </c>
      <c r="H29" s="36" t="str">
        <f>IFERROR(INDEX(#REF!,$D29,MATCH(H$10,#REF!,0)), "")</f>
        <v/>
      </c>
      <c r="I29" s="36" t="str">
        <f>IFERROR(INDEX(#REF!,$D29,MATCH(I$10,#REF!,0)), "")</f>
        <v/>
      </c>
      <c r="J29" s="42"/>
      <c r="K29" s="47" t="str">
        <f>IFERROR(INDEX(#REF!,$D29,MATCH(K$10,#REF!,0)), "")</f>
        <v/>
      </c>
      <c r="L29" s="47" t="str">
        <f>IFERROR(INDEX(#REF!,$D29,MATCH(L$10,#REF!,0)), "")</f>
        <v/>
      </c>
      <c r="M29" s="47" t="str">
        <f>IFERROR(INDEX(#REF!,$D29,MATCH(M$10,#REF!,0)), "")</f>
        <v/>
      </c>
      <c r="N29" s="47" t="str">
        <f>IFERROR(INDEX(#REF!,$D29,MATCH(N$10,#REF!,0)), "")</f>
        <v/>
      </c>
      <c r="O29" s="47" t="str">
        <f>IFERROR(INDEX(#REF!,$D29,MATCH(O$10,#REF!,0)), "")</f>
        <v/>
      </c>
      <c r="P29" s="47" t="str">
        <f>IFERROR(INDEX(#REF!,$D29,MATCH(P$10,#REF!,0)), "")</f>
        <v/>
      </c>
      <c r="Q29" s="47" t="str">
        <f>IFERROR(INDEX(#REF!,$D29,MATCH(Q$10,#REF!,0)), "")</f>
        <v/>
      </c>
      <c r="R29" s="47" t="str">
        <f>IFERROR(INDEX(#REF!,$D29,MATCH(R$10,#REF!,0)), "")</f>
        <v/>
      </c>
      <c r="S29" s="47" t="str">
        <f>IFERROR(INDEX(#REF!,$D29,MATCH(S$10,#REF!,0)), "")</f>
        <v/>
      </c>
      <c r="T29" s="47" t="str">
        <f>IFERROR(INDEX(#REF!,$D29,MATCH(T$10,#REF!,0)), "")</f>
        <v/>
      </c>
    </row>
    <row r="30" spans="1:20" x14ac:dyDescent="0.25">
      <c r="A30" t="s">
        <v>385</v>
      </c>
      <c r="B30" s="41" t="s">
        <v>372</v>
      </c>
      <c r="C30" s="42" t="str">
        <f>CONCATENATE(YEAR,":",MONTH,":2:7:", $A30)</f>
        <v>2016:1:2:7:WEST</v>
      </c>
      <c r="D30" s="42" t="e">
        <f>MATCH($C30,#REF!, 0)</f>
        <v>#REF!</v>
      </c>
      <c r="E30" s="36" t="str">
        <f>IFERROR(INDEX(#REF!,$D30,MATCH(E$10,#REF!,0)), "")</f>
        <v/>
      </c>
      <c r="F30" s="36" t="str">
        <f>IFERROR(INDEX(#REF!,$D30,MATCH(F$10,#REF!,0)), "")</f>
        <v/>
      </c>
      <c r="G30" s="36" t="str">
        <f>IFERROR(INDEX(#REF!,$D30,MATCH(G$10,#REF!,0)), "")</f>
        <v/>
      </c>
      <c r="H30" s="36" t="str">
        <f>IFERROR(INDEX(#REF!,$D30,MATCH(H$10,#REF!,0)), "")</f>
        <v/>
      </c>
      <c r="I30" s="36" t="str">
        <f>IFERROR(INDEX(#REF!,$D30,MATCH(I$10,#REF!,0)), "")</f>
        <v/>
      </c>
      <c r="J30" s="42"/>
      <c r="K30" s="47" t="str">
        <f>IFERROR(INDEX(#REF!,$D30,MATCH(K$10,#REF!,0)), "")</f>
        <v/>
      </c>
      <c r="L30" s="47" t="str">
        <f>IFERROR(INDEX(#REF!,$D30,MATCH(L$10,#REF!,0)), "")</f>
        <v/>
      </c>
      <c r="M30" s="47" t="str">
        <f>IFERROR(INDEX(#REF!,$D30,MATCH(M$10,#REF!,0)), "")</f>
        <v/>
      </c>
      <c r="N30" s="47" t="str">
        <f>IFERROR(INDEX(#REF!,$D30,MATCH(N$10,#REF!,0)), "")</f>
        <v/>
      </c>
      <c r="O30" s="47" t="str">
        <f>IFERROR(INDEX(#REF!,$D30,MATCH(O$10,#REF!,0)), "")</f>
        <v/>
      </c>
      <c r="P30" s="47" t="str">
        <f>IFERROR(INDEX(#REF!,$D30,MATCH(P$10,#REF!,0)), "")</f>
        <v/>
      </c>
      <c r="Q30" s="47" t="str">
        <f>IFERROR(INDEX(#REF!,$D30,MATCH(Q$10,#REF!,0)), "")</f>
        <v/>
      </c>
      <c r="R30" s="47" t="str">
        <f>IFERROR(INDEX(#REF!,$D30,MATCH(R$10,#REF!,0)), "")</f>
        <v/>
      </c>
      <c r="S30" s="47" t="str">
        <f>IFERROR(INDEX(#REF!,$D30,MATCH(S$10,#REF!,0)), "")</f>
        <v/>
      </c>
      <c r="T30" s="47" t="str">
        <f>IFERROR(INDEX(#REF!,$D30,MATCH(T$10,#REF!,0)), "")</f>
        <v/>
      </c>
    </row>
    <row r="31" spans="1:20" x14ac:dyDescent="0.25">
      <c r="A31" t="s">
        <v>385</v>
      </c>
      <c r="B31" s="41" t="s">
        <v>373</v>
      </c>
      <c r="C31" s="42" t="str">
        <f>CONCATENATE(YEAR,":",MONTH,":3:7:", $A31)</f>
        <v>2016:1:3:7:WEST</v>
      </c>
      <c r="D31" s="42" t="e">
        <f>MATCH($C31,#REF!, 0)</f>
        <v>#REF!</v>
      </c>
      <c r="E31" s="36" t="str">
        <f>IFERROR(INDEX(#REF!,$D31,MATCH(E$10,#REF!,0)), "")</f>
        <v/>
      </c>
      <c r="F31" s="36" t="str">
        <f>IFERROR(INDEX(#REF!,$D31,MATCH(F$10,#REF!,0)), "")</f>
        <v/>
      </c>
      <c r="G31" s="36" t="str">
        <f>IFERROR(INDEX(#REF!,$D31,MATCH(G$10,#REF!,0)), "")</f>
        <v/>
      </c>
      <c r="H31" s="36" t="str">
        <f>IFERROR(INDEX(#REF!,$D31,MATCH(H$10,#REF!,0)), "")</f>
        <v/>
      </c>
      <c r="I31" s="36" t="str">
        <f>IFERROR(INDEX(#REF!,$D31,MATCH(I$10,#REF!,0)), "")</f>
        <v/>
      </c>
      <c r="J31" s="42"/>
      <c r="K31" s="47" t="str">
        <f>IFERROR(INDEX(#REF!,$D31,MATCH(K$10,#REF!,0)), "")</f>
        <v/>
      </c>
      <c r="L31" s="47" t="str">
        <f>IFERROR(INDEX(#REF!,$D31,MATCH(L$10,#REF!,0)), "")</f>
        <v/>
      </c>
      <c r="M31" s="47" t="str">
        <f>IFERROR(INDEX(#REF!,$D31,MATCH(M$10,#REF!,0)), "")</f>
        <v/>
      </c>
      <c r="N31" s="47" t="str">
        <f>IFERROR(INDEX(#REF!,$D31,MATCH(N$10,#REF!,0)), "")</f>
        <v/>
      </c>
      <c r="O31" s="47" t="str">
        <f>IFERROR(INDEX(#REF!,$D31,MATCH(O$10,#REF!,0)), "")</f>
        <v/>
      </c>
      <c r="P31" s="47" t="str">
        <f>IFERROR(INDEX(#REF!,$D31,MATCH(P$10,#REF!,0)), "")</f>
        <v/>
      </c>
      <c r="Q31" s="47" t="str">
        <f>IFERROR(INDEX(#REF!,$D31,MATCH(Q$10,#REF!,0)), "")</f>
        <v/>
      </c>
      <c r="R31" s="47" t="str">
        <f>IFERROR(INDEX(#REF!,$D31,MATCH(R$10,#REF!,0)), "")</f>
        <v/>
      </c>
      <c r="S31" s="47" t="str">
        <f>IFERROR(INDEX(#REF!,$D31,MATCH(S$10,#REF!,0)), "")</f>
        <v/>
      </c>
      <c r="T31" s="47" t="str">
        <f>IFERROR(INDEX(#REF!,$D31,MATCH(T$10,#REF!,0)), "")</f>
        <v/>
      </c>
    </row>
    <row r="32" spans="1:20" x14ac:dyDescent="0.25">
      <c r="A32" t="s">
        <v>385</v>
      </c>
      <c r="B32" s="41" t="s">
        <v>374</v>
      </c>
      <c r="C32" s="42" t="str">
        <f>CONCATENATE(YEAR,":",MONTH,":4:7:", $A32)</f>
        <v>2016:1:4:7:WEST</v>
      </c>
      <c r="D32" s="42" t="e">
        <f>MATCH($C32,#REF!, 0)</f>
        <v>#REF!</v>
      </c>
      <c r="E32" s="36" t="str">
        <f>IFERROR(INDEX(#REF!,$D32,MATCH(E$10,#REF!,0)), "")</f>
        <v/>
      </c>
      <c r="F32" s="36" t="str">
        <f>IFERROR(INDEX(#REF!,$D32,MATCH(F$10,#REF!,0)), "")</f>
        <v/>
      </c>
      <c r="G32" s="36" t="str">
        <f>IFERROR(INDEX(#REF!,$D32,MATCH(G$10,#REF!,0)), "")</f>
        <v/>
      </c>
      <c r="H32" s="36" t="str">
        <f>IFERROR(INDEX(#REF!,$D32,MATCH(H$10,#REF!,0)), "")</f>
        <v/>
      </c>
      <c r="I32" s="36" t="str">
        <f>IFERROR(INDEX(#REF!,$D32,MATCH(I$10,#REF!,0)), "")</f>
        <v/>
      </c>
      <c r="J32" s="42"/>
      <c r="K32" s="47" t="str">
        <f>IFERROR(INDEX(#REF!,$D32,MATCH(K$10,#REF!,0)), "")</f>
        <v/>
      </c>
      <c r="L32" s="47" t="str">
        <f>IFERROR(INDEX(#REF!,$D32,MATCH(L$10,#REF!,0)), "")</f>
        <v/>
      </c>
      <c r="M32" s="47" t="str">
        <f>IFERROR(INDEX(#REF!,$D32,MATCH(M$10,#REF!,0)), "")</f>
        <v/>
      </c>
      <c r="N32" s="47" t="str">
        <f>IFERROR(INDEX(#REF!,$D32,MATCH(N$10,#REF!,0)), "")</f>
        <v/>
      </c>
      <c r="O32" s="47" t="str">
        <f>IFERROR(INDEX(#REF!,$D32,MATCH(O$10,#REF!,0)), "")</f>
        <v/>
      </c>
      <c r="P32" s="47" t="str">
        <f>IFERROR(INDEX(#REF!,$D32,MATCH(P$10,#REF!,0)), "")</f>
        <v/>
      </c>
      <c r="Q32" s="47" t="str">
        <f>IFERROR(INDEX(#REF!,$D32,MATCH(Q$10,#REF!,0)), "")</f>
        <v/>
      </c>
      <c r="R32" s="47" t="str">
        <f>IFERROR(INDEX(#REF!,$D32,MATCH(R$10,#REF!,0)), "")</f>
        <v/>
      </c>
      <c r="S32" s="47" t="str">
        <f>IFERROR(INDEX(#REF!,$D32,MATCH(S$10,#REF!,0)), "")</f>
        <v/>
      </c>
      <c r="T32" s="47" t="str">
        <f>IFERROR(INDEX(#REF!,$D32,MATCH(T$10,#REF!,0)), "")</f>
        <v/>
      </c>
    </row>
    <row r="33" spans="1:20" x14ac:dyDescent="0.25">
      <c r="A33" t="s">
        <v>385</v>
      </c>
      <c r="B33" s="41" t="s">
        <v>375</v>
      </c>
      <c r="C33" s="42" t="str">
        <f>CONCATENATE(YEAR,":",MONTH,":5:7:", $A33)</f>
        <v>2016:1:5:7:WEST</v>
      </c>
      <c r="D33" s="42" t="e">
        <f>MATCH($C33,#REF!, 0)</f>
        <v>#REF!</v>
      </c>
      <c r="E33" s="36" t="str">
        <f>IFERROR(INDEX(#REF!,$D33,MATCH(E$10,#REF!,0)), "")</f>
        <v/>
      </c>
      <c r="F33" s="36" t="str">
        <f>IFERROR(INDEX(#REF!,$D33,MATCH(F$10,#REF!,0)), "")</f>
        <v/>
      </c>
      <c r="G33" s="36" t="str">
        <f>IFERROR(INDEX(#REF!,$D33,MATCH(G$10,#REF!,0)), "")</f>
        <v/>
      </c>
      <c r="H33" s="36" t="str">
        <f>IFERROR(INDEX(#REF!,$D33,MATCH(H$10,#REF!,0)), "")</f>
        <v/>
      </c>
      <c r="I33" s="36" t="str">
        <f>IFERROR(INDEX(#REF!,$D33,MATCH(I$10,#REF!,0)), "")</f>
        <v/>
      </c>
      <c r="J33" s="42"/>
      <c r="K33" s="47" t="str">
        <f>IFERROR(INDEX(#REF!,$D33,MATCH(K$10,#REF!,0)), "")</f>
        <v/>
      </c>
      <c r="L33" s="47" t="str">
        <f>IFERROR(INDEX(#REF!,$D33,MATCH(L$10,#REF!,0)), "")</f>
        <v/>
      </c>
      <c r="M33" s="47" t="str">
        <f>IFERROR(INDEX(#REF!,$D33,MATCH(M$10,#REF!,0)), "")</f>
        <v/>
      </c>
      <c r="N33" s="47" t="str">
        <f>IFERROR(INDEX(#REF!,$D33,MATCH(N$10,#REF!,0)), "")</f>
        <v/>
      </c>
      <c r="O33" s="47" t="str">
        <f>IFERROR(INDEX(#REF!,$D33,MATCH(O$10,#REF!,0)), "")</f>
        <v/>
      </c>
      <c r="P33" s="47" t="str">
        <f>IFERROR(INDEX(#REF!,$D33,MATCH(P$10,#REF!,0)), "")</f>
        <v/>
      </c>
      <c r="Q33" s="47" t="str">
        <f>IFERROR(INDEX(#REF!,$D33,MATCH(Q$10,#REF!,0)), "")</f>
        <v/>
      </c>
      <c r="R33" s="47" t="str">
        <f>IFERROR(INDEX(#REF!,$D33,MATCH(R$10,#REF!,0)), "")</f>
        <v/>
      </c>
      <c r="S33" s="47" t="str">
        <f>IFERROR(INDEX(#REF!,$D33,MATCH(S$10,#REF!,0)), "")</f>
        <v/>
      </c>
      <c r="T33" s="47" t="str">
        <f>IFERROR(INDEX(#REF!,$D33,MATCH(T$10,#REF!,0)), "")</f>
        <v/>
      </c>
    </row>
    <row r="34" spans="1:20" x14ac:dyDescent="0.25">
      <c r="B34" s="46" t="s">
        <v>46</v>
      </c>
      <c r="C34" s="43"/>
      <c r="D34" s="43"/>
      <c r="E34" s="48">
        <f>SUM(E29:E33)</f>
        <v>0</v>
      </c>
      <c r="F34" s="48">
        <f t="shared" ref="F34:T34" si="5">SUM(F29:F33)</f>
        <v>0</v>
      </c>
      <c r="G34" s="48">
        <f t="shared" si="5"/>
        <v>0</v>
      </c>
      <c r="H34" s="48">
        <f t="shared" si="5"/>
        <v>0</v>
      </c>
      <c r="I34" s="48">
        <f t="shared" si="5"/>
        <v>0</v>
      </c>
      <c r="J34" s="43"/>
      <c r="K34" s="48">
        <f t="shared" si="5"/>
        <v>0</v>
      </c>
      <c r="L34" s="48">
        <f t="shared" si="5"/>
        <v>0</v>
      </c>
      <c r="M34" s="48">
        <f t="shared" si="5"/>
        <v>0</v>
      </c>
      <c r="N34" s="48">
        <f t="shared" si="5"/>
        <v>0</v>
      </c>
      <c r="O34" s="48">
        <f t="shared" si="5"/>
        <v>0</v>
      </c>
      <c r="P34" s="48">
        <f t="shared" si="5"/>
        <v>0</v>
      </c>
      <c r="Q34" s="48">
        <f t="shared" si="5"/>
        <v>0</v>
      </c>
      <c r="R34" s="48">
        <f t="shared" si="5"/>
        <v>0</v>
      </c>
      <c r="S34" s="48">
        <f t="shared" si="5"/>
        <v>0</v>
      </c>
      <c r="T34" s="48">
        <f t="shared" si="5"/>
        <v>0</v>
      </c>
    </row>
    <row r="36" spans="1:20" x14ac:dyDescent="0.25">
      <c r="E36">
        <f>E26+E20+E16</f>
        <v>0</v>
      </c>
      <c r="F36" s="28">
        <f t="shared" ref="F36:T36" si="6">F26+F20+F16</f>
        <v>0</v>
      </c>
      <c r="G36" s="28">
        <f t="shared" si="6"/>
        <v>0</v>
      </c>
      <c r="H36" s="28">
        <f t="shared" si="6"/>
        <v>0</v>
      </c>
      <c r="I36" s="28">
        <f t="shared" si="6"/>
        <v>0</v>
      </c>
      <c r="J36" s="28"/>
      <c r="K36" s="28">
        <f t="shared" si="6"/>
        <v>0</v>
      </c>
      <c r="L36" s="28">
        <f t="shared" si="6"/>
        <v>0</v>
      </c>
      <c r="M36" s="28">
        <f>M26+M20+M16</f>
        <v>0</v>
      </c>
      <c r="N36" s="28">
        <f t="shared" si="6"/>
        <v>0</v>
      </c>
      <c r="O36" s="28">
        <f t="shared" si="6"/>
        <v>0</v>
      </c>
      <c r="P36" s="28">
        <f t="shared" si="6"/>
        <v>0</v>
      </c>
      <c r="Q36" s="28">
        <f t="shared" si="6"/>
        <v>0</v>
      </c>
      <c r="R36" s="28">
        <f t="shared" si="6"/>
        <v>0</v>
      </c>
      <c r="S36" s="28">
        <f t="shared" si="6"/>
        <v>0</v>
      </c>
      <c r="T36" s="28">
        <f t="shared" si="6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2">
    <cfRule type="cellIs" dxfId="307" priority="83" operator="lessThan">
      <formula>0.5</formula>
    </cfRule>
    <cfRule type="cellIs" dxfId="306" priority="84" operator="greaterThan">
      <formula>0.5</formula>
    </cfRule>
  </conditionalFormatting>
  <conditionalFormatting sqref="M12">
    <cfRule type="cellIs" dxfId="305" priority="81" operator="lessThan">
      <formula>4.5</formula>
    </cfRule>
    <cfRule type="cellIs" dxfId="304" priority="82" operator="greaterThan">
      <formula>5.5</formula>
    </cfRule>
  </conditionalFormatting>
  <conditionalFormatting sqref="N12">
    <cfRule type="cellIs" dxfId="303" priority="79" operator="lessThan">
      <formula>1.5</formula>
    </cfRule>
    <cfRule type="cellIs" dxfId="302" priority="80" operator="greaterThan">
      <formula>2.5</formula>
    </cfRule>
  </conditionalFormatting>
  <conditionalFormatting sqref="O12">
    <cfRule type="cellIs" dxfId="301" priority="77" operator="lessThan">
      <formula>4.5</formula>
    </cfRule>
    <cfRule type="cellIs" dxfId="300" priority="78" operator="greaterThan">
      <formula>7.5</formula>
    </cfRule>
  </conditionalFormatting>
  <conditionalFormatting sqref="Q12">
    <cfRule type="cellIs" dxfId="299" priority="75" operator="lessThan">
      <formula>2.5</formula>
    </cfRule>
    <cfRule type="cellIs" dxfId="298" priority="76" operator="greaterThan">
      <formula>4.5</formula>
    </cfRule>
  </conditionalFormatting>
  <conditionalFormatting sqref="R12">
    <cfRule type="cellIs" dxfId="297" priority="73" operator="lessThan">
      <formula>2.5</formula>
    </cfRule>
    <cfRule type="cellIs" dxfId="296" priority="74" operator="greaterThan">
      <formula>4.5</formula>
    </cfRule>
  </conditionalFormatting>
  <conditionalFormatting sqref="S12">
    <cfRule type="cellIs" dxfId="295" priority="72" operator="greaterThan">
      <formula>1.5</formula>
    </cfRule>
  </conditionalFormatting>
  <conditionalFormatting sqref="K12:T12">
    <cfRule type="expression" dxfId="294" priority="71">
      <formula>K12=""</formula>
    </cfRule>
  </conditionalFormatting>
  <conditionalFormatting sqref="K13:L13 K15:L15">
    <cfRule type="cellIs" dxfId="293" priority="69" operator="lessThan">
      <formula>0.5</formula>
    </cfRule>
    <cfRule type="cellIs" dxfId="292" priority="70" operator="greaterThan">
      <formula>0.5</formula>
    </cfRule>
  </conditionalFormatting>
  <conditionalFormatting sqref="M13 M15">
    <cfRule type="cellIs" dxfId="291" priority="67" operator="lessThan">
      <formula>4.5</formula>
    </cfRule>
    <cfRule type="cellIs" dxfId="290" priority="68" operator="greaterThan">
      <formula>5.5</formula>
    </cfRule>
  </conditionalFormatting>
  <conditionalFormatting sqref="N13 N15">
    <cfRule type="cellIs" dxfId="289" priority="65" operator="lessThan">
      <formula>1.5</formula>
    </cfRule>
    <cfRule type="cellIs" dxfId="288" priority="66" operator="greaterThan">
      <formula>2.5</formula>
    </cfRule>
  </conditionalFormatting>
  <conditionalFormatting sqref="O13 O15">
    <cfRule type="cellIs" dxfId="287" priority="63" operator="lessThan">
      <formula>4.5</formula>
    </cfRule>
    <cfRule type="cellIs" dxfId="286" priority="64" operator="greaterThan">
      <formula>7.5</formula>
    </cfRule>
  </conditionalFormatting>
  <conditionalFormatting sqref="Q13 Q15">
    <cfRule type="cellIs" dxfId="285" priority="61" operator="lessThan">
      <formula>2.5</formula>
    </cfRule>
    <cfRule type="cellIs" dxfId="284" priority="62" operator="greaterThan">
      <formula>4.5</formula>
    </cfRule>
  </conditionalFormatting>
  <conditionalFormatting sqref="R13 R15">
    <cfRule type="cellIs" dxfId="283" priority="59" operator="lessThan">
      <formula>2.5</formula>
    </cfRule>
    <cfRule type="cellIs" dxfId="282" priority="60" operator="greaterThan">
      <formula>4.5</formula>
    </cfRule>
  </conditionalFormatting>
  <conditionalFormatting sqref="S13 S15">
    <cfRule type="cellIs" dxfId="281" priority="58" operator="greaterThan">
      <formula>1.5</formula>
    </cfRule>
  </conditionalFormatting>
  <conditionalFormatting sqref="K13:T13 K15:T15">
    <cfRule type="expression" dxfId="280" priority="57">
      <formula>K13=""</formula>
    </cfRule>
  </conditionalFormatting>
  <conditionalFormatting sqref="K18:L19">
    <cfRule type="cellIs" dxfId="279" priority="55" operator="lessThan">
      <formula>0.5</formula>
    </cfRule>
    <cfRule type="cellIs" dxfId="278" priority="56" operator="greaterThan">
      <formula>0.5</formula>
    </cfRule>
  </conditionalFormatting>
  <conditionalFormatting sqref="M18:M19">
    <cfRule type="cellIs" dxfId="277" priority="53" operator="lessThan">
      <formula>4.5</formula>
    </cfRule>
    <cfRule type="cellIs" dxfId="276" priority="54" operator="greaterThan">
      <formula>5.5</formula>
    </cfRule>
  </conditionalFormatting>
  <conditionalFormatting sqref="N18:N19">
    <cfRule type="cellIs" dxfId="275" priority="51" operator="lessThan">
      <formula>1.5</formula>
    </cfRule>
    <cfRule type="cellIs" dxfId="274" priority="52" operator="greaterThan">
      <formula>2.5</formula>
    </cfRule>
  </conditionalFormatting>
  <conditionalFormatting sqref="O18:O19">
    <cfRule type="cellIs" dxfId="273" priority="49" operator="lessThan">
      <formula>4.5</formula>
    </cfRule>
    <cfRule type="cellIs" dxfId="272" priority="50" operator="greaterThan">
      <formula>7.5</formula>
    </cfRule>
  </conditionalFormatting>
  <conditionalFormatting sqref="Q18:Q19">
    <cfRule type="cellIs" dxfId="271" priority="47" operator="lessThan">
      <formula>2.5</formula>
    </cfRule>
    <cfRule type="cellIs" dxfId="270" priority="48" operator="greaterThan">
      <formula>4.5</formula>
    </cfRule>
  </conditionalFormatting>
  <conditionalFormatting sqref="R18:R19">
    <cfRule type="cellIs" dxfId="269" priority="45" operator="lessThan">
      <formula>2.5</formula>
    </cfRule>
    <cfRule type="cellIs" dxfId="268" priority="46" operator="greaterThan">
      <formula>4.5</formula>
    </cfRule>
  </conditionalFormatting>
  <conditionalFormatting sqref="S18:S19">
    <cfRule type="cellIs" dxfId="267" priority="44" operator="greaterThan">
      <formula>1.5</formula>
    </cfRule>
  </conditionalFormatting>
  <conditionalFormatting sqref="K18:T19">
    <cfRule type="expression" dxfId="266" priority="43">
      <formula>K18=""</formula>
    </cfRule>
  </conditionalFormatting>
  <conditionalFormatting sqref="K22:L23">
    <cfRule type="cellIs" dxfId="265" priority="41" operator="lessThan">
      <formula>0.5</formula>
    </cfRule>
    <cfRule type="cellIs" dxfId="264" priority="42" operator="greaterThan">
      <formula>0.5</formula>
    </cfRule>
  </conditionalFormatting>
  <conditionalFormatting sqref="M22:M23">
    <cfRule type="cellIs" dxfId="263" priority="39" operator="lessThan">
      <formula>4.5</formula>
    </cfRule>
    <cfRule type="cellIs" dxfId="262" priority="40" operator="greaterThan">
      <formula>5.5</formula>
    </cfRule>
  </conditionalFormatting>
  <conditionalFormatting sqref="N22:N23">
    <cfRule type="cellIs" dxfId="261" priority="37" operator="lessThan">
      <formula>1.5</formula>
    </cfRule>
    <cfRule type="cellIs" dxfId="260" priority="38" operator="greaterThan">
      <formula>2.5</formula>
    </cfRule>
  </conditionalFormatting>
  <conditionalFormatting sqref="O22:O23">
    <cfRule type="cellIs" dxfId="259" priority="35" operator="lessThan">
      <formula>4.5</formula>
    </cfRule>
    <cfRule type="cellIs" dxfId="258" priority="36" operator="greaterThan">
      <formula>7.5</formula>
    </cfRule>
  </conditionalFormatting>
  <conditionalFormatting sqref="Q22:Q23">
    <cfRule type="cellIs" dxfId="257" priority="33" operator="lessThan">
      <formula>2.5</formula>
    </cfRule>
    <cfRule type="cellIs" dxfId="256" priority="34" operator="greaterThan">
      <formula>4.5</formula>
    </cfRule>
  </conditionalFormatting>
  <conditionalFormatting sqref="R22:R23">
    <cfRule type="cellIs" dxfId="255" priority="31" operator="lessThan">
      <formula>2.5</formula>
    </cfRule>
    <cfRule type="cellIs" dxfId="254" priority="32" operator="greaterThan">
      <formula>4.5</formula>
    </cfRule>
  </conditionalFormatting>
  <conditionalFormatting sqref="S22:S23">
    <cfRule type="cellIs" dxfId="253" priority="30" operator="greaterThan">
      <formula>1.5</formula>
    </cfRule>
  </conditionalFormatting>
  <conditionalFormatting sqref="K22:T23">
    <cfRule type="expression" dxfId="252" priority="29">
      <formula>K22=""</formula>
    </cfRule>
  </conditionalFormatting>
  <conditionalFormatting sqref="K24:L25">
    <cfRule type="cellIs" dxfId="251" priority="27" operator="lessThan">
      <formula>0.5</formula>
    </cfRule>
    <cfRule type="cellIs" dxfId="250" priority="28" operator="greaterThan">
      <formula>0.5</formula>
    </cfRule>
  </conditionalFormatting>
  <conditionalFormatting sqref="M24:M25">
    <cfRule type="cellIs" dxfId="249" priority="25" operator="lessThan">
      <formula>4.5</formula>
    </cfRule>
    <cfRule type="cellIs" dxfId="248" priority="26" operator="greaterThan">
      <formula>5.5</formula>
    </cfRule>
  </conditionalFormatting>
  <conditionalFormatting sqref="N24:N25">
    <cfRule type="cellIs" dxfId="247" priority="23" operator="lessThan">
      <formula>1.5</formula>
    </cfRule>
    <cfRule type="cellIs" dxfId="246" priority="24" operator="greaterThan">
      <formula>2.5</formula>
    </cfRule>
  </conditionalFormatting>
  <conditionalFormatting sqref="O24:O25">
    <cfRule type="cellIs" dxfId="245" priority="21" operator="lessThan">
      <formula>4.5</formula>
    </cfRule>
    <cfRule type="cellIs" dxfId="244" priority="22" operator="greaterThan">
      <formula>7.5</formula>
    </cfRule>
  </conditionalFormatting>
  <conditionalFormatting sqref="Q24:Q25">
    <cfRule type="cellIs" dxfId="243" priority="19" operator="lessThan">
      <formula>2.5</formula>
    </cfRule>
    <cfRule type="cellIs" dxfId="242" priority="20" operator="greaterThan">
      <formula>4.5</formula>
    </cfRule>
  </conditionalFormatting>
  <conditionalFormatting sqref="R24:R25">
    <cfRule type="cellIs" dxfId="241" priority="17" operator="lessThan">
      <formula>2.5</formula>
    </cfRule>
    <cfRule type="cellIs" dxfId="240" priority="18" operator="greaterThan">
      <formula>4.5</formula>
    </cfRule>
  </conditionalFormatting>
  <conditionalFormatting sqref="S24:S25">
    <cfRule type="cellIs" dxfId="239" priority="16" operator="greaterThan">
      <formula>1.5</formula>
    </cfRule>
  </conditionalFormatting>
  <conditionalFormatting sqref="K24:T25">
    <cfRule type="expression" dxfId="238" priority="15">
      <formula>K24=""</formula>
    </cfRule>
  </conditionalFormatting>
  <conditionalFormatting sqref="K14:L14">
    <cfRule type="cellIs" dxfId="237" priority="13" operator="lessThan">
      <formula>0.5</formula>
    </cfRule>
    <cfRule type="cellIs" dxfId="236" priority="14" operator="greaterThan">
      <formula>0.5</formula>
    </cfRule>
  </conditionalFormatting>
  <conditionalFormatting sqref="M14">
    <cfRule type="cellIs" dxfId="235" priority="11" operator="lessThan">
      <formula>4.5</formula>
    </cfRule>
    <cfRule type="cellIs" dxfId="234" priority="12" operator="greaterThan">
      <formula>5.5</formula>
    </cfRule>
  </conditionalFormatting>
  <conditionalFormatting sqref="N14">
    <cfRule type="cellIs" dxfId="233" priority="9" operator="lessThan">
      <formula>1.5</formula>
    </cfRule>
    <cfRule type="cellIs" dxfId="232" priority="10" operator="greaterThan">
      <formula>2.5</formula>
    </cfRule>
  </conditionalFormatting>
  <conditionalFormatting sqref="O14">
    <cfRule type="cellIs" dxfId="231" priority="7" operator="lessThan">
      <formula>4.5</formula>
    </cfRule>
    <cfRule type="cellIs" dxfId="230" priority="8" operator="greaterThan">
      <formula>7.5</formula>
    </cfRule>
  </conditionalFormatting>
  <conditionalFormatting sqref="Q14">
    <cfRule type="cellIs" dxfId="229" priority="5" operator="lessThan">
      <formula>2.5</formula>
    </cfRule>
    <cfRule type="cellIs" dxfId="228" priority="6" operator="greaterThan">
      <formula>4.5</formula>
    </cfRule>
  </conditionalFormatting>
  <conditionalFormatting sqref="R14">
    <cfRule type="cellIs" dxfId="227" priority="3" operator="lessThan">
      <formula>2.5</formula>
    </cfRule>
    <cfRule type="cellIs" dxfId="226" priority="4" operator="greaterThan">
      <formula>4.5</formula>
    </cfRule>
  </conditionalFormatting>
  <conditionalFormatting sqref="S14">
    <cfRule type="cellIs" dxfId="225" priority="2" operator="greaterThan">
      <formula>1.5</formula>
    </cfRule>
  </conditionalFormatting>
  <conditionalFormatting sqref="K14:T14">
    <cfRule type="expression" dxfId="224" priority="1">
      <formula>K14=""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B14" workbookViewId="0">
      <selection activeCell="I9" sqref="I9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2"/>
      <c r="B1" s="3" t="s">
        <v>43</v>
      </c>
      <c r="C1" s="2"/>
      <c r="D1" s="2"/>
      <c r="E1" s="76" t="s">
        <v>22</v>
      </c>
      <c r="F1" s="76"/>
      <c r="G1" s="76"/>
      <c r="H1" s="76"/>
      <c r="I1" s="77"/>
      <c r="J1" s="4"/>
      <c r="K1" s="70" t="s">
        <v>57</v>
      </c>
      <c r="L1" s="70" t="s">
        <v>58</v>
      </c>
      <c r="M1" s="70" t="s">
        <v>59</v>
      </c>
      <c r="N1" s="70" t="s">
        <v>60</v>
      </c>
      <c r="O1" s="70" t="s">
        <v>61</v>
      </c>
      <c r="P1" s="70" t="s">
        <v>62</v>
      </c>
      <c r="Q1" s="70" t="s">
        <v>63</v>
      </c>
      <c r="R1" s="70" t="s">
        <v>64</v>
      </c>
      <c r="S1" s="70" t="s">
        <v>65</v>
      </c>
      <c r="T1" s="70" t="s">
        <v>66</v>
      </c>
    </row>
    <row r="2" spans="1:20" ht="18.75" x14ac:dyDescent="0.3">
      <c r="A2" s="2"/>
      <c r="B2" s="5">
        <f>DATE</f>
        <v>42393</v>
      </c>
      <c r="C2" s="2"/>
      <c r="D2" s="2"/>
      <c r="E2" s="76"/>
      <c r="F2" s="76"/>
      <c r="G2" s="76"/>
      <c r="H2" s="76"/>
      <c r="I2" s="77"/>
      <c r="J2" s="6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28.5" x14ac:dyDescent="0.25">
      <c r="A3" s="2"/>
      <c r="B3" s="23" t="s">
        <v>369</v>
      </c>
      <c r="C3" s="2"/>
      <c r="D3" s="2"/>
      <c r="E3" s="76"/>
      <c r="F3" s="76"/>
      <c r="G3" s="76"/>
      <c r="H3" s="76"/>
      <c r="I3" s="77"/>
      <c r="J3" s="23" t="s">
        <v>370</v>
      </c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ht="18.75" customHeight="1" x14ac:dyDescent="0.3">
      <c r="A4" s="2"/>
      <c r="B4" s="3"/>
      <c r="C4" s="2"/>
      <c r="D4" s="2"/>
      <c r="E4" s="76"/>
      <c r="F4" s="76"/>
      <c r="G4" s="76"/>
      <c r="H4" s="76"/>
      <c r="I4" s="77"/>
      <c r="J4" s="6"/>
      <c r="K4" s="71"/>
      <c r="L4" s="71"/>
      <c r="M4" s="71"/>
      <c r="N4" s="71"/>
      <c r="O4" s="71"/>
      <c r="P4" s="71"/>
      <c r="Q4" s="71"/>
      <c r="R4" s="71"/>
      <c r="S4" s="71"/>
      <c r="T4" s="71"/>
    </row>
    <row r="5" spans="1:20" ht="15" customHeight="1" x14ac:dyDescent="0.3">
      <c r="A5" s="2"/>
      <c r="B5" s="24"/>
      <c r="C5" s="2"/>
      <c r="D5" s="2"/>
      <c r="E5" s="76"/>
      <c r="F5" s="76"/>
      <c r="G5" s="76"/>
      <c r="H5" s="76"/>
      <c r="I5" s="77"/>
      <c r="J5" s="6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ht="18.75" x14ac:dyDescent="0.3">
      <c r="A6" s="2"/>
      <c r="B6" s="3" t="s">
        <v>45</v>
      </c>
      <c r="C6" s="2"/>
      <c r="D6" s="2"/>
      <c r="E6" s="76"/>
      <c r="F6" s="76"/>
      <c r="G6" s="76"/>
      <c r="H6" s="76"/>
      <c r="I6" s="77"/>
      <c r="J6" s="6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ht="15" customHeight="1" x14ac:dyDescent="0.3">
      <c r="A7" s="2"/>
      <c r="B7" s="7"/>
      <c r="C7" s="2"/>
      <c r="D7" s="2"/>
      <c r="E7" s="76"/>
      <c r="F7" s="76"/>
      <c r="G7" s="76"/>
      <c r="H7" s="76"/>
      <c r="I7" s="77"/>
      <c r="J7" s="6"/>
      <c r="K7" s="71"/>
      <c r="L7" s="71"/>
      <c r="M7" s="71"/>
      <c r="N7" s="71"/>
      <c r="O7" s="71"/>
      <c r="P7" s="71"/>
      <c r="Q7" s="71"/>
      <c r="R7" s="71"/>
      <c r="S7" s="71"/>
      <c r="T7" s="71"/>
    </row>
    <row r="8" spans="1:20" ht="86.25" customHeight="1" x14ac:dyDescent="0.25">
      <c r="A8" s="2"/>
      <c r="B8" s="8"/>
      <c r="C8" s="2"/>
      <c r="D8" s="2"/>
      <c r="E8" s="78"/>
      <c r="F8" s="78"/>
      <c r="G8" s="78"/>
      <c r="H8" s="78"/>
      <c r="I8" s="79"/>
      <c r="J8" s="12" t="s">
        <v>54</v>
      </c>
      <c r="K8" s="72"/>
      <c r="L8" s="72"/>
      <c r="M8" s="72"/>
      <c r="N8" s="72"/>
      <c r="O8" s="72"/>
      <c r="P8" s="72"/>
      <c r="Q8" s="72"/>
      <c r="R8" s="72"/>
      <c r="S8" s="72"/>
      <c r="T8" s="72"/>
    </row>
    <row r="9" spans="1:20" x14ac:dyDescent="0.25">
      <c r="A9" s="2" t="s">
        <v>2</v>
      </c>
      <c r="B9" s="7"/>
      <c r="C9" s="2" t="s">
        <v>18</v>
      </c>
      <c r="D9" s="2" t="s">
        <v>19</v>
      </c>
      <c r="E9" s="19" t="s">
        <v>3</v>
      </c>
      <c r="F9" s="19" t="s">
        <v>4</v>
      </c>
      <c r="G9" s="19" t="s">
        <v>5</v>
      </c>
      <c r="H9" s="19" t="s">
        <v>6</v>
      </c>
      <c r="I9" s="39" t="s">
        <v>679</v>
      </c>
      <c r="J9" s="7"/>
      <c r="K9" s="22" t="s">
        <v>48</v>
      </c>
      <c r="L9" s="22" t="s">
        <v>48</v>
      </c>
      <c r="M9" s="22" t="s">
        <v>49</v>
      </c>
      <c r="N9" s="22" t="s">
        <v>50</v>
      </c>
      <c r="O9" s="22" t="s">
        <v>51</v>
      </c>
      <c r="P9" s="22"/>
      <c r="Q9" s="22" t="s">
        <v>52</v>
      </c>
      <c r="R9" s="22" t="s">
        <v>52</v>
      </c>
      <c r="S9" s="22" t="s">
        <v>53</v>
      </c>
      <c r="T9" s="22"/>
    </row>
    <row r="10" spans="1:20" hidden="1" x14ac:dyDescent="0.25">
      <c r="A10" s="2"/>
      <c r="B10" s="2"/>
      <c r="C10" s="2"/>
      <c r="D10" s="2"/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/>
      <c r="K10" s="2" t="s">
        <v>8</v>
      </c>
      <c r="L10" s="2" t="s">
        <v>9</v>
      </c>
      <c r="M10" s="2" t="s">
        <v>10</v>
      </c>
      <c r="N10" s="2" t="s">
        <v>11</v>
      </c>
      <c r="O10" s="2" t="s">
        <v>12</v>
      </c>
      <c r="P10" s="2" t="s">
        <v>13</v>
      </c>
      <c r="Q10" s="2" t="s">
        <v>14</v>
      </c>
      <c r="R10" s="2" t="s">
        <v>15</v>
      </c>
      <c r="S10" s="2" t="s">
        <v>16</v>
      </c>
      <c r="T10" s="2" t="s">
        <v>17</v>
      </c>
    </row>
    <row r="11" spans="1:20" x14ac:dyDescent="0.25">
      <c r="A11" s="2"/>
      <c r="B11" s="13" t="s">
        <v>272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 x14ac:dyDescent="0.25">
      <c r="A12" s="10" t="s">
        <v>302</v>
      </c>
      <c r="B12" s="16" t="s">
        <v>273</v>
      </c>
      <c r="C12" s="9" t="str">
        <f t="shared" ref="C12:C18" si="0">CONCATENATE(YEAR,":",MONTH,":",WEEK,":",DAY,":",$A12)</f>
        <v>2016:1:4:7:SONGSHAN_E</v>
      </c>
      <c r="D12" s="9" t="e">
        <f>MATCH($C12,#REF!,0)</f>
        <v>#REF!</v>
      </c>
      <c r="E12" s="36" t="str">
        <f>IFERROR(INDEX(#REF!,$D12,MATCH(E$10,#REF!,0)), "")</f>
        <v/>
      </c>
      <c r="F12" s="36" t="str">
        <f>IFERROR(INDEX(#REF!,$D12,MATCH(F$10,#REF!,0)), "")</f>
        <v/>
      </c>
      <c r="G12" s="36" t="str">
        <f>IFERROR(INDEX(#REF!,$D12,MATCH(G$10,#REF!,0)), "")</f>
        <v/>
      </c>
      <c r="H12" s="36" t="str">
        <f>IFERROR(INDEX(#REF!,$D12,MATCH(H$10,#REF!,0)), "")</f>
        <v/>
      </c>
      <c r="I12" s="36" t="str">
        <f>IFERROR(INDEX(#REF!,$D12,MATCH(I$10,#REF!,0)), "")</f>
        <v/>
      </c>
      <c r="J12" s="9" t="s">
        <v>289</v>
      </c>
      <c r="K12" s="36" t="str">
        <f>IFERROR(INDEX(#REF!,$D12,MATCH(K$10,#REF!,0)), "")</f>
        <v/>
      </c>
      <c r="L12" s="36" t="str">
        <f>IFERROR(INDEX(#REF!,$D12,MATCH(L$10,#REF!,0)), "")</f>
        <v/>
      </c>
      <c r="M12" s="36" t="str">
        <f>IFERROR(INDEX(#REF!,$D12,MATCH(M$10,#REF!,0)), "")</f>
        <v/>
      </c>
      <c r="N12" s="36" t="str">
        <f>IFERROR(INDEX(#REF!,$D12,MATCH(N$10,#REF!,0)), "")</f>
        <v/>
      </c>
      <c r="O12" s="36" t="str">
        <f>IFERROR(INDEX(#REF!,$D12,MATCH(O$10,#REF!,0)), "")</f>
        <v/>
      </c>
      <c r="P12" s="36" t="str">
        <f>IFERROR(INDEX(#REF!,$D12,MATCH(P$10,#REF!,0)), "")</f>
        <v/>
      </c>
      <c r="Q12" s="36" t="str">
        <f>IFERROR(INDEX(#REF!,$D12,MATCH(Q$10,#REF!,0)), "")</f>
        <v/>
      </c>
      <c r="R12" s="36" t="str">
        <f>IFERROR(INDEX(#REF!,$D12,MATCH(R$10,#REF!,0)), "")</f>
        <v/>
      </c>
      <c r="S12" s="36" t="str">
        <f>IFERROR(INDEX(#REF!,$D12,MATCH(S$10,#REF!,0)), "")</f>
        <v/>
      </c>
      <c r="T12" s="36" t="str">
        <f>IFERROR(INDEX(#REF!,$D12,MATCH(T$10,#REF!,0)), "")</f>
        <v/>
      </c>
    </row>
    <row r="13" spans="1:20" x14ac:dyDescent="0.25">
      <c r="A13" s="10" t="s">
        <v>303</v>
      </c>
      <c r="B13" s="16" t="s">
        <v>274</v>
      </c>
      <c r="C13" s="9" t="str">
        <f t="shared" si="0"/>
        <v>2016:1:4:7:SONGSHAN_S</v>
      </c>
      <c r="D13" s="9" t="e">
        <f>MATCH($C13,#REF!,0)</f>
        <v>#REF!</v>
      </c>
      <c r="E13" s="36" t="str">
        <f>IFERROR(INDEX(#REF!,$D13,MATCH(E$10,#REF!,0)), "")</f>
        <v/>
      </c>
      <c r="F13" s="36" t="str">
        <f>IFERROR(INDEX(#REF!,$D13,MATCH(F$10,#REF!,0)), "")</f>
        <v/>
      </c>
      <c r="G13" s="36" t="str">
        <f>IFERROR(INDEX(#REF!,$D13,MATCH(G$10,#REF!,0)), "")</f>
        <v/>
      </c>
      <c r="H13" s="36" t="str">
        <f>IFERROR(INDEX(#REF!,$D13,MATCH(H$10,#REF!,0)), "")</f>
        <v/>
      </c>
      <c r="I13" s="36" t="str">
        <f>IFERROR(INDEX(#REF!,$D13,MATCH(I$10,#REF!,0)), "")</f>
        <v/>
      </c>
      <c r="J13" s="9" t="s">
        <v>290</v>
      </c>
      <c r="K13" s="36" t="str">
        <f>IFERROR(INDEX(#REF!,$D13,MATCH(K$10,#REF!,0)), "")</f>
        <v/>
      </c>
      <c r="L13" s="36" t="str">
        <f>IFERROR(INDEX(#REF!,$D13,MATCH(L$10,#REF!,0)), "")</f>
        <v/>
      </c>
      <c r="M13" s="36" t="str">
        <f>IFERROR(INDEX(#REF!,$D13,MATCH(M$10,#REF!,0)), "")</f>
        <v/>
      </c>
      <c r="N13" s="36" t="str">
        <f>IFERROR(INDEX(#REF!,$D13,MATCH(N$10,#REF!,0)), "")</f>
        <v/>
      </c>
      <c r="O13" s="36" t="str">
        <f>IFERROR(INDEX(#REF!,$D13,MATCH(O$10,#REF!,0)), "")</f>
        <v/>
      </c>
      <c r="P13" s="36" t="str">
        <f>IFERROR(INDEX(#REF!,$D13,MATCH(P$10,#REF!,0)), "")</f>
        <v/>
      </c>
      <c r="Q13" s="36" t="str">
        <f>IFERROR(INDEX(#REF!,$D13,MATCH(Q$10,#REF!,0)), "")</f>
        <v/>
      </c>
      <c r="R13" s="36" t="str">
        <f>IFERROR(INDEX(#REF!,$D13,MATCH(R$10,#REF!,0)), "")</f>
        <v/>
      </c>
      <c r="S13" s="36" t="str">
        <f>IFERROR(INDEX(#REF!,$D13,MATCH(S$10,#REF!,0)), "")</f>
        <v/>
      </c>
      <c r="T13" s="36" t="str">
        <f>IFERROR(INDEX(#REF!,$D13,MATCH(T$10,#REF!,0)), "")</f>
        <v/>
      </c>
    </row>
    <row r="14" spans="1:20" x14ac:dyDescent="0.25">
      <c r="A14" s="10" t="s">
        <v>304</v>
      </c>
      <c r="B14" s="16" t="s">
        <v>275</v>
      </c>
      <c r="C14" s="9" t="str">
        <f t="shared" si="0"/>
        <v>2016:1:4:7:NEIHU_E</v>
      </c>
      <c r="D14" s="9" t="e">
        <f>MATCH($C14,#REF!,0)</f>
        <v>#REF!</v>
      </c>
      <c r="E14" s="36" t="str">
        <f>IFERROR(INDEX(#REF!,$D14,MATCH(E$10,#REF!,0)), "")</f>
        <v/>
      </c>
      <c r="F14" s="36" t="str">
        <f>IFERROR(INDEX(#REF!,$D14,MATCH(F$10,#REF!,0)), "")</f>
        <v/>
      </c>
      <c r="G14" s="36" t="str">
        <f>IFERROR(INDEX(#REF!,$D14,MATCH(G$10,#REF!,0)), "")</f>
        <v/>
      </c>
      <c r="H14" s="36" t="str">
        <f>IFERROR(INDEX(#REF!,$D14,MATCH(H$10,#REF!,0)), "")</f>
        <v/>
      </c>
      <c r="I14" s="36" t="str">
        <f>IFERROR(INDEX(#REF!,$D14,MATCH(I$10,#REF!,0)), "")</f>
        <v/>
      </c>
      <c r="J14" s="9" t="s">
        <v>291</v>
      </c>
      <c r="K14" s="36" t="str">
        <f>IFERROR(INDEX(#REF!,$D14,MATCH(K$10,#REF!,0)), "")</f>
        <v/>
      </c>
      <c r="L14" s="36" t="str">
        <f>IFERROR(INDEX(#REF!,$D14,MATCH(L$10,#REF!,0)), "")</f>
        <v/>
      </c>
      <c r="M14" s="36" t="str">
        <f>IFERROR(INDEX(#REF!,$D14,MATCH(M$10,#REF!,0)), "")</f>
        <v/>
      </c>
      <c r="N14" s="36" t="str">
        <f>IFERROR(INDEX(#REF!,$D14,MATCH(N$10,#REF!,0)), "")</f>
        <v/>
      </c>
      <c r="O14" s="36" t="str">
        <f>IFERROR(INDEX(#REF!,$D14,MATCH(O$10,#REF!,0)), "")</f>
        <v/>
      </c>
      <c r="P14" s="36" t="str">
        <f>IFERROR(INDEX(#REF!,$D14,MATCH(P$10,#REF!,0)), "")</f>
        <v/>
      </c>
      <c r="Q14" s="36" t="str">
        <f>IFERROR(INDEX(#REF!,$D14,MATCH(Q$10,#REF!,0)), "")</f>
        <v/>
      </c>
      <c r="R14" s="36" t="str">
        <f>IFERROR(INDEX(#REF!,$D14,MATCH(R$10,#REF!,0)), "")</f>
        <v/>
      </c>
      <c r="S14" s="36" t="str">
        <f>IFERROR(INDEX(#REF!,$D14,MATCH(S$10,#REF!,0)), "")</f>
        <v/>
      </c>
      <c r="T14" s="36" t="str">
        <f>IFERROR(INDEX(#REF!,$D14,MATCH(T$10,#REF!,0)), "")</f>
        <v/>
      </c>
    </row>
    <row r="15" spans="1:20" x14ac:dyDescent="0.25">
      <c r="A15" s="10" t="s">
        <v>305</v>
      </c>
      <c r="B15" s="16" t="s">
        <v>276</v>
      </c>
      <c r="C15" s="9" t="str">
        <f t="shared" si="0"/>
        <v>2016:1:4:7:NEIHU_S</v>
      </c>
      <c r="D15" s="9" t="e">
        <f>MATCH($C15,#REF!,0)</f>
        <v>#REF!</v>
      </c>
      <c r="E15" s="36" t="str">
        <f>IFERROR(INDEX(#REF!,$D15,MATCH(E$10,#REF!,0)), "")</f>
        <v/>
      </c>
      <c r="F15" s="36" t="str">
        <f>IFERROR(INDEX(#REF!,$D15,MATCH(F$10,#REF!,0)), "")</f>
        <v/>
      </c>
      <c r="G15" s="36" t="str">
        <f>IFERROR(INDEX(#REF!,$D15,MATCH(G$10,#REF!,0)), "")</f>
        <v/>
      </c>
      <c r="H15" s="36" t="str">
        <f>IFERROR(INDEX(#REF!,$D15,MATCH(H$10,#REF!,0)), "")</f>
        <v/>
      </c>
      <c r="I15" s="36" t="str">
        <f>IFERROR(INDEX(#REF!,$D15,MATCH(I$10,#REF!,0)), "")</f>
        <v/>
      </c>
      <c r="J15" s="9" t="s">
        <v>292</v>
      </c>
      <c r="K15" s="36" t="str">
        <f>IFERROR(INDEX(#REF!,$D15,MATCH(K$10,#REF!,0)), "")</f>
        <v/>
      </c>
      <c r="L15" s="36" t="str">
        <f>IFERROR(INDEX(#REF!,$D15,MATCH(L$10,#REF!,0)), "")</f>
        <v/>
      </c>
      <c r="M15" s="36" t="str">
        <f>IFERROR(INDEX(#REF!,$D15,MATCH(M$10,#REF!,0)), "")</f>
        <v/>
      </c>
      <c r="N15" s="36" t="str">
        <f>IFERROR(INDEX(#REF!,$D15,MATCH(N$10,#REF!,0)), "")</f>
        <v/>
      </c>
      <c r="O15" s="36" t="str">
        <f>IFERROR(INDEX(#REF!,$D15,MATCH(O$10,#REF!,0)), "")</f>
        <v/>
      </c>
      <c r="P15" s="36" t="str">
        <f>IFERROR(INDEX(#REF!,$D15,MATCH(P$10,#REF!,0)), "")</f>
        <v/>
      </c>
      <c r="Q15" s="36" t="str">
        <f>IFERROR(INDEX(#REF!,$D15,MATCH(Q$10,#REF!,0)), "")</f>
        <v/>
      </c>
      <c r="R15" s="36" t="str">
        <f>IFERROR(INDEX(#REF!,$D15,MATCH(R$10,#REF!,0)), "")</f>
        <v/>
      </c>
      <c r="S15" s="36" t="str">
        <f>IFERROR(INDEX(#REF!,$D15,MATCH(S$10,#REF!,0)), "")</f>
        <v/>
      </c>
      <c r="T15" s="36" t="str">
        <f>IFERROR(INDEX(#REF!,$D15,MATCH(T$10,#REF!,0)), "")</f>
        <v/>
      </c>
    </row>
    <row r="16" spans="1:20" x14ac:dyDescent="0.25">
      <c r="A16" s="10"/>
      <c r="B16" s="17" t="s">
        <v>46</v>
      </c>
      <c r="C16" s="18"/>
      <c r="D16" s="18"/>
      <c r="E16" s="20">
        <f>SUM(E12:E15)</f>
        <v>0</v>
      </c>
      <c r="F16" s="20">
        <f>SUM(F12:F15)</f>
        <v>0</v>
      </c>
      <c r="G16" s="20">
        <f>SUM(G12:G15)</f>
        <v>0</v>
      </c>
      <c r="H16" s="20">
        <f>SUM(H12:H15)</f>
        <v>0</v>
      </c>
      <c r="I16" s="20">
        <f>SUM(I12:I15)</f>
        <v>0</v>
      </c>
      <c r="J16" s="18"/>
      <c r="K16" s="20">
        <f t="shared" ref="K16:T16" si="1">SUM(K12:K15)</f>
        <v>0</v>
      </c>
      <c r="L16" s="20">
        <f t="shared" si="1"/>
        <v>0</v>
      </c>
      <c r="M16" s="20">
        <f t="shared" si="1"/>
        <v>0</v>
      </c>
      <c r="N16" s="20">
        <f t="shared" si="1"/>
        <v>0</v>
      </c>
      <c r="O16" s="20">
        <f t="shared" si="1"/>
        <v>0</v>
      </c>
      <c r="P16" s="20">
        <f t="shared" si="1"/>
        <v>0</v>
      </c>
      <c r="Q16" s="20">
        <f t="shared" si="1"/>
        <v>0</v>
      </c>
      <c r="R16" s="20">
        <f t="shared" si="1"/>
        <v>0</v>
      </c>
      <c r="S16" s="20">
        <f t="shared" si="1"/>
        <v>0</v>
      </c>
      <c r="T16" s="20">
        <f t="shared" si="1"/>
        <v>0</v>
      </c>
    </row>
    <row r="17" spans="1:20" x14ac:dyDescent="0.25">
      <c r="A17" s="2"/>
      <c r="B17" s="26" t="s">
        <v>277</v>
      </c>
      <c r="C17" s="11"/>
      <c r="D17" s="11"/>
      <c r="E17" s="11"/>
      <c r="F17" s="11"/>
      <c r="G17" s="11"/>
      <c r="H17" s="11"/>
      <c r="I17" s="11"/>
      <c r="J17" s="11"/>
      <c r="K17" s="21"/>
      <c r="L17" s="21"/>
      <c r="M17" s="21"/>
      <c r="N17" s="21"/>
      <c r="O17" s="21"/>
      <c r="P17" s="21"/>
      <c r="Q17" s="21"/>
      <c r="R17" s="21"/>
      <c r="S17" s="21"/>
      <c r="T17" s="27"/>
    </row>
    <row r="18" spans="1:20" x14ac:dyDescent="0.25">
      <c r="A18" s="10" t="s">
        <v>306</v>
      </c>
      <c r="B18" s="16" t="s">
        <v>278</v>
      </c>
      <c r="C18" s="9" t="str">
        <f t="shared" si="0"/>
        <v>2016:1:4:7:JILONG_A_E</v>
      </c>
      <c r="D18" s="9" t="e">
        <f>MATCH($C18,#REF!,0)</f>
        <v>#REF!</v>
      </c>
      <c r="E18" s="36" t="str">
        <f>IFERROR(INDEX(#REF!,$D18,MATCH(E$10,#REF!,0)), "")</f>
        <v/>
      </c>
      <c r="F18" s="36" t="str">
        <f>IFERROR(INDEX(#REF!,$D18,MATCH(F$10,#REF!,0)), "")</f>
        <v/>
      </c>
      <c r="G18" s="36" t="str">
        <f>IFERROR(INDEX(#REF!,$D18,MATCH(G$10,#REF!,0)), "")</f>
        <v/>
      </c>
      <c r="H18" s="36" t="str">
        <f>IFERROR(INDEX(#REF!,$D18,MATCH(H$10,#REF!,0)), "")</f>
        <v/>
      </c>
      <c r="I18" s="36" t="str">
        <f>IFERROR(INDEX(#REF!,$D18,MATCH(I$10,#REF!,0)), "")</f>
        <v/>
      </c>
      <c r="J18" s="9" t="s">
        <v>293</v>
      </c>
      <c r="K18" s="36" t="str">
        <f>IFERROR(INDEX(#REF!,$D18,MATCH(K$10,#REF!,0)), "")</f>
        <v/>
      </c>
      <c r="L18" s="36" t="str">
        <f>IFERROR(INDEX(#REF!,$D18,MATCH(L$10,#REF!,0)), "")</f>
        <v/>
      </c>
      <c r="M18" s="36" t="str">
        <f>IFERROR(INDEX(#REF!,$D18,MATCH(M$10,#REF!,0)), "")</f>
        <v/>
      </c>
      <c r="N18" s="36" t="str">
        <f>IFERROR(INDEX(#REF!,$D18,MATCH(N$10,#REF!,0)), "")</f>
        <v/>
      </c>
      <c r="O18" s="36" t="str">
        <f>IFERROR(INDEX(#REF!,$D18,MATCH(O$10,#REF!,0)), "")</f>
        <v/>
      </c>
      <c r="P18" s="36" t="str">
        <f>IFERROR(INDEX(#REF!,$D18,MATCH(P$10,#REF!,0)), "")</f>
        <v/>
      </c>
      <c r="Q18" s="36" t="str">
        <f>IFERROR(INDEX(#REF!,$D18,MATCH(Q$10,#REF!,0)), "")</f>
        <v/>
      </c>
      <c r="R18" s="36" t="str">
        <f>IFERROR(INDEX(#REF!,$D18,MATCH(R$10,#REF!,0)), "")</f>
        <v/>
      </c>
      <c r="S18" s="36" t="str">
        <f>IFERROR(INDEX(#REF!,$D18,MATCH(S$10,#REF!,0)), "")</f>
        <v/>
      </c>
      <c r="T18" s="36" t="str">
        <f>IFERROR(INDEX(#REF!,$D18,MATCH(T$10,#REF!,0)), "")</f>
        <v/>
      </c>
    </row>
    <row r="19" spans="1:20" x14ac:dyDescent="0.25">
      <c r="A19" s="10" t="s">
        <v>307</v>
      </c>
      <c r="B19" s="16" t="s">
        <v>279</v>
      </c>
      <c r="C19" s="9" t="str">
        <f>CONCATENATE(YEAR,":",MONTH,":",WEEK,":",DAY,":",$A19)</f>
        <v>2016:1:4:7:JILONG_B_E</v>
      </c>
      <c r="D19" s="9" t="e">
        <f>MATCH($C19,#REF!,0)</f>
        <v>#REF!</v>
      </c>
      <c r="E19" s="36" t="str">
        <f>IFERROR(INDEX(#REF!,$D19,MATCH(E$10,#REF!,0)), "")</f>
        <v/>
      </c>
      <c r="F19" s="36" t="str">
        <f>IFERROR(INDEX(#REF!,$D19,MATCH(F$10,#REF!,0)), "")</f>
        <v/>
      </c>
      <c r="G19" s="36" t="str">
        <f>IFERROR(INDEX(#REF!,$D19,MATCH(G$10,#REF!,0)), "")</f>
        <v/>
      </c>
      <c r="H19" s="36" t="str">
        <f>IFERROR(INDEX(#REF!,$D19,MATCH(H$10,#REF!,0)), "")</f>
        <v/>
      </c>
      <c r="I19" s="36" t="str">
        <f>IFERROR(INDEX(#REF!,$D19,MATCH(I$10,#REF!,0)), "")</f>
        <v/>
      </c>
      <c r="J19" s="9" t="s">
        <v>294</v>
      </c>
      <c r="K19" s="36" t="str">
        <f>IFERROR(INDEX(#REF!,$D19,MATCH(K$10,#REF!,0)), "")</f>
        <v/>
      </c>
      <c r="L19" s="36" t="str">
        <f>IFERROR(INDEX(#REF!,$D19,MATCH(L$10,#REF!,0)), "")</f>
        <v/>
      </c>
      <c r="M19" s="36" t="str">
        <f>IFERROR(INDEX(#REF!,$D19,MATCH(M$10,#REF!,0)), "")</f>
        <v/>
      </c>
      <c r="N19" s="36" t="str">
        <f>IFERROR(INDEX(#REF!,$D19,MATCH(N$10,#REF!,0)), "")</f>
        <v/>
      </c>
      <c r="O19" s="36" t="str">
        <f>IFERROR(INDEX(#REF!,$D19,MATCH(O$10,#REF!,0)), "")</f>
        <v/>
      </c>
      <c r="P19" s="36" t="str">
        <f>IFERROR(INDEX(#REF!,$D19,MATCH(P$10,#REF!,0)), "")</f>
        <v/>
      </c>
      <c r="Q19" s="36" t="str">
        <f>IFERROR(INDEX(#REF!,$D19,MATCH(Q$10,#REF!,0)), "")</f>
        <v/>
      </c>
      <c r="R19" s="36" t="str">
        <f>IFERROR(INDEX(#REF!,$D19,MATCH(R$10,#REF!,0)), "")</f>
        <v/>
      </c>
      <c r="S19" s="36" t="str">
        <f>IFERROR(INDEX(#REF!,$D19,MATCH(S$10,#REF!,0)), "")</f>
        <v/>
      </c>
      <c r="T19" s="36" t="str">
        <f>IFERROR(INDEX(#REF!,$D19,MATCH(T$10,#REF!,0)), "")</f>
        <v/>
      </c>
    </row>
    <row r="20" spans="1:20" x14ac:dyDescent="0.25">
      <c r="A20" s="2"/>
      <c r="B20" s="17" t="s">
        <v>46</v>
      </c>
      <c r="C20" s="18"/>
      <c r="D20" s="18"/>
      <c r="E20" s="20">
        <f>SUM(E18:E19)</f>
        <v>0</v>
      </c>
      <c r="F20" s="20">
        <f>SUM(F18:F19)</f>
        <v>0</v>
      </c>
      <c r="G20" s="20">
        <f>SUM(G18:G19)</f>
        <v>0</v>
      </c>
      <c r="H20" s="20">
        <f>SUM(H18:H19)</f>
        <v>0</v>
      </c>
      <c r="I20" s="20">
        <f>SUM(I18:I19)</f>
        <v>0</v>
      </c>
      <c r="J20" s="18"/>
      <c r="K20" s="20">
        <f t="shared" ref="K20:T20" si="2">SUM(K18:K19)</f>
        <v>0</v>
      </c>
      <c r="L20" s="20">
        <f t="shared" si="2"/>
        <v>0</v>
      </c>
      <c r="M20" s="20">
        <f t="shared" si="2"/>
        <v>0</v>
      </c>
      <c r="N20" s="20">
        <f t="shared" si="2"/>
        <v>0</v>
      </c>
      <c r="O20" s="20">
        <f t="shared" si="2"/>
        <v>0</v>
      </c>
      <c r="P20" s="20">
        <f t="shared" si="2"/>
        <v>0</v>
      </c>
      <c r="Q20" s="20">
        <f t="shared" si="2"/>
        <v>0</v>
      </c>
      <c r="R20" s="20">
        <f t="shared" si="2"/>
        <v>0</v>
      </c>
      <c r="S20" s="20">
        <f t="shared" si="2"/>
        <v>0</v>
      </c>
      <c r="T20" s="20">
        <f t="shared" si="2"/>
        <v>0</v>
      </c>
    </row>
    <row r="21" spans="1:20" x14ac:dyDescent="0.25">
      <c r="A21" s="2"/>
      <c r="B21" s="26" t="s">
        <v>280</v>
      </c>
      <c r="C21" s="11"/>
      <c r="D21" s="11"/>
      <c r="E21" s="11"/>
      <c r="F21" s="11"/>
      <c r="G21" s="11"/>
      <c r="H21" s="11"/>
      <c r="I21" s="11"/>
      <c r="J21" s="11"/>
      <c r="K21" s="21"/>
      <c r="L21" s="21"/>
      <c r="M21" s="21"/>
      <c r="N21" s="21"/>
      <c r="O21" s="21"/>
      <c r="P21" s="21"/>
      <c r="Q21" s="21"/>
      <c r="R21" s="21"/>
      <c r="S21" s="21"/>
      <c r="T21" s="27"/>
    </row>
    <row r="22" spans="1:20" x14ac:dyDescent="0.25">
      <c r="A22" s="10" t="s">
        <v>308</v>
      </c>
      <c r="B22" s="16" t="s">
        <v>281</v>
      </c>
      <c r="C22" s="9" t="str">
        <f t="shared" ref="C22" si="3">CONCATENATE(YEAR,":",MONTH,":",WEEK,":",DAY,":",$A22)</f>
        <v>2016:1:4:7:XIZHI_A_E</v>
      </c>
      <c r="D22" s="9" t="e">
        <f>MATCH($C22,#REF!,0)</f>
        <v>#REF!</v>
      </c>
      <c r="E22" s="36" t="str">
        <f>IFERROR(INDEX(#REF!,$D22,MATCH(E$10,#REF!,0)), "")</f>
        <v/>
      </c>
      <c r="F22" s="36" t="str">
        <f>IFERROR(INDEX(#REF!,$D22,MATCH(F$10,#REF!,0)), "")</f>
        <v/>
      </c>
      <c r="G22" s="36" t="str">
        <f>IFERROR(INDEX(#REF!,$D22,MATCH(G$10,#REF!,0)), "")</f>
        <v/>
      </c>
      <c r="H22" s="36" t="str">
        <f>IFERROR(INDEX(#REF!,$D22,MATCH(H$10,#REF!,0)), "")</f>
        <v/>
      </c>
      <c r="I22" s="36" t="str">
        <f>IFERROR(INDEX(#REF!,$D22,MATCH(I$10,#REF!,0)), "")</f>
        <v/>
      </c>
      <c r="J22" s="9" t="s">
        <v>295</v>
      </c>
      <c r="K22" s="36" t="str">
        <f>IFERROR(INDEX(#REF!,$D22,MATCH(K$10,#REF!,0)), "")</f>
        <v/>
      </c>
      <c r="L22" s="36" t="str">
        <f>IFERROR(INDEX(#REF!,$D22,MATCH(L$10,#REF!,0)), "")</f>
        <v/>
      </c>
      <c r="M22" s="36" t="str">
        <f>IFERROR(INDEX(#REF!,$D22,MATCH(M$10,#REF!,0)), "")</f>
        <v/>
      </c>
      <c r="N22" s="36" t="str">
        <f>IFERROR(INDEX(#REF!,$D22,MATCH(N$10,#REF!,0)), "")</f>
        <v/>
      </c>
      <c r="O22" s="36" t="str">
        <f>IFERROR(INDEX(#REF!,$D22,MATCH(O$10,#REF!,0)), "")</f>
        <v/>
      </c>
      <c r="P22" s="36" t="str">
        <f>IFERROR(INDEX(#REF!,$D22,MATCH(P$10,#REF!,0)), "")</f>
        <v/>
      </c>
      <c r="Q22" s="36" t="str">
        <f>IFERROR(INDEX(#REF!,$D22,MATCH(Q$10,#REF!,0)), "")</f>
        <v/>
      </c>
      <c r="R22" s="36" t="str">
        <f>IFERROR(INDEX(#REF!,$D22,MATCH(R$10,#REF!,0)), "")</f>
        <v/>
      </c>
      <c r="S22" s="36" t="str">
        <f>IFERROR(INDEX(#REF!,$D22,MATCH(S$10,#REF!,0)), "")</f>
        <v/>
      </c>
      <c r="T22" s="36" t="str">
        <f>IFERROR(INDEX(#REF!,$D22,MATCH(T$10,#REF!,0)), "")</f>
        <v/>
      </c>
    </row>
    <row r="23" spans="1:20" x14ac:dyDescent="0.25">
      <c r="A23" s="10" t="s">
        <v>309</v>
      </c>
      <c r="B23" s="16" t="s">
        <v>282</v>
      </c>
      <c r="C23" s="9" t="str">
        <f>CONCATENATE(YEAR,":",MONTH,":",WEEK,":",DAY,":",$A23)</f>
        <v>2016:1:4:7:XIZHI_B_E</v>
      </c>
      <c r="D23" s="9" t="e">
        <f>MATCH($C23,#REF!,0)</f>
        <v>#REF!</v>
      </c>
      <c r="E23" s="36" t="str">
        <f>IFERROR(INDEX(#REF!,$D23,MATCH(E$10,#REF!,0)), "")</f>
        <v/>
      </c>
      <c r="F23" s="36" t="str">
        <f>IFERROR(INDEX(#REF!,$D23,MATCH(F$10,#REF!,0)), "")</f>
        <v/>
      </c>
      <c r="G23" s="36" t="str">
        <f>IFERROR(INDEX(#REF!,$D23,MATCH(G$10,#REF!,0)), "")</f>
        <v/>
      </c>
      <c r="H23" s="36" t="str">
        <f>IFERROR(INDEX(#REF!,$D23,MATCH(H$10,#REF!,0)), "")</f>
        <v/>
      </c>
      <c r="I23" s="36" t="str">
        <f>IFERROR(INDEX(#REF!,$D23,MATCH(I$10,#REF!,0)), "")</f>
        <v/>
      </c>
      <c r="J23" s="9" t="s">
        <v>296</v>
      </c>
      <c r="K23" s="36" t="str">
        <f>IFERROR(INDEX(#REF!,$D23,MATCH(K$10,#REF!,0)), "")</f>
        <v/>
      </c>
      <c r="L23" s="36" t="str">
        <f>IFERROR(INDEX(#REF!,$D23,MATCH(L$10,#REF!,0)), "")</f>
        <v/>
      </c>
      <c r="M23" s="36" t="str">
        <f>IFERROR(INDEX(#REF!,$D23,MATCH(M$10,#REF!,0)), "")</f>
        <v/>
      </c>
      <c r="N23" s="36" t="str">
        <f>IFERROR(INDEX(#REF!,$D23,MATCH(N$10,#REF!,0)), "")</f>
        <v/>
      </c>
      <c r="O23" s="36" t="str">
        <f>IFERROR(INDEX(#REF!,$D23,MATCH(O$10,#REF!,0)), "")</f>
        <v/>
      </c>
      <c r="P23" s="36" t="str">
        <f>IFERROR(INDEX(#REF!,$D23,MATCH(P$10,#REF!,0)), "")</f>
        <v/>
      </c>
      <c r="Q23" s="36" t="str">
        <f>IFERROR(INDEX(#REF!,$D23,MATCH(Q$10,#REF!,0)), "")</f>
        <v/>
      </c>
      <c r="R23" s="36" t="str">
        <f>IFERROR(INDEX(#REF!,$D23,MATCH(R$10,#REF!,0)), "")</f>
        <v/>
      </c>
      <c r="S23" s="36" t="str">
        <f>IFERROR(INDEX(#REF!,$D23,MATCH(S$10,#REF!,0)), "")</f>
        <v/>
      </c>
      <c r="T23" s="36" t="str">
        <f>IFERROR(INDEX(#REF!,$D23,MATCH(T$10,#REF!,0)), "")</f>
        <v/>
      </c>
    </row>
    <row r="24" spans="1:20" x14ac:dyDescent="0.25">
      <c r="A24" s="10" t="s">
        <v>310</v>
      </c>
      <c r="B24" s="16" t="s">
        <v>283</v>
      </c>
      <c r="C24" s="9" t="str">
        <f>CONCATENATE(YEAR,":",MONTH,":",WEEK,":",DAY,":",$A24)</f>
        <v>2016:1:4:7:XIZHI_S</v>
      </c>
      <c r="D24" s="9" t="e">
        <f>MATCH($C24,#REF!,0)</f>
        <v>#REF!</v>
      </c>
      <c r="E24" s="36" t="str">
        <f>IFERROR(INDEX(#REF!,$D24,MATCH(E$10,#REF!,0)), "")</f>
        <v/>
      </c>
      <c r="F24" s="36" t="str">
        <f>IFERROR(INDEX(#REF!,$D24,MATCH(F$10,#REF!,0)), "")</f>
        <v/>
      </c>
      <c r="G24" s="36" t="str">
        <f>IFERROR(INDEX(#REF!,$D24,MATCH(G$10,#REF!,0)), "")</f>
        <v/>
      </c>
      <c r="H24" s="36" t="str">
        <f>IFERROR(INDEX(#REF!,$D24,MATCH(H$10,#REF!,0)), "")</f>
        <v/>
      </c>
      <c r="I24" s="36" t="str">
        <f>IFERROR(INDEX(#REF!,$D24,MATCH(I$10,#REF!,0)), "")</f>
        <v/>
      </c>
      <c r="J24" s="9" t="s">
        <v>297</v>
      </c>
      <c r="K24" s="36" t="str">
        <f>IFERROR(INDEX(#REF!,$D24,MATCH(K$10,#REF!,0)), "")</f>
        <v/>
      </c>
      <c r="L24" s="36" t="str">
        <f>IFERROR(INDEX(#REF!,$D24,MATCH(L$10,#REF!,0)), "")</f>
        <v/>
      </c>
      <c r="M24" s="36" t="str">
        <f>IFERROR(INDEX(#REF!,$D24,MATCH(M$10,#REF!,0)), "")</f>
        <v/>
      </c>
      <c r="N24" s="36" t="str">
        <f>IFERROR(INDEX(#REF!,$D24,MATCH(N$10,#REF!,0)), "")</f>
        <v/>
      </c>
      <c r="O24" s="36" t="str">
        <f>IFERROR(INDEX(#REF!,$D24,MATCH(O$10,#REF!,0)), "")</f>
        <v/>
      </c>
      <c r="P24" s="36" t="str">
        <f>IFERROR(INDEX(#REF!,$D24,MATCH(P$10,#REF!,0)), "")</f>
        <v/>
      </c>
      <c r="Q24" s="36" t="str">
        <f>IFERROR(INDEX(#REF!,$D24,MATCH(Q$10,#REF!,0)), "")</f>
        <v/>
      </c>
      <c r="R24" s="36" t="str">
        <f>IFERROR(INDEX(#REF!,$D24,MATCH(R$10,#REF!,0)), "")</f>
        <v/>
      </c>
      <c r="S24" s="36" t="str">
        <f>IFERROR(INDEX(#REF!,$D24,MATCH(S$10,#REF!,0)), "")</f>
        <v/>
      </c>
      <c r="T24" s="36" t="str">
        <f>IFERROR(INDEX(#REF!,$D24,MATCH(T$10,#REF!,0)), "")</f>
        <v/>
      </c>
    </row>
    <row r="25" spans="1:20" x14ac:dyDescent="0.25">
      <c r="A25" s="2"/>
      <c r="B25" s="17" t="s">
        <v>46</v>
      </c>
      <c r="C25" s="18"/>
      <c r="D25" s="18"/>
      <c r="E25" s="20">
        <f>SUM(E22:E24)</f>
        <v>0</v>
      </c>
      <c r="F25" s="20">
        <f t="shared" ref="F25:I25" si="4">SUM(F22:F24)</f>
        <v>0</v>
      </c>
      <c r="G25" s="20">
        <f t="shared" si="4"/>
        <v>0</v>
      </c>
      <c r="H25" s="20">
        <f t="shared" si="4"/>
        <v>0</v>
      </c>
      <c r="I25" s="20">
        <f t="shared" si="4"/>
        <v>0</v>
      </c>
      <c r="J25" s="18"/>
      <c r="K25" s="20">
        <f t="shared" ref="K25:T25" si="5">SUM(K22:K24)</f>
        <v>0</v>
      </c>
      <c r="L25" s="20">
        <f t="shared" si="5"/>
        <v>0</v>
      </c>
      <c r="M25" s="20">
        <f t="shared" si="5"/>
        <v>0</v>
      </c>
      <c r="N25" s="20">
        <f t="shared" si="5"/>
        <v>0</v>
      </c>
      <c r="O25" s="20">
        <f t="shared" si="5"/>
        <v>0</v>
      </c>
      <c r="P25" s="20">
        <f t="shared" si="5"/>
        <v>0</v>
      </c>
      <c r="Q25" s="20">
        <f t="shared" si="5"/>
        <v>0</v>
      </c>
      <c r="R25" s="20">
        <f t="shared" si="5"/>
        <v>0</v>
      </c>
      <c r="S25" s="20">
        <f t="shared" si="5"/>
        <v>0</v>
      </c>
      <c r="T25" s="20">
        <f t="shared" si="5"/>
        <v>0</v>
      </c>
    </row>
    <row r="26" spans="1:20" x14ac:dyDescent="0.25">
      <c r="A26" s="2"/>
      <c r="B26" s="13" t="s">
        <v>284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</row>
    <row r="27" spans="1:20" x14ac:dyDescent="0.25">
      <c r="A27" s="10" t="s">
        <v>311</v>
      </c>
      <c r="B27" s="16" t="s">
        <v>285</v>
      </c>
      <c r="C27" s="9" t="str">
        <f t="shared" ref="C27:C30" si="6">CONCATENATE(YEAR,":",MONTH,":",WEEK,":",DAY,":",$A27)</f>
        <v>2016:1:4:7:LUODONG_A_E</v>
      </c>
      <c r="D27" s="9" t="e">
        <f>MATCH($C27,#REF!,0)</f>
        <v>#REF!</v>
      </c>
      <c r="E27" s="36" t="str">
        <f>IFERROR(INDEX(#REF!,$D27,MATCH(E$10,#REF!,0)), "")</f>
        <v/>
      </c>
      <c r="F27" s="36" t="str">
        <f>IFERROR(INDEX(#REF!,$D27,MATCH(F$10,#REF!,0)), "")</f>
        <v/>
      </c>
      <c r="G27" s="36" t="str">
        <f>IFERROR(INDEX(#REF!,$D27,MATCH(G$10,#REF!,0)), "")</f>
        <v/>
      </c>
      <c r="H27" s="36" t="str">
        <f>IFERROR(INDEX(#REF!,$D27,MATCH(H$10,#REF!,0)), "")</f>
        <v/>
      </c>
      <c r="I27" s="36" t="str">
        <f>IFERROR(INDEX(#REF!,$D27,MATCH(I$10,#REF!,0)), "")</f>
        <v/>
      </c>
      <c r="J27" s="9" t="s">
        <v>298</v>
      </c>
      <c r="K27" s="36" t="str">
        <f>IFERROR(INDEX(#REF!,$D27,MATCH(K$10,#REF!,0)), "")</f>
        <v/>
      </c>
      <c r="L27" s="36" t="str">
        <f>IFERROR(INDEX(#REF!,$D27,MATCH(L$10,#REF!,0)), "")</f>
        <v/>
      </c>
      <c r="M27" s="36" t="str">
        <f>IFERROR(INDEX(#REF!,$D27,MATCH(M$10,#REF!,0)), "")</f>
        <v/>
      </c>
      <c r="N27" s="36" t="str">
        <f>IFERROR(INDEX(#REF!,$D27,MATCH(N$10,#REF!,0)), "")</f>
        <v/>
      </c>
      <c r="O27" s="36" t="str">
        <f>IFERROR(INDEX(#REF!,$D27,MATCH(O$10,#REF!,0)), "")</f>
        <v/>
      </c>
      <c r="P27" s="36" t="str">
        <f>IFERROR(INDEX(#REF!,$D27,MATCH(P$10,#REF!,0)), "")</f>
        <v/>
      </c>
      <c r="Q27" s="36" t="str">
        <f>IFERROR(INDEX(#REF!,$D27,MATCH(Q$10,#REF!,0)), "")</f>
        <v/>
      </c>
      <c r="R27" s="36" t="str">
        <f>IFERROR(INDEX(#REF!,$D27,MATCH(R$10,#REF!,0)), "")</f>
        <v/>
      </c>
      <c r="S27" s="36" t="str">
        <f>IFERROR(INDEX(#REF!,$D27,MATCH(S$10,#REF!,0)), "")</f>
        <v/>
      </c>
      <c r="T27" s="36" t="str">
        <f>IFERROR(INDEX(#REF!,$D27,MATCH(T$10,#REF!,0)), "")</f>
        <v/>
      </c>
    </row>
    <row r="28" spans="1:20" x14ac:dyDescent="0.25">
      <c r="A28" s="10" t="s">
        <v>312</v>
      </c>
      <c r="B28" s="16" t="s">
        <v>286</v>
      </c>
      <c r="C28" s="9" t="str">
        <f t="shared" si="6"/>
        <v>2016:1:4:7:LUODONG_B_E</v>
      </c>
      <c r="D28" s="9" t="e">
        <f>MATCH($C28,#REF!,0)</f>
        <v>#REF!</v>
      </c>
      <c r="E28" s="36" t="str">
        <f>IFERROR(INDEX(#REF!,$D28,MATCH(E$10,#REF!,0)), "")</f>
        <v/>
      </c>
      <c r="F28" s="36" t="str">
        <f>IFERROR(INDEX(#REF!,$D28,MATCH(F$10,#REF!,0)), "")</f>
        <v/>
      </c>
      <c r="G28" s="36" t="str">
        <f>IFERROR(INDEX(#REF!,$D28,MATCH(G$10,#REF!,0)), "")</f>
        <v/>
      </c>
      <c r="H28" s="36" t="str">
        <f>IFERROR(INDEX(#REF!,$D28,MATCH(H$10,#REF!,0)), "")</f>
        <v/>
      </c>
      <c r="I28" s="36" t="str">
        <f>IFERROR(INDEX(#REF!,$D28,MATCH(I$10,#REF!,0)), "")</f>
        <v/>
      </c>
      <c r="J28" s="9" t="s">
        <v>299</v>
      </c>
      <c r="K28" s="36" t="str">
        <f>IFERROR(INDEX(#REF!,$D28,MATCH(K$10,#REF!,0)), "")</f>
        <v/>
      </c>
      <c r="L28" s="36" t="str">
        <f>IFERROR(INDEX(#REF!,$D28,MATCH(L$10,#REF!,0)), "")</f>
        <v/>
      </c>
      <c r="M28" s="36" t="str">
        <f>IFERROR(INDEX(#REF!,$D28,MATCH(M$10,#REF!,0)), "")</f>
        <v/>
      </c>
      <c r="N28" s="36" t="str">
        <f>IFERROR(INDEX(#REF!,$D28,MATCH(N$10,#REF!,0)), "")</f>
        <v/>
      </c>
      <c r="O28" s="36" t="str">
        <f>IFERROR(INDEX(#REF!,$D28,MATCH(O$10,#REF!,0)), "")</f>
        <v/>
      </c>
      <c r="P28" s="36" t="str">
        <f>IFERROR(INDEX(#REF!,$D28,MATCH(P$10,#REF!,0)), "")</f>
        <v/>
      </c>
      <c r="Q28" s="36" t="str">
        <f>IFERROR(INDEX(#REF!,$D28,MATCH(Q$10,#REF!,0)), "")</f>
        <v/>
      </c>
      <c r="R28" s="36" t="str">
        <f>IFERROR(INDEX(#REF!,$D28,MATCH(R$10,#REF!,0)), "")</f>
        <v/>
      </c>
      <c r="S28" s="36" t="str">
        <f>IFERROR(INDEX(#REF!,$D28,MATCH(S$10,#REF!,0)), "")</f>
        <v/>
      </c>
      <c r="T28" s="36" t="str">
        <f>IFERROR(INDEX(#REF!,$D28,MATCH(T$10,#REF!,0)), "")</f>
        <v/>
      </c>
    </row>
    <row r="29" spans="1:20" x14ac:dyDescent="0.25">
      <c r="A29" s="10" t="s">
        <v>313</v>
      </c>
      <c r="B29" s="16" t="s">
        <v>287</v>
      </c>
      <c r="C29" s="9" t="str">
        <f t="shared" si="6"/>
        <v>2016:1:4:7:YILAN_E</v>
      </c>
      <c r="D29" s="9" t="e">
        <f>MATCH($C29,#REF!,0)</f>
        <v>#REF!</v>
      </c>
      <c r="E29" s="36" t="str">
        <f>IFERROR(INDEX(#REF!,$D29,MATCH(E$10,#REF!,0)), "")</f>
        <v/>
      </c>
      <c r="F29" s="36" t="str">
        <f>IFERROR(INDEX(#REF!,$D29,MATCH(F$10,#REF!,0)), "")</f>
        <v/>
      </c>
      <c r="G29" s="36" t="str">
        <f>IFERROR(INDEX(#REF!,$D29,MATCH(G$10,#REF!,0)), "")</f>
        <v/>
      </c>
      <c r="H29" s="36" t="str">
        <f>IFERROR(INDEX(#REF!,$D29,MATCH(H$10,#REF!,0)), "")</f>
        <v/>
      </c>
      <c r="I29" s="36" t="str">
        <f>IFERROR(INDEX(#REF!,$D29,MATCH(I$10,#REF!,0)), "")</f>
        <v/>
      </c>
      <c r="J29" s="9" t="s">
        <v>300</v>
      </c>
      <c r="K29" s="36" t="str">
        <f>IFERROR(INDEX(#REF!,$D29,MATCH(K$10,#REF!,0)), "")</f>
        <v/>
      </c>
      <c r="L29" s="36" t="str">
        <f>IFERROR(INDEX(#REF!,$D29,MATCH(L$10,#REF!,0)), "")</f>
        <v/>
      </c>
      <c r="M29" s="36" t="str">
        <f>IFERROR(INDEX(#REF!,$D29,MATCH(M$10,#REF!,0)), "")</f>
        <v/>
      </c>
      <c r="N29" s="36" t="str">
        <f>IFERROR(INDEX(#REF!,$D29,MATCH(N$10,#REF!,0)), "")</f>
        <v/>
      </c>
      <c r="O29" s="36" t="str">
        <f>IFERROR(INDEX(#REF!,$D29,MATCH(O$10,#REF!,0)), "")</f>
        <v/>
      </c>
      <c r="P29" s="36" t="str">
        <f>IFERROR(INDEX(#REF!,$D29,MATCH(P$10,#REF!,0)), "")</f>
        <v/>
      </c>
      <c r="Q29" s="36" t="str">
        <f>IFERROR(INDEX(#REF!,$D29,MATCH(Q$10,#REF!,0)), "")</f>
        <v/>
      </c>
      <c r="R29" s="36" t="str">
        <f>IFERROR(INDEX(#REF!,$D29,MATCH(R$10,#REF!,0)), "")</f>
        <v/>
      </c>
      <c r="S29" s="36" t="str">
        <f>IFERROR(INDEX(#REF!,$D29,MATCH(S$10,#REF!,0)), "")</f>
        <v/>
      </c>
      <c r="T29" s="36" t="str">
        <f>IFERROR(INDEX(#REF!,$D29,MATCH(T$10,#REF!,0)), "")</f>
        <v/>
      </c>
    </row>
    <row r="30" spans="1:20" x14ac:dyDescent="0.25">
      <c r="A30" s="10" t="s">
        <v>314</v>
      </c>
      <c r="B30" s="16" t="s">
        <v>288</v>
      </c>
      <c r="C30" s="9" t="str">
        <f t="shared" si="6"/>
        <v>2016:1:4:7:YILAN_S</v>
      </c>
      <c r="D30" s="9" t="e">
        <f>MATCH($C30,#REF!,0)</f>
        <v>#REF!</v>
      </c>
      <c r="E30" s="36" t="str">
        <f>IFERROR(INDEX(#REF!,$D30,MATCH(E$10,#REF!,0)), "")</f>
        <v/>
      </c>
      <c r="F30" s="36" t="str">
        <f>IFERROR(INDEX(#REF!,$D30,MATCH(F$10,#REF!,0)), "")</f>
        <v/>
      </c>
      <c r="G30" s="36" t="str">
        <f>IFERROR(INDEX(#REF!,$D30,MATCH(G$10,#REF!,0)), "")</f>
        <v/>
      </c>
      <c r="H30" s="36" t="str">
        <f>IFERROR(INDEX(#REF!,$D30,MATCH(H$10,#REF!,0)), "")</f>
        <v/>
      </c>
      <c r="I30" s="36" t="str">
        <f>IFERROR(INDEX(#REF!,$D30,MATCH(I$10,#REF!,0)), "")</f>
        <v/>
      </c>
      <c r="J30" s="9" t="s">
        <v>301</v>
      </c>
      <c r="K30" s="36" t="str">
        <f>IFERROR(INDEX(#REF!,$D30,MATCH(K$10,#REF!,0)), "")</f>
        <v/>
      </c>
      <c r="L30" s="36" t="str">
        <f>IFERROR(INDEX(#REF!,$D30,MATCH(L$10,#REF!,0)), "")</f>
        <v/>
      </c>
      <c r="M30" s="36" t="str">
        <f>IFERROR(INDEX(#REF!,$D30,MATCH(M$10,#REF!,0)), "")</f>
        <v/>
      </c>
      <c r="N30" s="36" t="str">
        <f>IFERROR(INDEX(#REF!,$D30,MATCH(N$10,#REF!,0)), "")</f>
        <v/>
      </c>
      <c r="O30" s="36" t="str">
        <f>IFERROR(INDEX(#REF!,$D30,MATCH(O$10,#REF!,0)), "")</f>
        <v/>
      </c>
      <c r="P30" s="36" t="str">
        <f>IFERROR(INDEX(#REF!,$D30,MATCH(P$10,#REF!,0)), "")</f>
        <v/>
      </c>
      <c r="Q30" s="36" t="str">
        <f>IFERROR(INDEX(#REF!,$D30,MATCH(Q$10,#REF!,0)), "")</f>
        <v/>
      </c>
      <c r="R30" s="36" t="str">
        <f>IFERROR(INDEX(#REF!,$D30,MATCH(R$10,#REF!,0)), "")</f>
        <v/>
      </c>
      <c r="S30" s="36" t="str">
        <f>IFERROR(INDEX(#REF!,$D30,MATCH(S$10,#REF!,0)), "")</f>
        <v/>
      </c>
      <c r="T30" s="36" t="str">
        <f>IFERROR(INDEX(#REF!,$D30,MATCH(T$10,#REF!,0)), "")</f>
        <v/>
      </c>
    </row>
    <row r="31" spans="1:20" x14ac:dyDescent="0.25">
      <c r="A31" s="10"/>
      <c r="B31" s="17" t="s">
        <v>46</v>
      </c>
      <c r="C31" s="18"/>
      <c r="D31" s="18"/>
      <c r="E31" s="20">
        <f>SUM(E27:E30)</f>
        <v>0</v>
      </c>
      <c r="F31" s="20">
        <f>SUM(F27:F30)</f>
        <v>0</v>
      </c>
      <c r="G31" s="20">
        <f>SUM(G27:G30)</f>
        <v>0</v>
      </c>
      <c r="H31" s="20">
        <f>SUM(H27:H30)</f>
        <v>0</v>
      </c>
      <c r="I31" s="20">
        <f>SUM(I27:I30)</f>
        <v>0</v>
      </c>
      <c r="J31" s="18"/>
      <c r="K31" s="20">
        <f t="shared" ref="K31:T31" si="7">SUM(K27:K30)</f>
        <v>0</v>
      </c>
      <c r="L31" s="20">
        <f t="shared" si="7"/>
        <v>0</v>
      </c>
      <c r="M31" s="20">
        <f t="shared" si="7"/>
        <v>0</v>
      </c>
      <c r="N31" s="20">
        <f t="shared" si="7"/>
        <v>0</v>
      </c>
      <c r="O31" s="20">
        <f t="shared" si="7"/>
        <v>0</v>
      </c>
      <c r="P31" s="20">
        <f t="shared" si="7"/>
        <v>0</v>
      </c>
      <c r="Q31" s="20">
        <f t="shared" si="7"/>
        <v>0</v>
      </c>
      <c r="R31" s="20">
        <f t="shared" si="7"/>
        <v>0</v>
      </c>
      <c r="S31" s="20">
        <f t="shared" si="7"/>
        <v>0</v>
      </c>
      <c r="T31" s="20">
        <f t="shared" si="7"/>
        <v>0</v>
      </c>
    </row>
    <row r="32" spans="1:20" x14ac:dyDescent="0.25">
      <c r="D32" s="1"/>
      <c r="E32" s="1"/>
    </row>
    <row r="33" spans="1:20" x14ac:dyDescent="0.25">
      <c r="B33" s="40" t="s">
        <v>381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5"/>
    </row>
    <row r="34" spans="1:20" x14ac:dyDescent="0.25">
      <c r="A34" t="s">
        <v>384</v>
      </c>
      <c r="B34" s="41" t="s">
        <v>371</v>
      </c>
      <c r="C34" s="42" t="str">
        <f>CONCATENATE(YEAR,":",MONTH,":1:7:", $A34)</f>
        <v>2016:1:1:7:EAST</v>
      </c>
      <c r="D34" s="42" t="e">
        <f>MATCH($C34,#REF!, 0)</f>
        <v>#REF!</v>
      </c>
      <c r="E34" s="36" t="str">
        <f>IFERROR(INDEX(#REF!,$D34,MATCH(E$10,#REF!,0)), "")</f>
        <v/>
      </c>
      <c r="F34" s="36" t="str">
        <f>IFERROR(INDEX(#REF!,$D34,MATCH(F$10,#REF!,0)), "")</f>
        <v/>
      </c>
      <c r="G34" s="36" t="str">
        <f>IFERROR(INDEX(#REF!,$D34,MATCH(G$10,#REF!,0)), "")</f>
        <v/>
      </c>
      <c r="H34" s="36" t="str">
        <f>IFERROR(INDEX(#REF!,$D34,MATCH(H$10,#REF!,0)), "")</f>
        <v/>
      </c>
      <c r="I34" s="36" t="str">
        <f>IFERROR(INDEX(#REF!,$D34,MATCH(I$10,#REF!,0)), "")</f>
        <v/>
      </c>
      <c r="J34" s="42"/>
      <c r="K34" s="47" t="str">
        <f>IFERROR(INDEX(#REF!,$D34,MATCH(K$10,#REF!,0)), "")</f>
        <v/>
      </c>
      <c r="L34" s="47" t="str">
        <f>IFERROR(INDEX(#REF!,$D34,MATCH(L$10,#REF!,0)), "")</f>
        <v/>
      </c>
      <c r="M34" s="47" t="str">
        <f>IFERROR(INDEX(#REF!,$D34,MATCH(M$10,#REF!,0)), "")</f>
        <v/>
      </c>
      <c r="N34" s="47" t="str">
        <f>IFERROR(INDEX(#REF!,$D34,MATCH(N$10,#REF!,0)), "")</f>
        <v/>
      </c>
      <c r="O34" s="47" t="str">
        <f>IFERROR(INDEX(#REF!,$D34,MATCH(O$10,#REF!,0)), "")</f>
        <v/>
      </c>
      <c r="P34" s="47" t="str">
        <f>IFERROR(INDEX(#REF!,$D34,MATCH(P$10,#REF!,0)), "")</f>
        <v/>
      </c>
      <c r="Q34" s="47" t="str">
        <f>IFERROR(INDEX(#REF!,$D34,MATCH(Q$10,#REF!,0)), "")</f>
        <v/>
      </c>
      <c r="R34" s="47" t="str">
        <f>IFERROR(INDEX(#REF!,$D34,MATCH(R$10,#REF!,0)), "")</f>
        <v/>
      </c>
      <c r="S34" s="47" t="str">
        <f>IFERROR(INDEX(#REF!,$D34,MATCH(S$10,#REF!,0)), "")</f>
        <v/>
      </c>
      <c r="T34" s="47" t="str">
        <f>IFERROR(INDEX(#REF!,$D34,MATCH(T$10,#REF!,0)), "")</f>
        <v/>
      </c>
    </row>
    <row r="35" spans="1:20" x14ac:dyDescent="0.25">
      <c r="A35" t="s">
        <v>384</v>
      </c>
      <c r="B35" s="41" t="s">
        <v>372</v>
      </c>
      <c r="C35" s="42" t="str">
        <f>CONCATENATE(YEAR,":",MONTH,":2:7:", $A35)</f>
        <v>2016:1:2:7:EAST</v>
      </c>
      <c r="D35" s="42" t="e">
        <f>MATCH($C35,#REF!, 0)</f>
        <v>#REF!</v>
      </c>
      <c r="E35" s="36" t="str">
        <f>IFERROR(INDEX(#REF!,$D35,MATCH(E$10,#REF!,0)), "")</f>
        <v/>
      </c>
      <c r="F35" s="36" t="str">
        <f>IFERROR(INDEX(#REF!,$D35,MATCH(F$10,#REF!,0)), "")</f>
        <v/>
      </c>
      <c r="G35" s="36" t="str">
        <f>IFERROR(INDEX(#REF!,$D35,MATCH(G$10,#REF!,0)), "")</f>
        <v/>
      </c>
      <c r="H35" s="36" t="str">
        <f>IFERROR(INDEX(#REF!,$D35,MATCH(H$10,#REF!,0)), "")</f>
        <v/>
      </c>
      <c r="I35" s="36" t="str">
        <f>IFERROR(INDEX(#REF!,$D35,MATCH(I$10,#REF!,0)), "")</f>
        <v/>
      </c>
      <c r="J35" s="42"/>
      <c r="K35" s="47" t="str">
        <f>IFERROR(INDEX(#REF!,$D35,MATCH(K$10,#REF!,0)), "")</f>
        <v/>
      </c>
      <c r="L35" s="47" t="str">
        <f>IFERROR(INDEX(#REF!,$D35,MATCH(L$10,#REF!,0)), "")</f>
        <v/>
      </c>
      <c r="M35" s="47" t="str">
        <f>IFERROR(INDEX(#REF!,$D35,MATCH(M$10,#REF!,0)), "")</f>
        <v/>
      </c>
      <c r="N35" s="47" t="str">
        <f>IFERROR(INDEX(#REF!,$D35,MATCH(N$10,#REF!,0)), "")</f>
        <v/>
      </c>
      <c r="O35" s="47" t="str">
        <f>IFERROR(INDEX(#REF!,$D35,MATCH(O$10,#REF!,0)), "")</f>
        <v/>
      </c>
      <c r="P35" s="47" t="str">
        <f>IFERROR(INDEX(#REF!,$D35,MATCH(P$10,#REF!,0)), "")</f>
        <v/>
      </c>
      <c r="Q35" s="47" t="str">
        <f>IFERROR(INDEX(#REF!,$D35,MATCH(Q$10,#REF!,0)), "")</f>
        <v/>
      </c>
      <c r="R35" s="47" t="str">
        <f>IFERROR(INDEX(#REF!,$D35,MATCH(R$10,#REF!,0)), "")</f>
        <v/>
      </c>
      <c r="S35" s="47" t="str">
        <f>IFERROR(INDEX(#REF!,$D35,MATCH(S$10,#REF!,0)), "")</f>
        <v/>
      </c>
      <c r="T35" s="47" t="str">
        <f>IFERROR(INDEX(#REF!,$D35,MATCH(T$10,#REF!,0)), "")</f>
        <v/>
      </c>
    </row>
    <row r="36" spans="1:20" x14ac:dyDescent="0.25">
      <c r="A36" t="s">
        <v>384</v>
      </c>
      <c r="B36" s="41" t="s">
        <v>373</v>
      </c>
      <c r="C36" s="42" t="str">
        <f>CONCATENATE(YEAR,":",MONTH,":3:7:", $A36)</f>
        <v>2016:1:3:7:EAST</v>
      </c>
      <c r="D36" s="42" t="e">
        <f>MATCH($C36,#REF!, 0)</f>
        <v>#REF!</v>
      </c>
      <c r="E36" s="36" t="str">
        <f>IFERROR(INDEX(#REF!,$D36,MATCH(E$10,#REF!,0)), "")</f>
        <v/>
      </c>
      <c r="F36" s="36" t="str">
        <f>IFERROR(INDEX(#REF!,$D36,MATCH(F$10,#REF!,0)), "")</f>
        <v/>
      </c>
      <c r="G36" s="36" t="str">
        <f>IFERROR(INDEX(#REF!,$D36,MATCH(G$10,#REF!,0)), "")</f>
        <v/>
      </c>
      <c r="H36" s="36" t="str">
        <f>IFERROR(INDEX(#REF!,$D36,MATCH(H$10,#REF!,0)), "")</f>
        <v/>
      </c>
      <c r="I36" s="36" t="str">
        <f>IFERROR(INDEX(#REF!,$D36,MATCH(I$10,#REF!,0)), "")</f>
        <v/>
      </c>
      <c r="J36" s="42"/>
      <c r="K36" s="47" t="str">
        <f>IFERROR(INDEX(#REF!,$D36,MATCH(K$10,#REF!,0)), "")</f>
        <v/>
      </c>
      <c r="L36" s="47" t="str">
        <f>IFERROR(INDEX(#REF!,$D36,MATCH(L$10,#REF!,0)), "")</f>
        <v/>
      </c>
      <c r="M36" s="47" t="str">
        <f>IFERROR(INDEX(#REF!,$D36,MATCH(M$10,#REF!,0)), "")</f>
        <v/>
      </c>
      <c r="N36" s="47" t="str">
        <f>IFERROR(INDEX(#REF!,$D36,MATCH(N$10,#REF!,0)), "")</f>
        <v/>
      </c>
      <c r="O36" s="47" t="str">
        <f>IFERROR(INDEX(#REF!,$D36,MATCH(O$10,#REF!,0)), "")</f>
        <v/>
      </c>
      <c r="P36" s="47" t="str">
        <f>IFERROR(INDEX(#REF!,$D36,MATCH(P$10,#REF!,0)), "")</f>
        <v/>
      </c>
      <c r="Q36" s="47" t="str">
        <f>IFERROR(INDEX(#REF!,$D36,MATCH(Q$10,#REF!,0)), "")</f>
        <v/>
      </c>
      <c r="R36" s="47" t="str">
        <f>IFERROR(INDEX(#REF!,$D36,MATCH(R$10,#REF!,0)), "")</f>
        <v/>
      </c>
      <c r="S36" s="47" t="str">
        <f>IFERROR(INDEX(#REF!,$D36,MATCH(S$10,#REF!,0)), "")</f>
        <v/>
      </c>
      <c r="T36" s="47" t="str">
        <f>IFERROR(INDEX(#REF!,$D36,MATCH(T$10,#REF!,0)), "")</f>
        <v/>
      </c>
    </row>
    <row r="37" spans="1:20" x14ac:dyDescent="0.25">
      <c r="A37" t="s">
        <v>384</v>
      </c>
      <c r="B37" s="41" t="s">
        <v>374</v>
      </c>
      <c r="C37" s="42" t="str">
        <f>CONCATENATE(YEAR,":",MONTH,":4:7:", $A37)</f>
        <v>2016:1:4:7:EAST</v>
      </c>
      <c r="D37" s="42" t="e">
        <f>MATCH($C37,#REF!, 0)</f>
        <v>#REF!</v>
      </c>
      <c r="E37" s="36" t="str">
        <f>IFERROR(INDEX(#REF!,$D37,MATCH(E$10,#REF!,0)), "")</f>
        <v/>
      </c>
      <c r="F37" s="36" t="str">
        <f>IFERROR(INDEX(#REF!,$D37,MATCH(F$10,#REF!,0)), "")</f>
        <v/>
      </c>
      <c r="G37" s="36" t="str">
        <f>IFERROR(INDEX(#REF!,$D37,MATCH(G$10,#REF!,0)), "")</f>
        <v/>
      </c>
      <c r="H37" s="36" t="str">
        <f>IFERROR(INDEX(#REF!,$D37,MATCH(H$10,#REF!,0)), "")</f>
        <v/>
      </c>
      <c r="I37" s="36" t="str">
        <f>IFERROR(INDEX(#REF!,$D37,MATCH(I$10,#REF!,0)), "")</f>
        <v/>
      </c>
      <c r="J37" s="42"/>
      <c r="K37" s="47" t="str">
        <f>IFERROR(INDEX(#REF!,$D37,MATCH(K$10,#REF!,0)), "")</f>
        <v/>
      </c>
      <c r="L37" s="47" t="str">
        <f>IFERROR(INDEX(#REF!,$D37,MATCH(L$10,#REF!,0)), "")</f>
        <v/>
      </c>
      <c r="M37" s="47" t="str">
        <f>IFERROR(INDEX(#REF!,$D37,MATCH(M$10,#REF!,0)), "")</f>
        <v/>
      </c>
      <c r="N37" s="47" t="str">
        <f>IFERROR(INDEX(#REF!,$D37,MATCH(N$10,#REF!,0)), "")</f>
        <v/>
      </c>
      <c r="O37" s="47" t="str">
        <f>IFERROR(INDEX(#REF!,$D37,MATCH(O$10,#REF!,0)), "")</f>
        <v/>
      </c>
      <c r="P37" s="47" t="str">
        <f>IFERROR(INDEX(#REF!,$D37,MATCH(P$10,#REF!,0)), "")</f>
        <v/>
      </c>
      <c r="Q37" s="47" t="str">
        <f>IFERROR(INDEX(#REF!,$D37,MATCH(Q$10,#REF!,0)), "")</f>
        <v/>
      </c>
      <c r="R37" s="47" t="str">
        <f>IFERROR(INDEX(#REF!,$D37,MATCH(R$10,#REF!,0)), "")</f>
        <v/>
      </c>
      <c r="S37" s="47" t="str">
        <f>IFERROR(INDEX(#REF!,$D37,MATCH(S$10,#REF!,0)), "")</f>
        <v/>
      </c>
      <c r="T37" s="47" t="str">
        <f>IFERROR(INDEX(#REF!,$D37,MATCH(T$10,#REF!,0)), "")</f>
        <v/>
      </c>
    </row>
    <row r="38" spans="1:20" x14ac:dyDescent="0.25">
      <c r="A38" t="s">
        <v>384</v>
      </c>
      <c r="B38" s="41" t="s">
        <v>375</v>
      </c>
      <c r="C38" s="42" t="str">
        <f>CONCATENATE(YEAR,":",MONTH,":5:7:", $A38)</f>
        <v>2016:1:5:7:EAST</v>
      </c>
      <c r="D38" s="42" t="e">
        <f>MATCH($C38,#REF!, 0)</f>
        <v>#REF!</v>
      </c>
      <c r="E38" s="36" t="str">
        <f>IFERROR(INDEX(#REF!,$D38,MATCH(E$10,#REF!,0)), "")</f>
        <v/>
      </c>
      <c r="F38" s="36" t="str">
        <f>IFERROR(INDEX(#REF!,$D38,MATCH(F$10,#REF!,0)), "")</f>
        <v/>
      </c>
      <c r="G38" s="36" t="str">
        <f>IFERROR(INDEX(#REF!,$D38,MATCH(G$10,#REF!,0)), "")</f>
        <v/>
      </c>
      <c r="H38" s="36" t="str">
        <f>IFERROR(INDEX(#REF!,$D38,MATCH(H$10,#REF!,0)), "")</f>
        <v/>
      </c>
      <c r="I38" s="36" t="str">
        <f>IFERROR(INDEX(#REF!,$D38,MATCH(I$10,#REF!,0)), "")</f>
        <v/>
      </c>
      <c r="J38" s="42"/>
      <c r="K38" s="47" t="str">
        <f>IFERROR(INDEX(#REF!,$D38,MATCH(K$10,#REF!,0)), "")</f>
        <v/>
      </c>
      <c r="L38" s="47" t="str">
        <f>IFERROR(INDEX(#REF!,$D38,MATCH(L$10,#REF!,0)), "")</f>
        <v/>
      </c>
      <c r="M38" s="47" t="str">
        <f>IFERROR(INDEX(#REF!,$D38,MATCH(M$10,#REF!,0)), "")</f>
        <v/>
      </c>
      <c r="N38" s="47" t="str">
        <f>IFERROR(INDEX(#REF!,$D38,MATCH(N$10,#REF!,0)), "")</f>
        <v/>
      </c>
      <c r="O38" s="47" t="str">
        <f>IFERROR(INDEX(#REF!,$D38,MATCH(O$10,#REF!,0)), "")</f>
        <v/>
      </c>
      <c r="P38" s="47" t="str">
        <f>IFERROR(INDEX(#REF!,$D38,MATCH(P$10,#REF!,0)), "")</f>
        <v/>
      </c>
      <c r="Q38" s="47" t="str">
        <f>IFERROR(INDEX(#REF!,$D38,MATCH(Q$10,#REF!,0)), "")</f>
        <v/>
      </c>
      <c r="R38" s="47" t="str">
        <f>IFERROR(INDEX(#REF!,$D38,MATCH(R$10,#REF!,0)), "")</f>
        <v/>
      </c>
      <c r="S38" s="47" t="str">
        <f>IFERROR(INDEX(#REF!,$D38,MATCH(S$10,#REF!,0)), "")</f>
        <v/>
      </c>
      <c r="T38" s="47" t="str">
        <f>IFERROR(INDEX(#REF!,$D38,MATCH(T$10,#REF!,0)), "")</f>
        <v/>
      </c>
    </row>
    <row r="39" spans="1:20" x14ac:dyDescent="0.25">
      <c r="B39" s="46" t="s">
        <v>46</v>
      </c>
      <c r="C39" s="43"/>
      <c r="D39" s="43"/>
      <c r="E39" s="48">
        <f>SUM(E34:E38)</f>
        <v>0</v>
      </c>
      <c r="F39" s="48">
        <f t="shared" ref="F39:T39" si="8">SUM(F34:F38)</f>
        <v>0</v>
      </c>
      <c r="G39" s="48">
        <f t="shared" si="8"/>
        <v>0</v>
      </c>
      <c r="H39" s="48">
        <f t="shared" si="8"/>
        <v>0</v>
      </c>
      <c r="I39" s="48">
        <f t="shared" si="8"/>
        <v>0</v>
      </c>
      <c r="J39" s="43"/>
      <c r="K39" s="48">
        <f t="shared" si="8"/>
        <v>0</v>
      </c>
      <c r="L39" s="48">
        <f t="shared" si="8"/>
        <v>0</v>
      </c>
      <c r="M39" s="48">
        <f t="shared" si="8"/>
        <v>0</v>
      </c>
      <c r="N39" s="48">
        <f t="shared" si="8"/>
        <v>0</v>
      </c>
      <c r="O39" s="48">
        <f t="shared" si="8"/>
        <v>0</v>
      </c>
      <c r="P39" s="48">
        <f t="shared" si="8"/>
        <v>0</v>
      </c>
      <c r="Q39" s="48">
        <f t="shared" si="8"/>
        <v>0</v>
      </c>
      <c r="R39" s="48">
        <f t="shared" si="8"/>
        <v>0</v>
      </c>
      <c r="S39" s="48">
        <f t="shared" si="8"/>
        <v>0</v>
      </c>
      <c r="T39" s="48">
        <f t="shared" si="8"/>
        <v>0</v>
      </c>
    </row>
    <row r="41" spans="1:20" x14ac:dyDescent="0.25">
      <c r="E41">
        <f>E31+E25+E20+E16</f>
        <v>0</v>
      </c>
      <c r="F41" s="28">
        <f t="shared" ref="F41:T41" si="9">F31+F25+F20+F16</f>
        <v>0</v>
      </c>
      <c r="G41" s="28">
        <f t="shared" si="9"/>
        <v>0</v>
      </c>
      <c r="H41" s="28">
        <f t="shared" si="9"/>
        <v>0</v>
      </c>
      <c r="I41" s="28">
        <f t="shared" si="9"/>
        <v>0</v>
      </c>
      <c r="J41" s="28"/>
      <c r="K41" s="28">
        <f t="shared" si="9"/>
        <v>0</v>
      </c>
      <c r="L41" s="28">
        <f t="shared" si="9"/>
        <v>0</v>
      </c>
      <c r="M41" s="28">
        <f t="shared" si="9"/>
        <v>0</v>
      </c>
      <c r="N41" s="28">
        <f t="shared" si="9"/>
        <v>0</v>
      </c>
      <c r="O41" s="28">
        <f t="shared" si="9"/>
        <v>0</v>
      </c>
      <c r="P41" s="28">
        <f t="shared" si="9"/>
        <v>0</v>
      </c>
      <c r="Q41" s="28">
        <f t="shared" si="9"/>
        <v>0</v>
      </c>
      <c r="R41" s="28">
        <f t="shared" si="9"/>
        <v>0</v>
      </c>
      <c r="S41" s="28">
        <f t="shared" si="9"/>
        <v>0</v>
      </c>
      <c r="T41" s="28">
        <f t="shared" si="9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223" priority="97" operator="lessThan">
      <formula>0.5</formula>
    </cfRule>
    <cfRule type="cellIs" dxfId="222" priority="98" operator="greaterThan">
      <formula>0.5</formula>
    </cfRule>
  </conditionalFormatting>
  <conditionalFormatting sqref="M12:M13">
    <cfRule type="cellIs" dxfId="221" priority="95" operator="lessThan">
      <formula>4.5</formula>
    </cfRule>
    <cfRule type="cellIs" dxfId="220" priority="96" operator="greaterThan">
      <formula>5.5</formula>
    </cfRule>
  </conditionalFormatting>
  <conditionalFormatting sqref="N12:N13">
    <cfRule type="cellIs" dxfId="219" priority="93" operator="lessThan">
      <formula>1.5</formula>
    </cfRule>
    <cfRule type="cellIs" dxfId="218" priority="94" operator="greaterThan">
      <formula>2.5</formula>
    </cfRule>
  </conditionalFormatting>
  <conditionalFormatting sqref="O12:O13">
    <cfRule type="cellIs" dxfId="217" priority="91" operator="lessThan">
      <formula>4.5</formula>
    </cfRule>
    <cfRule type="cellIs" dxfId="216" priority="92" operator="greaterThan">
      <formula>7.5</formula>
    </cfRule>
  </conditionalFormatting>
  <conditionalFormatting sqref="Q12:Q13">
    <cfRule type="cellIs" dxfId="215" priority="89" operator="lessThan">
      <formula>2.5</formula>
    </cfRule>
    <cfRule type="cellIs" dxfId="214" priority="90" operator="greaterThan">
      <formula>4.5</formula>
    </cfRule>
  </conditionalFormatting>
  <conditionalFormatting sqref="R12:R13">
    <cfRule type="cellIs" dxfId="213" priority="87" operator="lessThan">
      <formula>2.5</formula>
    </cfRule>
    <cfRule type="cellIs" dxfId="212" priority="88" operator="greaterThan">
      <formula>4.5</formula>
    </cfRule>
  </conditionalFormatting>
  <conditionalFormatting sqref="S12:S13">
    <cfRule type="cellIs" dxfId="211" priority="86" operator="greaterThan">
      <formula>1.5</formula>
    </cfRule>
  </conditionalFormatting>
  <conditionalFormatting sqref="K12:T13">
    <cfRule type="expression" dxfId="210" priority="85">
      <formula>K12=""</formula>
    </cfRule>
  </conditionalFormatting>
  <conditionalFormatting sqref="K14:L15">
    <cfRule type="cellIs" dxfId="209" priority="83" operator="lessThan">
      <formula>0.5</formula>
    </cfRule>
    <cfRule type="cellIs" dxfId="208" priority="84" operator="greaterThan">
      <formula>0.5</formula>
    </cfRule>
  </conditionalFormatting>
  <conditionalFormatting sqref="M14:M15">
    <cfRule type="cellIs" dxfId="207" priority="81" operator="lessThan">
      <formula>4.5</formula>
    </cfRule>
    <cfRule type="cellIs" dxfId="206" priority="82" operator="greaterThan">
      <formula>5.5</formula>
    </cfRule>
  </conditionalFormatting>
  <conditionalFormatting sqref="N14:N15">
    <cfRule type="cellIs" dxfId="205" priority="79" operator="lessThan">
      <formula>1.5</formula>
    </cfRule>
    <cfRule type="cellIs" dxfId="204" priority="80" operator="greaterThan">
      <formula>2.5</formula>
    </cfRule>
  </conditionalFormatting>
  <conditionalFormatting sqref="O14:O15">
    <cfRule type="cellIs" dxfId="203" priority="77" operator="lessThan">
      <formula>4.5</formula>
    </cfRule>
    <cfRule type="cellIs" dxfId="202" priority="78" operator="greaterThan">
      <formula>7.5</formula>
    </cfRule>
  </conditionalFormatting>
  <conditionalFormatting sqref="Q14:Q15">
    <cfRule type="cellIs" dxfId="201" priority="75" operator="lessThan">
      <formula>2.5</formula>
    </cfRule>
    <cfRule type="cellIs" dxfId="200" priority="76" operator="greaterThan">
      <formula>4.5</formula>
    </cfRule>
  </conditionalFormatting>
  <conditionalFormatting sqref="R14:R15">
    <cfRule type="cellIs" dxfId="199" priority="73" operator="lessThan">
      <formula>2.5</formula>
    </cfRule>
    <cfRule type="cellIs" dxfId="198" priority="74" operator="greaterThan">
      <formula>4.5</formula>
    </cfRule>
  </conditionalFormatting>
  <conditionalFormatting sqref="S14:S15">
    <cfRule type="cellIs" dxfId="197" priority="72" operator="greaterThan">
      <formula>1.5</formula>
    </cfRule>
  </conditionalFormatting>
  <conditionalFormatting sqref="K14:T15">
    <cfRule type="expression" dxfId="196" priority="71">
      <formula>K14=""</formula>
    </cfRule>
  </conditionalFormatting>
  <conditionalFormatting sqref="K18:L19">
    <cfRule type="cellIs" dxfId="195" priority="69" operator="lessThan">
      <formula>0.5</formula>
    </cfRule>
    <cfRule type="cellIs" dxfId="194" priority="70" operator="greaterThan">
      <formula>0.5</formula>
    </cfRule>
  </conditionalFormatting>
  <conditionalFormatting sqref="M18:M19">
    <cfRule type="cellIs" dxfId="193" priority="67" operator="lessThan">
      <formula>4.5</formula>
    </cfRule>
    <cfRule type="cellIs" dxfId="192" priority="68" operator="greaterThan">
      <formula>5.5</formula>
    </cfRule>
  </conditionalFormatting>
  <conditionalFormatting sqref="N18:N19">
    <cfRule type="cellIs" dxfId="191" priority="65" operator="lessThan">
      <formula>1.5</formula>
    </cfRule>
    <cfRule type="cellIs" dxfId="190" priority="66" operator="greaterThan">
      <formula>2.5</formula>
    </cfRule>
  </conditionalFormatting>
  <conditionalFormatting sqref="O18:O19">
    <cfRule type="cellIs" dxfId="189" priority="63" operator="lessThan">
      <formula>4.5</formula>
    </cfRule>
    <cfRule type="cellIs" dxfId="188" priority="64" operator="greaterThan">
      <formula>7.5</formula>
    </cfRule>
  </conditionalFormatting>
  <conditionalFormatting sqref="Q18:Q19">
    <cfRule type="cellIs" dxfId="187" priority="61" operator="lessThan">
      <formula>2.5</formula>
    </cfRule>
    <cfRule type="cellIs" dxfId="186" priority="62" operator="greaterThan">
      <formula>4.5</formula>
    </cfRule>
  </conditionalFormatting>
  <conditionalFormatting sqref="R18:R19">
    <cfRule type="cellIs" dxfId="185" priority="59" operator="lessThan">
      <formula>2.5</formula>
    </cfRule>
    <cfRule type="cellIs" dxfId="184" priority="60" operator="greaterThan">
      <formula>4.5</formula>
    </cfRule>
  </conditionalFormatting>
  <conditionalFormatting sqref="S18:S19">
    <cfRule type="cellIs" dxfId="183" priority="58" operator="greaterThan">
      <formula>1.5</formula>
    </cfRule>
  </conditionalFormatting>
  <conditionalFormatting sqref="K18:T19">
    <cfRule type="expression" dxfId="182" priority="57">
      <formula>K18=""</formula>
    </cfRule>
  </conditionalFormatting>
  <conditionalFormatting sqref="K22:L22">
    <cfRule type="cellIs" dxfId="181" priority="55" operator="lessThan">
      <formula>0.5</formula>
    </cfRule>
    <cfRule type="cellIs" dxfId="180" priority="56" operator="greaterThan">
      <formula>0.5</formula>
    </cfRule>
  </conditionalFormatting>
  <conditionalFormatting sqref="M22">
    <cfRule type="cellIs" dxfId="179" priority="53" operator="lessThan">
      <formula>4.5</formula>
    </cfRule>
    <cfRule type="cellIs" dxfId="178" priority="54" operator="greaterThan">
      <formula>5.5</formula>
    </cfRule>
  </conditionalFormatting>
  <conditionalFormatting sqref="N22">
    <cfRule type="cellIs" dxfId="177" priority="51" operator="lessThan">
      <formula>1.5</formula>
    </cfRule>
    <cfRule type="cellIs" dxfId="176" priority="52" operator="greaterThan">
      <formula>2.5</formula>
    </cfRule>
  </conditionalFormatting>
  <conditionalFormatting sqref="O22">
    <cfRule type="cellIs" dxfId="175" priority="49" operator="lessThan">
      <formula>4.5</formula>
    </cfRule>
    <cfRule type="cellIs" dxfId="174" priority="50" operator="greaterThan">
      <formula>7.5</formula>
    </cfRule>
  </conditionalFormatting>
  <conditionalFormatting sqref="Q22">
    <cfRule type="cellIs" dxfId="173" priority="47" operator="lessThan">
      <formula>2.5</formula>
    </cfRule>
    <cfRule type="cellIs" dxfId="172" priority="48" operator="greaterThan">
      <formula>4.5</formula>
    </cfRule>
  </conditionalFormatting>
  <conditionalFormatting sqref="R22">
    <cfRule type="cellIs" dxfId="171" priority="45" operator="lessThan">
      <formula>2.5</formula>
    </cfRule>
    <cfRule type="cellIs" dxfId="170" priority="46" operator="greaterThan">
      <formula>4.5</formula>
    </cfRule>
  </conditionalFormatting>
  <conditionalFormatting sqref="S22">
    <cfRule type="cellIs" dxfId="169" priority="44" operator="greaterThan">
      <formula>1.5</formula>
    </cfRule>
  </conditionalFormatting>
  <conditionalFormatting sqref="K22:T22">
    <cfRule type="expression" dxfId="168" priority="43">
      <formula>K22=""</formula>
    </cfRule>
  </conditionalFormatting>
  <conditionalFormatting sqref="K23:L24">
    <cfRule type="cellIs" dxfId="167" priority="41" operator="lessThan">
      <formula>0.5</formula>
    </cfRule>
    <cfRule type="cellIs" dxfId="166" priority="42" operator="greaterThan">
      <formula>0.5</formula>
    </cfRule>
  </conditionalFormatting>
  <conditionalFormatting sqref="M23:M24">
    <cfRule type="cellIs" dxfId="165" priority="39" operator="lessThan">
      <formula>4.5</formula>
    </cfRule>
    <cfRule type="cellIs" dxfId="164" priority="40" operator="greaterThan">
      <formula>5.5</formula>
    </cfRule>
  </conditionalFormatting>
  <conditionalFormatting sqref="N23:N24">
    <cfRule type="cellIs" dxfId="163" priority="37" operator="lessThan">
      <formula>1.5</formula>
    </cfRule>
    <cfRule type="cellIs" dxfId="162" priority="38" operator="greaterThan">
      <formula>2.5</formula>
    </cfRule>
  </conditionalFormatting>
  <conditionalFormatting sqref="O23:O24">
    <cfRule type="cellIs" dxfId="161" priority="35" operator="lessThan">
      <formula>4.5</formula>
    </cfRule>
    <cfRule type="cellIs" dxfId="160" priority="36" operator="greaterThan">
      <formula>7.5</formula>
    </cfRule>
  </conditionalFormatting>
  <conditionalFormatting sqref="Q23:Q24">
    <cfRule type="cellIs" dxfId="159" priority="33" operator="lessThan">
      <formula>2.5</formula>
    </cfRule>
    <cfRule type="cellIs" dxfId="158" priority="34" operator="greaterThan">
      <formula>4.5</formula>
    </cfRule>
  </conditionalFormatting>
  <conditionalFormatting sqref="R23:R24">
    <cfRule type="cellIs" dxfId="157" priority="31" operator="lessThan">
      <formula>2.5</formula>
    </cfRule>
    <cfRule type="cellIs" dxfId="156" priority="32" operator="greaterThan">
      <formula>4.5</formula>
    </cfRule>
  </conditionalFormatting>
  <conditionalFormatting sqref="S23:S24">
    <cfRule type="cellIs" dxfId="155" priority="30" operator="greaterThan">
      <formula>1.5</formula>
    </cfRule>
  </conditionalFormatting>
  <conditionalFormatting sqref="K23:T24">
    <cfRule type="expression" dxfId="154" priority="29">
      <formula>K23=""</formula>
    </cfRule>
  </conditionalFormatting>
  <conditionalFormatting sqref="K27:L28">
    <cfRule type="cellIs" dxfId="153" priority="27" operator="lessThan">
      <formula>0.5</formula>
    </cfRule>
    <cfRule type="cellIs" dxfId="152" priority="28" operator="greaterThan">
      <formula>0.5</formula>
    </cfRule>
  </conditionalFormatting>
  <conditionalFormatting sqref="M27:M28">
    <cfRule type="cellIs" dxfId="151" priority="25" operator="lessThan">
      <formula>4.5</formula>
    </cfRule>
    <cfRule type="cellIs" dxfId="150" priority="26" operator="greaterThan">
      <formula>5.5</formula>
    </cfRule>
  </conditionalFormatting>
  <conditionalFormatting sqref="N27:N28">
    <cfRule type="cellIs" dxfId="149" priority="23" operator="lessThan">
      <formula>1.5</formula>
    </cfRule>
    <cfRule type="cellIs" dxfId="148" priority="24" operator="greaterThan">
      <formula>2.5</formula>
    </cfRule>
  </conditionalFormatting>
  <conditionalFormatting sqref="O27:O28">
    <cfRule type="cellIs" dxfId="147" priority="21" operator="lessThan">
      <formula>4.5</formula>
    </cfRule>
    <cfRule type="cellIs" dxfId="146" priority="22" operator="greaterThan">
      <formula>7.5</formula>
    </cfRule>
  </conditionalFormatting>
  <conditionalFormatting sqref="Q27:Q28">
    <cfRule type="cellIs" dxfId="145" priority="19" operator="lessThan">
      <formula>2.5</formula>
    </cfRule>
    <cfRule type="cellIs" dxfId="144" priority="20" operator="greaterThan">
      <formula>4.5</formula>
    </cfRule>
  </conditionalFormatting>
  <conditionalFormatting sqref="R27:R28">
    <cfRule type="cellIs" dxfId="143" priority="17" operator="lessThan">
      <formula>2.5</formula>
    </cfRule>
    <cfRule type="cellIs" dxfId="142" priority="18" operator="greaterThan">
      <formula>4.5</formula>
    </cfRule>
  </conditionalFormatting>
  <conditionalFormatting sqref="S27:S28">
    <cfRule type="cellIs" dxfId="141" priority="16" operator="greaterThan">
      <formula>1.5</formula>
    </cfRule>
  </conditionalFormatting>
  <conditionalFormatting sqref="K27:T28">
    <cfRule type="expression" dxfId="140" priority="15">
      <formula>K27=""</formula>
    </cfRule>
  </conditionalFormatting>
  <conditionalFormatting sqref="K29:L30">
    <cfRule type="cellIs" dxfId="139" priority="13" operator="lessThan">
      <formula>0.5</formula>
    </cfRule>
    <cfRule type="cellIs" dxfId="138" priority="14" operator="greaterThan">
      <formula>0.5</formula>
    </cfRule>
  </conditionalFormatting>
  <conditionalFormatting sqref="M29:M30">
    <cfRule type="cellIs" dxfId="137" priority="11" operator="lessThan">
      <formula>4.5</formula>
    </cfRule>
    <cfRule type="cellIs" dxfId="136" priority="12" operator="greaterThan">
      <formula>5.5</formula>
    </cfRule>
  </conditionalFormatting>
  <conditionalFormatting sqref="N29:N30">
    <cfRule type="cellIs" dxfId="135" priority="9" operator="lessThan">
      <formula>1.5</formula>
    </cfRule>
    <cfRule type="cellIs" dxfId="134" priority="10" operator="greaterThan">
      <formula>2.5</formula>
    </cfRule>
  </conditionalFormatting>
  <conditionalFormatting sqref="O29:O30">
    <cfRule type="cellIs" dxfId="133" priority="7" operator="lessThan">
      <formula>4.5</formula>
    </cfRule>
    <cfRule type="cellIs" dxfId="132" priority="8" operator="greaterThan">
      <formula>7.5</formula>
    </cfRule>
  </conditionalFormatting>
  <conditionalFormatting sqref="Q29:Q30">
    <cfRule type="cellIs" dxfId="131" priority="5" operator="lessThan">
      <formula>2.5</formula>
    </cfRule>
    <cfRule type="cellIs" dxfId="130" priority="6" operator="greaterThan">
      <formula>4.5</formula>
    </cfRule>
  </conditionalFormatting>
  <conditionalFormatting sqref="R29:R30">
    <cfRule type="cellIs" dxfId="129" priority="3" operator="lessThan">
      <formula>2.5</formula>
    </cfRule>
    <cfRule type="cellIs" dxfId="128" priority="4" operator="greaterThan">
      <formula>4.5</formula>
    </cfRule>
  </conditionalFormatting>
  <conditionalFormatting sqref="S29:S30">
    <cfRule type="cellIs" dxfId="127" priority="2" operator="greaterThan">
      <formula>1.5</formula>
    </cfRule>
  </conditionalFormatting>
  <conditionalFormatting sqref="K29:T30">
    <cfRule type="expression" dxfId="126" priority="1">
      <formula>K29=""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B1" workbookViewId="0">
      <selection activeCell="J22" sqref="J22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2"/>
      <c r="B1" s="3" t="s">
        <v>43</v>
      </c>
      <c r="C1" s="2"/>
      <c r="D1" s="2"/>
      <c r="E1" s="76" t="s">
        <v>22</v>
      </c>
      <c r="F1" s="76"/>
      <c r="G1" s="76"/>
      <c r="H1" s="76"/>
      <c r="I1" s="77"/>
      <c r="J1" s="4"/>
      <c r="K1" s="70" t="s">
        <v>57</v>
      </c>
      <c r="L1" s="70" t="s">
        <v>58</v>
      </c>
      <c r="M1" s="70" t="s">
        <v>59</v>
      </c>
      <c r="N1" s="70" t="s">
        <v>60</v>
      </c>
      <c r="O1" s="70" t="s">
        <v>61</v>
      </c>
      <c r="P1" s="70" t="s">
        <v>62</v>
      </c>
      <c r="Q1" s="70" t="s">
        <v>63</v>
      </c>
      <c r="R1" s="70" t="s">
        <v>64</v>
      </c>
      <c r="S1" s="70" t="s">
        <v>65</v>
      </c>
      <c r="T1" s="70" t="s">
        <v>66</v>
      </c>
    </row>
    <row r="2" spans="1:20" ht="18.75" x14ac:dyDescent="0.3">
      <c r="A2" s="2"/>
      <c r="B2" s="5">
        <f>DATE</f>
        <v>42393</v>
      </c>
      <c r="C2" s="2"/>
      <c r="D2" s="2"/>
      <c r="E2" s="76"/>
      <c r="F2" s="76"/>
      <c r="G2" s="76"/>
      <c r="H2" s="76"/>
      <c r="I2" s="77"/>
      <c r="J2" s="6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28.5" x14ac:dyDescent="0.25">
      <c r="A3" s="2"/>
      <c r="B3" s="23" t="s">
        <v>367</v>
      </c>
      <c r="C3" s="2"/>
      <c r="D3" s="2"/>
      <c r="E3" s="76"/>
      <c r="F3" s="76"/>
      <c r="G3" s="76"/>
      <c r="H3" s="76"/>
      <c r="I3" s="77"/>
      <c r="J3" s="23" t="s">
        <v>368</v>
      </c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ht="18.75" customHeight="1" x14ac:dyDescent="0.3">
      <c r="A4" s="2"/>
      <c r="B4" s="3"/>
      <c r="C4" s="2"/>
      <c r="D4" s="2"/>
      <c r="E4" s="76"/>
      <c r="F4" s="76"/>
      <c r="G4" s="76"/>
      <c r="H4" s="76"/>
      <c r="I4" s="77"/>
      <c r="J4" s="6"/>
      <c r="K4" s="71"/>
      <c r="L4" s="71"/>
      <c r="M4" s="71"/>
      <c r="N4" s="71"/>
      <c r="O4" s="71"/>
      <c r="P4" s="71"/>
      <c r="Q4" s="71"/>
      <c r="R4" s="71"/>
      <c r="S4" s="71"/>
      <c r="T4" s="71"/>
    </row>
    <row r="5" spans="1:20" ht="15" customHeight="1" x14ac:dyDescent="0.3">
      <c r="A5" s="2"/>
      <c r="B5" s="24"/>
      <c r="C5" s="2"/>
      <c r="D5" s="2"/>
      <c r="E5" s="76"/>
      <c r="F5" s="76"/>
      <c r="G5" s="76"/>
      <c r="H5" s="76"/>
      <c r="I5" s="77"/>
      <c r="J5" s="6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ht="18.75" x14ac:dyDescent="0.3">
      <c r="A6" s="2"/>
      <c r="B6" s="3" t="s">
        <v>45</v>
      </c>
      <c r="C6" s="2"/>
      <c r="D6" s="2"/>
      <c r="E6" s="76"/>
      <c r="F6" s="76"/>
      <c r="G6" s="76"/>
      <c r="H6" s="76"/>
      <c r="I6" s="77"/>
      <c r="J6" s="6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ht="15" customHeight="1" x14ac:dyDescent="0.3">
      <c r="A7" s="2"/>
      <c r="B7" s="7"/>
      <c r="C7" s="2"/>
      <c r="D7" s="2"/>
      <c r="E7" s="76"/>
      <c r="F7" s="76"/>
      <c r="G7" s="76"/>
      <c r="H7" s="76"/>
      <c r="I7" s="77"/>
      <c r="J7" s="6"/>
      <c r="K7" s="71"/>
      <c r="L7" s="71"/>
      <c r="M7" s="71"/>
      <c r="N7" s="71"/>
      <c r="O7" s="71"/>
      <c r="P7" s="71"/>
      <c r="Q7" s="71"/>
      <c r="R7" s="71"/>
      <c r="S7" s="71"/>
      <c r="T7" s="71"/>
    </row>
    <row r="8" spans="1:20" ht="86.25" customHeight="1" x14ac:dyDescent="0.25">
      <c r="A8" s="2"/>
      <c r="B8" s="8"/>
      <c r="C8" s="2"/>
      <c r="D8" s="2"/>
      <c r="E8" s="78"/>
      <c r="F8" s="78"/>
      <c r="G8" s="78"/>
      <c r="H8" s="78"/>
      <c r="I8" s="79"/>
      <c r="J8" s="12" t="s">
        <v>54</v>
      </c>
      <c r="K8" s="72"/>
      <c r="L8" s="72"/>
      <c r="M8" s="72"/>
      <c r="N8" s="72"/>
      <c r="O8" s="72"/>
      <c r="P8" s="72"/>
      <c r="Q8" s="72"/>
      <c r="R8" s="72"/>
      <c r="S8" s="72"/>
      <c r="T8" s="72"/>
    </row>
    <row r="9" spans="1:20" x14ac:dyDescent="0.25">
      <c r="A9" s="2" t="s">
        <v>2</v>
      </c>
      <c r="B9" s="7"/>
      <c r="C9" s="2" t="s">
        <v>18</v>
      </c>
      <c r="D9" s="2" t="s">
        <v>19</v>
      </c>
      <c r="E9" s="19" t="s">
        <v>3</v>
      </c>
      <c r="F9" s="19" t="s">
        <v>4</v>
      </c>
      <c r="G9" s="19" t="s">
        <v>5</v>
      </c>
      <c r="H9" s="19" t="s">
        <v>6</v>
      </c>
      <c r="I9" s="39" t="s">
        <v>679</v>
      </c>
      <c r="J9" s="7"/>
      <c r="K9" s="22" t="s">
        <v>48</v>
      </c>
      <c r="L9" s="22" t="s">
        <v>48</v>
      </c>
      <c r="M9" s="22" t="s">
        <v>49</v>
      </c>
      <c r="N9" s="22" t="s">
        <v>50</v>
      </c>
      <c r="O9" s="22" t="s">
        <v>51</v>
      </c>
      <c r="P9" s="22"/>
      <c r="Q9" s="22" t="s">
        <v>52</v>
      </c>
      <c r="R9" s="22" t="s">
        <v>52</v>
      </c>
      <c r="S9" s="22" t="s">
        <v>53</v>
      </c>
      <c r="T9" s="22"/>
    </row>
    <row r="10" spans="1:20" hidden="1" x14ac:dyDescent="0.25">
      <c r="A10" s="2"/>
      <c r="B10" s="2"/>
      <c r="C10" s="2"/>
      <c r="D10" s="2"/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/>
      <c r="K10" s="2" t="s">
        <v>8</v>
      </c>
      <c r="L10" s="2" t="s">
        <v>9</v>
      </c>
      <c r="M10" s="2" t="s">
        <v>10</v>
      </c>
      <c r="N10" s="2" t="s">
        <v>11</v>
      </c>
      <c r="O10" s="2" t="s">
        <v>12</v>
      </c>
      <c r="P10" s="2" t="s">
        <v>13</v>
      </c>
      <c r="Q10" s="2" t="s">
        <v>14</v>
      </c>
      <c r="R10" s="2" t="s">
        <v>15</v>
      </c>
      <c r="S10" s="2" t="s">
        <v>16</v>
      </c>
      <c r="T10" s="2" t="s">
        <v>17</v>
      </c>
    </row>
    <row r="11" spans="1:20" x14ac:dyDescent="0.25">
      <c r="A11" s="2"/>
      <c r="B11" s="13" t="s">
        <v>345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 x14ac:dyDescent="0.25">
      <c r="A12" s="10" t="s">
        <v>349</v>
      </c>
      <c r="B12" s="16" t="s">
        <v>315</v>
      </c>
      <c r="C12" s="9" t="str">
        <f t="shared" ref="C12:C18" si="0">CONCATENATE(YEAR,":",MONTH,":",WEEK,":",DAY,":",$A12)</f>
        <v>2016:1:4:7:TAO_3_E_ZL</v>
      </c>
      <c r="D12" s="9" t="e">
        <f>MATCH($C12,#REF!,0)</f>
        <v>#REF!</v>
      </c>
      <c r="E12" s="36" t="str">
        <f>IFERROR(INDEX(#REF!,$D12,MATCH(E$10,#REF!,0)), "")</f>
        <v/>
      </c>
      <c r="F12" s="36" t="str">
        <f>IFERROR(INDEX(#REF!,$D12,MATCH(F$10,#REF!,0)), "")</f>
        <v/>
      </c>
      <c r="G12" s="36" t="str">
        <f>IFERROR(INDEX(#REF!,$D12,MATCH(G$10,#REF!,0)), "")</f>
        <v/>
      </c>
      <c r="H12" s="36" t="str">
        <f>IFERROR(INDEX(#REF!,$D12,MATCH(H$10,#REF!,0)), "")</f>
        <v/>
      </c>
      <c r="I12" s="36" t="str">
        <f>IFERROR(INDEX(#REF!,$D12,MATCH(I$10,#REF!,0)), "")</f>
        <v/>
      </c>
      <c r="J12" s="9" t="s">
        <v>351</v>
      </c>
      <c r="K12" s="36" t="str">
        <f>IFERROR(INDEX(#REF!,$D12,MATCH(K$10,#REF!,0)), "")</f>
        <v/>
      </c>
      <c r="L12" s="36" t="str">
        <f>IFERROR(INDEX(#REF!,$D12,MATCH(L$10,#REF!,0)), "")</f>
        <v/>
      </c>
      <c r="M12" s="36" t="str">
        <f>IFERROR(INDEX(#REF!,$D12,MATCH(M$10,#REF!,0)), "")</f>
        <v/>
      </c>
      <c r="N12" s="36" t="str">
        <f>IFERROR(INDEX(#REF!,$D12,MATCH(N$10,#REF!,0)), "")</f>
        <v/>
      </c>
      <c r="O12" s="36" t="str">
        <f>IFERROR(INDEX(#REF!,$D12,MATCH(O$10,#REF!,0)), "")</f>
        <v/>
      </c>
      <c r="P12" s="36" t="str">
        <f>IFERROR(INDEX(#REF!,$D12,MATCH(P$10,#REF!,0)), "")</f>
        <v/>
      </c>
      <c r="Q12" s="36" t="str">
        <f>IFERROR(INDEX(#REF!,$D12,MATCH(Q$10,#REF!,0)), "")</f>
        <v/>
      </c>
      <c r="R12" s="36" t="str">
        <f>IFERROR(INDEX(#REF!,$D12,MATCH(R$10,#REF!,0)), "")</f>
        <v/>
      </c>
      <c r="S12" s="36" t="str">
        <f>IFERROR(INDEX(#REF!,$D12,MATCH(S$10,#REF!,0)), "")</f>
        <v/>
      </c>
      <c r="T12" s="36" t="str">
        <f>IFERROR(INDEX(#REF!,$D12,MATCH(T$10,#REF!,0)), "")</f>
        <v/>
      </c>
    </row>
    <row r="13" spans="1:20" x14ac:dyDescent="0.25">
      <c r="A13" s="10" t="s">
        <v>352</v>
      </c>
      <c r="B13" s="16" t="s">
        <v>316</v>
      </c>
      <c r="C13" s="9" t="str">
        <f t="shared" si="0"/>
        <v>2016:1:4:7:TAO_3_E</v>
      </c>
      <c r="D13" s="9" t="e">
        <f>MATCH($C13,#REF!,0)</f>
        <v>#REF!</v>
      </c>
      <c r="E13" s="36" t="str">
        <f>IFERROR(INDEX(#REF!,$D13,MATCH(E$10,#REF!,0)), "")</f>
        <v/>
      </c>
      <c r="F13" s="36" t="str">
        <f>IFERROR(INDEX(#REF!,$D13,MATCH(F$10,#REF!,0)), "")</f>
        <v/>
      </c>
      <c r="G13" s="36" t="str">
        <f>IFERROR(INDEX(#REF!,$D13,MATCH(G$10,#REF!,0)), "")</f>
        <v/>
      </c>
      <c r="H13" s="36" t="str">
        <f>IFERROR(INDEX(#REF!,$D13,MATCH(H$10,#REF!,0)), "")</f>
        <v/>
      </c>
      <c r="I13" s="36" t="str">
        <f>IFERROR(INDEX(#REF!,$D13,MATCH(I$10,#REF!,0)), "")</f>
        <v/>
      </c>
      <c r="J13" s="9" t="s">
        <v>350</v>
      </c>
      <c r="K13" s="36" t="str">
        <f>IFERROR(INDEX(#REF!,$D13,MATCH(K$10,#REF!,0)), "")</f>
        <v/>
      </c>
      <c r="L13" s="36" t="str">
        <f>IFERROR(INDEX(#REF!,$D13,MATCH(L$10,#REF!,0)), "")</f>
        <v/>
      </c>
      <c r="M13" s="36" t="str">
        <f>IFERROR(INDEX(#REF!,$D13,MATCH(M$10,#REF!,0)), "")</f>
        <v/>
      </c>
      <c r="N13" s="36" t="str">
        <f>IFERROR(INDEX(#REF!,$D13,MATCH(N$10,#REF!,0)), "")</f>
        <v/>
      </c>
      <c r="O13" s="36" t="str">
        <f>IFERROR(INDEX(#REF!,$D13,MATCH(O$10,#REF!,0)), "")</f>
        <v/>
      </c>
      <c r="P13" s="36" t="str">
        <f>IFERROR(INDEX(#REF!,$D13,MATCH(P$10,#REF!,0)), "")</f>
        <v/>
      </c>
      <c r="Q13" s="36" t="str">
        <f>IFERROR(INDEX(#REF!,$D13,MATCH(Q$10,#REF!,0)), "")</f>
        <v/>
      </c>
      <c r="R13" s="36" t="str">
        <f>IFERROR(INDEX(#REF!,$D13,MATCH(R$10,#REF!,0)), "")</f>
        <v/>
      </c>
      <c r="S13" s="36" t="str">
        <f>IFERROR(INDEX(#REF!,$D13,MATCH(S$10,#REF!,0)), "")</f>
        <v/>
      </c>
      <c r="T13" s="36" t="str">
        <f>IFERROR(INDEX(#REF!,$D13,MATCH(T$10,#REF!,0)), "")</f>
        <v/>
      </c>
    </row>
    <row r="14" spans="1:20" x14ac:dyDescent="0.25">
      <c r="A14" s="10" t="s">
        <v>353</v>
      </c>
      <c r="B14" s="16" t="s">
        <v>317</v>
      </c>
      <c r="C14" s="9" t="str">
        <f t="shared" si="0"/>
        <v>2016:1:4:7:NANKAN_E</v>
      </c>
      <c r="D14" s="9" t="e">
        <f>MATCH($C14,#REF!,0)</f>
        <v>#REF!</v>
      </c>
      <c r="E14" s="36" t="str">
        <f>IFERROR(INDEX(#REF!,$D14,MATCH(E$10,#REF!,0)), "")</f>
        <v/>
      </c>
      <c r="F14" s="36" t="str">
        <f>IFERROR(INDEX(#REF!,$D14,MATCH(F$10,#REF!,0)), "")</f>
        <v/>
      </c>
      <c r="G14" s="36" t="str">
        <f>IFERROR(INDEX(#REF!,$D14,MATCH(G$10,#REF!,0)), "")</f>
        <v/>
      </c>
      <c r="H14" s="36" t="str">
        <f>IFERROR(INDEX(#REF!,$D14,MATCH(H$10,#REF!,0)), "")</f>
        <v/>
      </c>
      <c r="I14" s="36" t="str">
        <f>IFERROR(INDEX(#REF!,$D14,MATCH(I$10,#REF!,0)), "")</f>
        <v/>
      </c>
      <c r="J14" s="9" t="s">
        <v>319</v>
      </c>
      <c r="K14" s="36" t="str">
        <f>IFERROR(INDEX(#REF!,$D14,MATCH(K$10,#REF!,0)), "")</f>
        <v/>
      </c>
      <c r="L14" s="36" t="str">
        <f>IFERROR(INDEX(#REF!,$D14,MATCH(L$10,#REF!,0)), "")</f>
        <v/>
      </c>
      <c r="M14" s="36" t="str">
        <f>IFERROR(INDEX(#REF!,$D14,MATCH(M$10,#REF!,0)), "")</f>
        <v/>
      </c>
      <c r="N14" s="36" t="str">
        <f>IFERROR(INDEX(#REF!,$D14,MATCH(N$10,#REF!,0)), "")</f>
        <v/>
      </c>
      <c r="O14" s="36" t="str">
        <f>IFERROR(INDEX(#REF!,$D14,MATCH(O$10,#REF!,0)), "")</f>
        <v/>
      </c>
      <c r="P14" s="36" t="str">
        <f>IFERROR(INDEX(#REF!,$D14,MATCH(P$10,#REF!,0)), "")</f>
        <v/>
      </c>
      <c r="Q14" s="36" t="str">
        <f>IFERROR(INDEX(#REF!,$D14,MATCH(Q$10,#REF!,0)), "")</f>
        <v/>
      </c>
      <c r="R14" s="36" t="str">
        <f>IFERROR(INDEX(#REF!,$D14,MATCH(R$10,#REF!,0)), "")</f>
        <v/>
      </c>
      <c r="S14" s="36" t="str">
        <f>IFERROR(INDEX(#REF!,$D14,MATCH(S$10,#REF!,0)), "")</f>
        <v/>
      </c>
      <c r="T14" s="36" t="str">
        <f>IFERROR(INDEX(#REF!,$D14,MATCH(T$10,#REF!,0)), "")</f>
        <v/>
      </c>
    </row>
    <row r="15" spans="1:20" x14ac:dyDescent="0.25">
      <c r="A15" s="10" t="s">
        <v>354</v>
      </c>
      <c r="B15" s="16" t="s">
        <v>318</v>
      </c>
      <c r="C15" s="9" t="str">
        <f t="shared" si="0"/>
        <v>2016:1:4:7:NANKAN_S</v>
      </c>
      <c r="D15" s="9" t="e">
        <f>MATCH($C15,#REF!,0)</f>
        <v>#REF!</v>
      </c>
      <c r="E15" s="36" t="str">
        <f>IFERROR(INDEX(#REF!,$D15,MATCH(E$10,#REF!,0)), "")</f>
        <v/>
      </c>
      <c r="F15" s="36" t="str">
        <f>IFERROR(INDEX(#REF!,$D15,MATCH(F$10,#REF!,0)), "")</f>
        <v/>
      </c>
      <c r="G15" s="36" t="str">
        <f>IFERROR(INDEX(#REF!,$D15,MATCH(G$10,#REF!,0)), "")</f>
        <v/>
      </c>
      <c r="H15" s="36" t="str">
        <f>IFERROR(INDEX(#REF!,$D15,MATCH(H$10,#REF!,0)), "")</f>
        <v/>
      </c>
      <c r="I15" s="36" t="str">
        <f>IFERROR(INDEX(#REF!,$D15,MATCH(I$10,#REF!,0)), "")</f>
        <v/>
      </c>
      <c r="J15" s="9" t="s">
        <v>320</v>
      </c>
      <c r="K15" s="36" t="str">
        <f>IFERROR(INDEX(#REF!,$D15,MATCH(K$10,#REF!,0)), "")</f>
        <v/>
      </c>
      <c r="L15" s="36" t="str">
        <f>IFERROR(INDEX(#REF!,$D15,MATCH(L$10,#REF!,0)), "")</f>
        <v/>
      </c>
      <c r="M15" s="36" t="str">
        <f>IFERROR(INDEX(#REF!,$D15,MATCH(M$10,#REF!,0)), "")</f>
        <v/>
      </c>
      <c r="N15" s="36" t="str">
        <f>IFERROR(INDEX(#REF!,$D15,MATCH(N$10,#REF!,0)), "")</f>
        <v/>
      </c>
      <c r="O15" s="36" t="str">
        <f>IFERROR(INDEX(#REF!,$D15,MATCH(O$10,#REF!,0)), "")</f>
        <v/>
      </c>
      <c r="P15" s="36" t="str">
        <f>IFERROR(INDEX(#REF!,$D15,MATCH(P$10,#REF!,0)), "")</f>
        <v/>
      </c>
      <c r="Q15" s="36" t="str">
        <f>IFERROR(INDEX(#REF!,$D15,MATCH(Q$10,#REF!,0)), "")</f>
        <v/>
      </c>
      <c r="R15" s="36" t="str">
        <f>IFERROR(INDEX(#REF!,$D15,MATCH(R$10,#REF!,0)), "")</f>
        <v/>
      </c>
      <c r="S15" s="36" t="str">
        <f>IFERROR(INDEX(#REF!,$D15,MATCH(S$10,#REF!,0)), "")</f>
        <v/>
      </c>
      <c r="T15" s="36" t="str">
        <f>IFERROR(INDEX(#REF!,$D15,MATCH(T$10,#REF!,0)), "")</f>
        <v/>
      </c>
    </row>
    <row r="16" spans="1:20" x14ac:dyDescent="0.25">
      <c r="A16" s="10"/>
      <c r="B16" s="17" t="s">
        <v>46</v>
      </c>
      <c r="C16" s="18"/>
      <c r="D16" s="18"/>
      <c r="E16" s="20">
        <f>SUM(E12:E15)</f>
        <v>0</v>
      </c>
      <c r="F16" s="20">
        <f>SUM(F12:F15)</f>
        <v>0</v>
      </c>
      <c r="G16" s="20">
        <f>SUM(G12:G15)</f>
        <v>0</v>
      </c>
      <c r="H16" s="20">
        <f>SUM(H12:H15)</f>
        <v>0</v>
      </c>
      <c r="I16" s="20">
        <f>SUM(I12:I15)</f>
        <v>0</v>
      </c>
      <c r="J16" s="18"/>
      <c r="K16" s="20">
        <f t="shared" ref="K16:T16" si="1">SUM(K12:K15)</f>
        <v>0</v>
      </c>
      <c r="L16" s="20">
        <f t="shared" si="1"/>
        <v>0</v>
      </c>
      <c r="M16" s="20">
        <f t="shared" si="1"/>
        <v>0</v>
      </c>
      <c r="N16" s="20">
        <f t="shared" si="1"/>
        <v>0</v>
      </c>
      <c r="O16" s="20">
        <f t="shared" si="1"/>
        <v>0</v>
      </c>
      <c r="P16" s="20">
        <f t="shared" si="1"/>
        <v>0</v>
      </c>
      <c r="Q16" s="20">
        <f t="shared" si="1"/>
        <v>0</v>
      </c>
      <c r="R16" s="20">
        <f t="shared" si="1"/>
        <v>0</v>
      </c>
      <c r="S16" s="20">
        <f t="shared" si="1"/>
        <v>0</v>
      </c>
      <c r="T16" s="20">
        <f t="shared" si="1"/>
        <v>0</v>
      </c>
    </row>
    <row r="17" spans="1:20" x14ac:dyDescent="0.25">
      <c r="A17" s="2"/>
      <c r="B17" s="25" t="s">
        <v>346</v>
      </c>
      <c r="C17" s="11"/>
      <c r="D17" s="11"/>
      <c r="E17" s="11"/>
      <c r="F17" s="11"/>
      <c r="G17" s="11"/>
      <c r="H17" s="11"/>
      <c r="I17" s="11"/>
      <c r="J17" s="11"/>
      <c r="K17" s="21"/>
      <c r="L17" s="21"/>
      <c r="M17" s="21"/>
      <c r="N17" s="21"/>
      <c r="O17" s="21"/>
      <c r="P17" s="21"/>
      <c r="Q17" s="21"/>
      <c r="R17" s="21"/>
      <c r="S17" s="21"/>
      <c r="T17" s="27"/>
    </row>
    <row r="18" spans="1:20" x14ac:dyDescent="0.25">
      <c r="A18" s="10" t="s">
        <v>355</v>
      </c>
      <c r="B18" s="16" t="s">
        <v>321</v>
      </c>
      <c r="C18" s="9" t="str">
        <f t="shared" si="0"/>
        <v>2016:1:4:7:TAO_2_E</v>
      </c>
      <c r="D18" s="9" t="e">
        <f>MATCH($C18,#REF!,0)</f>
        <v>#REF!</v>
      </c>
      <c r="E18" s="36" t="str">
        <f>IFERROR(INDEX(#REF!,$D18,MATCH(E$10,#REF!,0)), "")</f>
        <v/>
      </c>
      <c r="F18" s="36" t="str">
        <f>IFERROR(INDEX(#REF!,$D18,MATCH(F$10,#REF!,0)), "")</f>
        <v/>
      </c>
      <c r="G18" s="36" t="str">
        <f>IFERROR(INDEX(#REF!,$D18,MATCH(G$10,#REF!,0)), "")</f>
        <v/>
      </c>
      <c r="H18" s="36" t="str">
        <f>IFERROR(INDEX(#REF!,$D18,MATCH(H$10,#REF!,0)), "")</f>
        <v/>
      </c>
      <c r="I18" s="36" t="str">
        <f>IFERROR(INDEX(#REF!,$D18,MATCH(I$10,#REF!,0)), "")</f>
        <v/>
      </c>
      <c r="J18" s="9" t="s">
        <v>326</v>
      </c>
      <c r="K18" s="36" t="str">
        <f>IFERROR(INDEX(#REF!,$D18,MATCH(K$10,#REF!,0)), "")</f>
        <v/>
      </c>
      <c r="L18" s="36" t="str">
        <f>IFERROR(INDEX(#REF!,$D18,MATCH(L$10,#REF!,0)), "")</f>
        <v/>
      </c>
      <c r="M18" s="36" t="str">
        <f>IFERROR(INDEX(#REF!,$D18,MATCH(M$10,#REF!,0)), "")</f>
        <v/>
      </c>
      <c r="N18" s="36" t="str">
        <f>IFERROR(INDEX(#REF!,$D18,MATCH(N$10,#REF!,0)), "")</f>
        <v/>
      </c>
      <c r="O18" s="36" t="str">
        <f>IFERROR(INDEX(#REF!,$D18,MATCH(O$10,#REF!,0)), "")</f>
        <v/>
      </c>
      <c r="P18" s="36" t="str">
        <f>IFERROR(INDEX(#REF!,$D18,MATCH(P$10,#REF!,0)), "")</f>
        <v/>
      </c>
      <c r="Q18" s="36" t="str">
        <f>IFERROR(INDEX(#REF!,$D18,MATCH(Q$10,#REF!,0)), "")</f>
        <v/>
      </c>
      <c r="R18" s="36" t="str">
        <f>IFERROR(INDEX(#REF!,$D18,MATCH(R$10,#REF!,0)), "")</f>
        <v/>
      </c>
      <c r="S18" s="36" t="str">
        <f>IFERROR(INDEX(#REF!,$D18,MATCH(S$10,#REF!,0)), "")</f>
        <v/>
      </c>
      <c r="T18" s="36" t="str">
        <f>IFERROR(INDEX(#REF!,$D18,MATCH(T$10,#REF!,0)), "")</f>
        <v/>
      </c>
    </row>
    <row r="19" spans="1:20" x14ac:dyDescent="0.25">
      <c r="A19" s="10" t="s">
        <v>356</v>
      </c>
      <c r="B19" s="16" t="s">
        <v>322</v>
      </c>
      <c r="C19" s="9" t="str">
        <f>CONCATENATE(YEAR,":",MONTH,":",WEEK,":",DAY,":",$A19)</f>
        <v>2016:1:4:7:TAO_1_A</v>
      </c>
      <c r="D19" s="9" t="e">
        <f>MATCH($C19,#REF!,0)</f>
        <v>#REF!</v>
      </c>
      <c r="E19" s="36" t="str">
        <f>IFERROR(INDEX(#REF!,$D19,MATCH(E$10,#REF!,0)), "")</f>
        <v/>
      </c>
      <c r="F19" s="36" t="str">
        <f>IFERROR(INDEX(#REF!,$D19,MATCH(F$10,#REF!,0)), "")</f>
        <v/>
      </c>
      <c r="G19" s="36" t="str">
        <f>IFERROR(INDEX(#REF!,$D19,MATCH(G$10,#REF!,0)), "")</f>
        <v/>
      </c>
      <c r="H19" s="36" t="str">
        <f>IFERROR(INDEX(#REF!,$D19,MATCH(H$10,#REF!,0)), "")</f>
        <v/>
      </c>
      <c r="I19" s="36" t="str">
        <f>IFERROR(INDEX(#REF!,$D19,MATCH(I$10,#REF!,0)), "")</f>
        <v/>
      </c>
      <c r="J19" s="9" t="s">
        <v>327</v>
      </c>
      <c r="K19" s="36" t="str">
        <f>IFERROR(INDEX(#REF!,$D19,MATCH(K$10,#REF!,0)), "")</f>
        <v/>
      </c>
      <c r="L19" s="36" t="str">
        <f>IFERROR(INDEX(#REF!,$D19,MATCH(L$10,#REF!,0)), "")</f>
        <v/>
      </c>
      <c r="M19" s="36" t="str">
        <f>IFERROR(INDEX(#REF!,$D19,MATCH(M$10,#REF!,0)), "")</f>
        <v/>
      </c>
      <c r="N19" s="36" t="str">
        <f>IFERROR(INDEX(#REF!,$D19,MATCH(N$10,#REF!,0)), "")</f>
        <v/>
      </c>
      <c r="O19" s="36" t="str">
        <f>IFERROR(INDEX(#REF!,$D19,MATCH(O$10,#REF!,0)), "")</f>
        <v/>
      </c>
      <c r="P19" s="36" t="str">
        <f>IFERROR(INDEX(#REF!,$D19,MATCH(P$10,#REF!,0)), "")</f>
        <v/>
      </c>
      <c r="Q19" s="36" t="str">
        <f>IFERROR(INDEX(#REF!,$D19,MATCH(Q$10,#REF!,0)), "")</f>
        <v/>
      </c>
      <c r="R19" s="36" t="str">
        <f>IFERROR(INDEX(#REF!,$D19,MATCH(R$10,#REF!,0)), "")</f>
        <v/>
      </c>
      <c r="S19" s="36" t="str">
        <f>IFERROR(INDEX(#REF!,$D19,MATCH(S$10,#REF!,0)), "")</f>
        <v/>
      </c>
      <c r="T19" s="36" t="str">
        <f>IFERROR(INDEX(#REF!,$D19,MATCH(T$10,#REF!,0)), "")</f>
        <v/>
      </c>
    </row>
    <row r="20" spans="1:20" x14ac:dyDescent="0.25">
      <c r="A20" s="10" t="s">
        <v>357</v>
      </c>
      <c r="B20" s="16" t="s">
        <v>323</v>
      </c>
      <c r="C20" s="9" t="str">
        <f>CONCATENATE(YEAR,":",MONTH,":",WEEK,":",DAY,":",$A20)</f>
        <v>2016:1:4:7:TAO_1_B</v>
      </c>
      <c r="D20" s="9" t="e">
        <f>MATCH($C20,#REF!,0)</f>
        <v>#REF!</v>
      </c>
      <c r="E20" s="36" t="str">
        <f>IFERROR(INDEX(#REF!,$D20,MATCH(E$10,#REF!,0)), "")</f>
        <v/>
      </c>
      <c r="F20" s="36" t="str">
        <f>IFERROR(INDEX(#REF!,$D20,MATCH(F$10,#REF!,0)), "")</f>
        <v/>
      </c>
      <c r="G20" s="36" t="str">
        <f>IFERROR(INDEX(#REF!,$D20,MATCH(G$10,#REF!,0)), "")</f>
        <v/>
      </c>
      <c r="H20" s="36" t="str">
        <f>IFERROR(INDEX(#REF!,$D20,MATCH(H$10,#REF!,0)), "")</f>
        <v/>
      </c>
      <c r="I20" s="36" t="str">
        <f>IFERROR(INDEX(#REF!,$D20,MATCH(I$10,#REF!,0)), "")</f>
        <v/>
      </c>
      <c r="J20" s="9" t="s">
        <v>328</v>
      </c>
      <c r="K20" s="36" t="str">
        <f>IFERROR(INDEX(#REF!,$D20,MATCH(K$10,#REF!,0)), "")</f>
        <v/>
      </c>
      <c r="L20" s="36" t="str">
        <f>IFERROR(INDEX(#REF!,$D20,MATCH(L$10,#REF!,0)), "")</f>
        <v/>
      </c>
      <c r="M20" s="36" t="str">
        <f>IFERROR(INDEX(#REF!,$D20,MATCH(M$10,#REF!,0)), "")</f>
        <v/>
      </c>
      <c r="N20" s="36" t="str">
        <f>IFERROR(INDEX(#REF!,$D20,MATCH(N$10,#REF!,0)), "")</f>
        <v/>
      </c>
      <c r="O20" s="36" t="str">
        <f>IFERROR(INDEX(#REF!,$D20,MATCH(O$10,#REF!,0)), "")</f>
        <v/>
      </c>
      <c r="P20" s="36" t="str">
        <f>IFERROR(INDEX(#REF!,$D20,MATCH(P$10,#REF!,0)), "")</f>
        <v/>
      </c>
      <c r="Q20" s="36" t="str">
        <f>IFERROR(INDEX(#REF!,$D20,MATCH(Q$10,#REF!,0)), "")</f>
        <v/>
      </c>
      <c r="R20" s="36" t="str">
        <f>IFERROR(INDEX(#REF!,$D20,MATCH(R$10,#REF!,0)), "")</f>
        <v/>
      </c>
      <c r="S20" s="36" t="str">
        <f>IFERROR(INDEX(#REF!,$D20,MATCH(S$10,#REF!,0)), "")</f>
        <v/>
      </c>
      <c r="T20" s="36" t="str">
        <f>IFERROR(INDEX(#REF!,$D20,MATCH(T$10,#REF!,0)), "")</f>
        <v/>
      </c>
    </row>
    <row r="21" spans="1:20" x14ac:dyDescent="0.25">
      <c r="A21" s="10" t="s">
        <v>358</v>
      </c>
      <c r="B21" s="16" t="s">
        <v>324</v>
      </c>
      <c r="C21" s="9" t="str">
        <f>CONCATENATE(YEAR,":",MONTH,":",WEEK,":",DAY,":",$A21)</f>
        <v>2016:1:4:7:TAO_2_S</v>
      </c>
      <c r="D21" s="9" t="e">
        <f>MATCH($C21,#REF!,0)</f>
        <v>#REF!</v>
      </c>
      <c r="E21" s="36" t="str">
        <f>IFERROR(INDEX(#REF!,$D21,MATCH(E$10,#REF!,0)), "")</f>
        <v/>
      </c>
      <c r="F21" s="36" t="str">
        <f>IFERROR(INDEX(#REF!,$D21,MATCH(F$10,#REF!,0)), "")</f>
        <v/>
      </c>
      <c r="G21" s="36" t="str">
        <f>IFERROR(INDEX(#REF!,$D21,MATCH(G$10,#REF!,0)), "")</f>
        <v/>
      </c>
      <c r="H21" s="36" t="str">
        <f>IFERROR(INDEX(#REF!,$D21,MATCH(H$10,#REF!,0)), "")</f>
        <v/>
      </c>
      <c r="I21" s="36" t="str">
        <f>IFERROR(INDEX(#REF!,$D21,MATCH(I$10,#REF!,0)), "")</f>
        <v/>
      </c>
      <c r="J21" s="9" t="s">
        <v>329</v>
      </c>
      <c r="K21" s="36" t="str">
        <f>IFERROR(INDEX(#REF!,$D21,MATCH(K$10,#REF!,0)), "")</f>
        <v/>
      </c>
      <c r="L21" s="36" t="str">
        <f>IFERROR(INDEX(#REF!,$D21,MATCH(L$10,#REF!,0)), "")</f>
        <v/>
      </c>
      <c r="M21" s="36" t="str">
        <f>IFERROR(INDEX(#REF!,$D21,MATCH(M$10,#REF!,0)), "")</f>
        <v/>
      </c>
      <c r="N21" s="36" t="str">
        <f>IFERROR(INDEX(#REF!,$D21,MATCH(N$10,#REF!,0)), "")</f>
        <v/>
      </c>
      <c r="O21" s="36" t="str">
        <f>IFERROR(INDEX(#REF!,$D21,MATCH(O$10,#REF!,0)), "")</f>
        <v/>
      </c>
      <c r="P21" s="36" t="str">
        <f>IFERROR(INDEX(#REF!,$D21,MATCH(P$10,#REF!,0)), "")</f>
        <v/>
      </c>
      <c r="Q21" s="36" t="str">
        <f>IFERROR(INDEX(#REF!,$D21,MATCH(Q$10,#REF!,0)), "")</f>
        <v/>
      </c>
      <c r="R21" s="36" t="str">
        <f>IFERROR(INDEX(#REF!,$D21,MATCH(R$10,#REF!,0)), "")</f>
        <v/>
      </c>
      <c r="S21" s="36" t="str">
        <f>IFERROR(INDEX(#REF!,$D21,MATCH(S$10,#REF!,0)), "")</f>
        <v/>
      </c>
      <c r="T21" s="36" t="str">
        <f>IFERROR(INDEX(#REF!,$D21,MATCH(T$10,#REF!,0)), "")</f>
        <v/>
      </c>
    </row>
    <row r="22" spans="1:20" x14ac:dyDescent="0.25">
      <c r="A22" s="10" t="s">
        <v>359</v>
      </c>
      <c r="B22" s="16" t="s">
        <v>325</v>
      </c>
      <c r="C22" s="9" t="str">
        <f>CONCATENATE(YEAR,":",MONTH,":",WEEK,":",DAY,":",$A22)</f>
        <v>2016:1:4:7:GUISHAN_E</v>
      </c>
      <c r="D22" s="9" t="e">
        <f>MATCH($C22,#REF!,0)</f>
        <v>#REF!</v>
      </c>
      <c r="E22" s="36" t="str">
        <f>IFERROR(INDEX(#REF!,$D22,MATCH(E$10,#REF!,0)), "")</f>
        <v/>
      </c>
      <c r="F22" s="36" t="str">
        <f>IFERROR(INDEX(#REF!,$D22,MATCH(F$10,#REF!,0)), "")</f>
        <v/>
      </c>
      <c r="G22" s="36" t="str">
        <f>IFERROR(INDEX(#REF!,$D22,MATCH(G$10,#REF!,0)), "")</f>
        <v/>
      </c>
      <c r="H22" s="36" t="str">
        <f>IFERROR(INDEX(#REF!,$D22,MATCH(H$10,#REF!,0)), "")</f>
        <v/>
      </c>
      <c r="I22" s="36" t="str">
        <f>IFERROR(INDEX(#REF!,$D22,MATCH(I$10,#REF!,0)), "")</f>
        <v/>
      </c>
      <c r="J22" s="9" t="s">
        <v>330</v>
      </c>
      <c r="K22" s="36" t="str">
        <f>IFERROR(INDEX(#REF!,$D22,MATCH(K$10,#REF!,0)), "")</f>
        <v/>
      </c>
      <c r="L22" s="36" t="str">
        <f>IFERROR(INDEX(#REF!,$D22,MATCH(L$10,#REF!,0)), "")</f>
        <v/>
      </c>
      <c r="M22" s="36" t="str">
        <f>IFERROR(INDEX(#REF!,$D22,MATCH(M$10,#REF!,0)), "")</f>
        <v/>
      </c>
      <c r="N22" s="36" t="str">
        <f>IFERROR(INDEX(#REF!,$D22,MATCH(N$10,#REF!,0)), "")</f>
        <v/>
      </c>
      <c r="O22" s="36" t="str">
        <f>IFERROR(INDEX(#REF!,$D22,MATCH(O$10,#REF!,0)), "")</f>
        <v/>
      </c>
      <c r="P22" s="36" t="str">
        <f>IFERROR(INDEX(#REF!,$D22,MATCH(P$10,#REF!,0)), "")</f>
        <v/>
      </c>
      <c r="Q22" s="36" t="str">
        <f>IFERROR(INDEX(#REF!,$D22,MATCH(Q$10,#REF!,0)), "")</f>
        <v/>
      </c>
      <c r="R22" s="36" t="str">
        <f>IFERROR(INDEX(#REF!,$D22,MATCH(R$10,#REF!,0)), "")</f>
        <v/>
      </c>
      <c r="S22" s="36" t="str">
        <f>IFERROR(INDEX(#REF!,$D22,MATCH(S$10,#REF!,0)), "")</f>
        <v/>
      </c>
      <c r="T22" s="36" t="str">
        <f>IFERROR(INDEX(#REF!,$D22,MATCH(T$10,#REF!,0)), "")</f>
        <v/>
      </c>
    </row>
    <row r="23" spans="1:20" x14ac:dyDescent="0.25">
      <c r="A23" s="2"/>
      <c r="B23" s="17" t="s">
        <v>46</v>
      </c>
      <c r="C23" s="18"/>
      <c r="D23" s="18"/>
      <c r="E23" s="20">
        <f>SUM(E18:E22)</f>
        <v>0</v>
      </c>
      <c r="F23" s="20">
        <f t="shared" ref="F23:T23" si="2">SUM(F18:F22)</f>
        <v>0</v>
      </c>
      <c r="G23" s="20">
        <f t="shared" si="2"/>
        <v>0</v>
      </c>
      <c r="H23" s="20">
        <f t="shared" si="2"/>
        <v>0</v>
      </c>
      <c r="I23" s="20">
        <f t="shared" si="2"/>
        <v>0</v>
      </c>
      <c r="J23" s="18"/>
      <c r="K23" s="20">
        <f t="shared" si="2"/>
        <v>0</v>
      </c>
      <c r="L23" s="20">
        <f t="shared" si="2"/>
        <v>0</v>
      </c>
      <c r="M23" s="20">
        <f t="shared" si="2"/>
        <v>0</v>
      </c>
      <c r="N23" s="20">
        <f t="shared" si="2"/>
        <v>0</v>
      </c>
      <c r="O23" s="20">
        <f t="shared" si="2"/>
        <v>0</v>
      </c>
      <c r="P23" s="20">
        <f t="shared" si="2"/>
        <v>0</v>
      </c>
      <c r="Q23" s="20">
        <f t="shared" si="2"/>
        <v>0</v>
      </c>
      <c r="R23" s="20">
        <f t="shared" si="2"/>
        <v>0</v>
      </c>
      <c r="S23" s="20">
        <f t="shared" si="2"/>
        <v>0</v>
      </c>
      <c r="T23" s="20">
        <f t="shared" si="2"/>
        <v>0</v>
      </c>
    </row>
    <row r="24" spans="1:20" x14ac:dyDescent="0.25">
      <c r="A24" s="2"/>
      <c r="B24" s="25" t="s">
        <v>347</v>
      </c>
      <c r="C24" s="11"/>
      <c r="D24" s="11"/>
      <c r="E24" s="11"/>
      <c r="F24" s="11"/>
      <c r="G24" s="11"/>
      <c r="H24" s="11"/>
      <c r="I24" s="11"/>
      <c r="J24" s="11"/>
      <c r="K24" s="21"/>
      <c r="L24" s="21"/>
      <c r="M24" s="21"/>
      <c r="N24" s="21"/>
      <c r="O24" s="21"/>
      <c r="P24" s="21"/>
      <c r="Q24" s="21"/>
      <c r="R24" s="21"/>
      <c r="S24" s="21"/>
      <c r="T24" s="27"/>
    </row>
    <row r="25" spans="1:20" x14ac:dyDescent="0.25">
      <c r="A25" s="10" t="s">
        <v>360</v>
      </c>
      <c r="B25" s="16" t="s">
        <v>331</v>
      </c>
      <c r="C25" s="9" t="str">
        <f t="shared" ref="C25" si="3">CONCATENATE(YEAR,":",MONTH,":",WEEK,":",DAY,":",$A25)</f>
        <v>2016:1:4:7:BADE_A_E</v>
      </c>
      <c r="D25" s="9" t="e">
        <f>MATCH($C25,#REF!,0)</f>
        <v>#REF!</v>
      </c>
      <c r="E25" s="36" t="str">
        <f>IFERROR(INDEX(#REF!,$D25,MATCH(E$10,#REF!,0)), "")</f>
        <v/>
      </c>
      <c r="F25" s="36" t="str">
        <f>IFERROR(INDEX(#REF!,$D25,MATCH(F$10,#REF!,0)), "")</f>
        <v/>
      </c>
      <c r="G25" s="36" t="str">
        <f>IFERROR(INDEX(#REF!,$D25,MATCH(G$10,#REF!,0)), "")</f>
        <v/>
      </c>
      <c r="H25" s="36" t="str">
        <f>IFERROR(INDEX(#REF!,$D25,MATCH(H$10,#REF!,0)), "")</f>
        <v/>
      </c>
      <c r="I25" s="36" t="str">
        <f>IFERROR(INDEX(#REF!,$D25,MATCH(I$10,#REF!,0)), "")</f>
        <v/>
      </c>
      <c r="J25" s="9" t="s">
        <v>335</v>
      </c>
      <c r="K25" s="36" t="str">
        <f>IFERROR(INDEX(#REF!,$D25,MATCH(K$10,#REF!,0)), "")</f>
        <v/>
      </c>
      <c r="L25" s="36" t="str">
        <f>IFERROR(INDEX(#REF!,$D25,MATCH(L$10,#REF!,0)), "")</f>
        <v/>
      </c>
      <c r="M25" s="36" t="str">
        <f>IFERROR(INDEX(#REF!,$D25,MATCH(M$10,#REF!,0)), "")</f>
        <v/>
      </c>
      <c r="N25" s="36" t="str">
        <f>IFERROR(INDEX(#REF!,$D25,MATCH(N$10,#REF!,0)), "")</f>
        <v/>
      </c>
      <c r="O25" s="36" t="str">
        <f>IFERROR(INDEX(#REF!,$D25,MATCH(O$10,#REF!,0)), "")</f>
        <v/>
      </c>
      <c r="P25" s="36" t="str">
        <f>IFERROR(INDEX(#REF!,$D25,MATCH(P$10,#REF!,0)), "")</f>
        <v/>
      </c>
      <c r="Q25" s="36" t="str">
        <f>IFERROR(INDEX(#REF!,$D25,MATCH(Q$10,#REF!,0)), "")</f>
        <v/>
      </c>
      <c r="R25" s="36" t="str">
        <f>IFERROR(INDEX(#REF!,$D25,MATCH(R$10,#REF!,0)), "")</f>
        <v/>
      </c>
      <c r="S25" s="36" t="str">
        <f>IFERROR(INDEX(#REF!,$D25,MATCH(S$10,#REF!,0)), "")</f>
        <v/>
      </c>
      <c r="T25" s="36" t="str">
        <f>IFERROR(INDEX(#REF!,$D25,MATCH(T$10,#REF!,0)), "")</f>
        <v/>
      </c>
    </row>
    <row r="26" spans="1:20" x14ac:dyDescent="0.25">
      <c r="A26" s="10" t="s">
        <v>361</v>
      </c>
      <c r="B26" s="16" t="s">
        <v>332</v>
      </c>
      <c r="C26" s="9" t="str">
        <f>CONCATENATE(YEAR,":",MONTH,":",WEEK,":",DAY,":",$A26)</f>
        <v>2016:1:4:7:LONGTAN_E</v>
      </c>
      <c r="D26" s="9" t="e">
        <f>MATCH($C26,#REF!,0)</f>
        <v>#REF!</v>
      </c>
      <c r="E26" s="36" t="str">
        <f>IFERROR(INDEX(#REF!,$D26,MATCH(E$10,#REF!,0)), "")</f>
        <v/>
      </c>
      <c r="F26" s="36" t="str">
        <f>IFERROR(INDEX(#REF!,$D26,MATCH(F$10,#REF!,0)), "")</f>
        <v/>
      </c>
      <c r="G26" s="36" t="str">
        <f>IFERROR(INDEX(#REF!,$D26,MATCH(G$10,#REF!,0)), "")</f>
        <v/>
      </c>
      <c r="H26" s="36" t="str">
        <f>IFERROR(INDEX(#REF!,$D26,MATCH(H$10,#REF!,0)), "")</f>
        <v/>
      </c>
      <c r="I26" s="36" t="str">
        <f>IFERROR(INDEX(#REF!,$D26,MATCH(I$10,#REF!,0)), "")</f>
        <v/>
      </c>
      <c r="J26" s="9" t="s">
        <v>336</v>
      </c>
      <c r="K26" s="36" t="str">
        <f>IFERROR(INDEX(#REF!,$D26,MATCH(K$10,#REF!,0)), "")</f>
        <v/>
      </c>
      <c r="L26" s="36" t="str">
        <f>IFERROR(INDEX(#REF!,$D26,MATCH(L$10,#REF!,0)), "")</f>
        <v/>
      </c>
      <c r="M26" s="36" t="str">
        <f>IFERROR(INDEX(#REF!,$D26,MATCH(M$10,#REF!,0)), "")</f>
        <v/>
      </c>
      <c r="N26" s="36" t="str">
        <f>IFERROR(INDEX(#REF!,$D26,MATCH(N$10,#REF!,0)), "")</f>
        <v/>
      </c>
      <c r="O26" s="36" t="str">
        <f>IFERROR(INDEX(#REF!,$D26,MATCH(O$10,#REF!,0)), "")</f>
        <v/>
      </c>
      <c r="P26" s="36" t="str">
        <f>IFERROR(INDEX(#REF!,$D26,MATCH(P$10,#REF!,0)), "")</f>
        <v/>
      </c>
      <c r="Q26" s="36" t="str">
        <f>IFERROR(INDEX(#REF!,$D26,MATCH(Q$10,#REF!,0)), "")</f>
        <v/>
      </c>
      <c r="R26" s="36" t="str">
        <f>IFERROR(INDEX(#REF!,$D26,MATCH(R$10,#REF!,0)), "")</f>
        <v/>
      </c>
      <c r="S26" s="36" t="str">
        <f>IFERROR(INDEX(#REF!,$D26,MATCH(S$10,#REF!,0)), "")</f>
        <v/>
      </c>
      <c r="T26" s="36" t="str">
        <f>IFERROR(INDEX(#REF!,$D26,MATCH(T$10,#REF!,0)), "")</f>
        <v/>
      </c>
    </row>
    <row r="27" spans="1:20" x14ac:dyDescent="0.25">
      <c r="A27" s="10" t="s">
        <v>362</v>
      </c>
      <c r="B27" s="16" t="s">
        <v>333</v>
      </c>
      <c r="C27" s="9" t="str">
        <f>CONCATENATE(YEAR,":",MONTH,":",WEEK,":",DAY,":",$A27)</f>
        <v>2016:1:4:7:BADE_B_E</v>
      </c>
      <c r="D27" s="9" t="e">
        <f>MATCH($C27,#REF!,0)</f>
        <v>#REF!</v>
      </c>
      <c r="E27" s="36" t="str">
        <f>IFERROR(INDEX(#REF!,$D27,MATCH(E$10,#REF!,0)), "")</f>
        <v/>
      </c>
      <c r="F27" s="36" t="str">
        <f>IFERROR(INDEX(#REF!,$D27,MATCH(F$10,#REF!,0)), "")</f>
        <v/>
      </c>
      <c r="G27" s="36" t="str">
        <f>IFERROR(INDEX(#REF!,$D27,MATCH(G$10,#REF!,0)), "")</f>
        <v/>
      </c>
      <c r="H27" s="36" t="str">
        <f>IFERROR(INDEX(#REF!,$D27,MATCH(H$10,#REF!,0)), "")</f>
        <v/>
      </c>
      <c r="I27" s="36" t="str">
        <f>IFERROR(INDEX(#REF!,$D27,MATCH(I$10,#REF!,0)), "")</f>
        <v/>
      </c>
      <c r="J27" s="9" t="s">
        <v>337</v>
      </c>
      <c r="K27" s="36" t="str">
        <f>IFERROR(INDEX(#REF!,$D27,MATCH(K$10,#REF!,0)), "")</f>
        <v/>
      </c>
      <c r="L27" s="36" t="str">
        <f>IFERROR(INDEX(#REF!,$D27,MATCH(L$10,#REF!,0)), "")</f>
        <v/>
      </c>
      <c r="M27" s="36" t="str">
        <f>IFERROR(INDEX(#REF!,$D27,MATCH(M$10,#REF!,0)), "")</f>
        <v/>
      </c>
      <c r="N27" s="36" t="str">
        <f>IFERROR(INDEX(#REF!,$D27,MATCH(N$10,#REF!,0)), "")</f>
        <v/>
      </c>
      <c r="O27" s="36" t="str">
        <f>IFERROR(INDEX(#REF!,$D27,MATCH(O$10,#REF!,0)), "")</f>
        <v/>
      </c>
      <c r="P27" s="36" t="str">
        <f>IFERROR(INDEX(#REF!,$D27,MATCH(P$10,#REF!,0)), "")</f>
        <v/>
      </c>
      <c r="Q27" s="36" t="str">
        <f>IFERROR(INDEX(#REF!,$D27,MATCH(Q$10,#REF!,0)), "")</f>
        <v/>
      </c>
      <c r="R27" s="36" t="str">
        <f>IFERROR(INDEX(#REF!,$D27,MATCH(R$10,#REF!,0)), "")</f>
        <v/>
      </c>
      <c r="S27" s="36" t="str">
        <f>IFERROR(INDEX(#REF!,$D27,MATCH(S$10,#REF!,0)), "")</f>
        <v/>
      </c>
      <c r="T27" s="36" t="str">
        <f>IFERROR(INDEX(#REF!,$D27,MATCH(T$10,#REF!,0)), "")</f>
        <v/>
      </c>
    </row>
    <row r="28" spans="1:20" x14ac:dyDescent="0.25">
      <c r="A28" s="10" t="s">
        <v>363</v>
      </c>
      <c r="B28" s="16" t="s">
        <v>334</v>
      </c>
      <c r="C28" s="9" t="str">
        <f>CONCATENATE(YEAR,":",MONTH,":",WEEK,":",DAY,":",$A28)</f>
        <v>2016:1:4:7:BADE_S</v>
      </c>
      <c r="D28" s="9" t="e">
        <f>MATCH($C28,#REF!,0)</f>
        <v>#REF!</v>
      </c>
      <c r="E28" s="36" t="str">
        <f>IFERROR(INDEX(#REF!,$D28,MATCH(E$10,#REF!,0)), "")</f>
        <v/>
      </c>
      <c r="F28" s="36" t="str">
        <f>IFERROR(INDEX(#REF!,$D28,MATCH(F$10,#REF!,0)), "")</f>
        <v/>
      </c>
      <c r="G28" s="36" t="str">
        <f>IFERROR(INDEX(#REF!,$D28,MATCH(G$10,#REF!,0)), "")</f>
        <v/>
      </c>
      <c r="H28" s="36" t="str">
        <f>IFERROR(INDEX(#REF!,$D28,MATCH(H$10,#REF!,0)), "")</f>
        <v/>
      </c>
      <c r="I28" s="36" t="str">
        <f>IFERROR(INDEX(#REF!,$D28,MATCH(I$10,#REF!,0)), "")</f>
        <v/>
      </c>
      <c r="J28" s="9" t="s">
        <v>338</v>
      </c>
      <c r="K28" s="36" t="str">
        <f>IFERROR(INDEX(#REF!,$D28,MATCH(K$10,#REF!,0)), "")</f>
        <v/>
      </c>
      <c r="L28" s="36" t="str">
        <f>IFERROR(INDEX(#REF!,$D28,MATCH(L$10,#REF!,0)), "")</f>
        <v/>
      </c>
      <c r="M28" s="36" t="str">
        <f>IFERROR(INDEX(#REF!,$D28,MATCH(M$10,#REF!,0)), "")</f>
        <v/>
      </c>
      <c r="N28" s="36" t="str">
        <f>IFERROR(INDEX(#REF!,$D28,MATCH(N$10,#REF!,0)), "")</f>
        <v/>
      </c>
      <c r="O28" s="36" t="str">
        <f>IFERROR(INDEX(#REF!,$D28,MATCH(O$10,#REF!,0)), "")</f>
        <v/>
      </c>
      <c r="P28" s="36" t="str">
        <f>IFERROR(INDEX(#REF!,$D28,MATCH(P$10,#REF!,0)), "")</f>
        <v/>
      </c>
      <c r="Q28" s="36" t="str">
        <f>IFERROR(INDEX(#REF!,$D28,MATCH(Q$10,#REF!,0)), "")</f>
        <v/>
      </c>
      <c r="R28" s="36" t="str">
        <f>IFERROR(INDEX(#REF!,$D28,MATCH(R$10,#REF!,0)), "")</f>
        <v/>
      </c>
      <c r="S28" s="36" t="str">
        <f>IFERROR(INDEX(#REF!,$D28,MATCH(S$10,#REF!,0)), "")</f>
        <v/>
      </c>
      <c r="T28" s="36" t="str">
        <f>IFERROR(INDEX(#REF!,$D28,MATCH(T$10,#REF!,0)), "")</f>
        <v/>
      </c>
    </row>
    <row r="29" spans="1:20" x14ac:dyDescent="0.25">
      <c r="A29" s="2"/>
      <c r="B29" s="17" t="s">
        <v>46</v>
      </c>
      <c r="C29" s="18"/>
      <c r="D29" s="18"/>
      <c r="E29" s="20">
        <f>SUM(E25:E28)</f>
        <v>0</v>
      </c>
      <c r="F29" s="20">
        <f t="shared" ref="F29:I29" si="4">SUM(F25:F28)</f>
        <v>0</v>
      </c>
      <c r="G29" s="20">
        <f t="shared" si="4"/>
        <v>0</v>
      </c>
      <c r="H29" s="20">
        <f t="shared" si="4"/>
        <v>0</v>
      </c>
      <c r="I29" s="20">
        <f t="shared" si="4"/>
        <v>0</v>
      </c>
      <c r="J29" s="18"/>
      <c r="K29" s="20">
        <f t="shared" ref="K29:T29" si="5">SUM(K25:K28)</f>
        <v>0</v>
      </c>
      <c r="L29" s="20">
        <f t="shared" si="5"/>
        <v>0</v>
      </c>
      <c r="M29" s="20">
        <f t="shared" si="5"/>
        <v>0</v>
      </c>
      <c r="N29" s="20">
        <f t="shared" si="5"/>
        <v>0</v>
      </c>
      <c r="O29" s="20">
        <f t="shared" si="5"/>
        <v>0</v>
      </c>
      <c r="P29" s="20">
        <f t="shared" si="5"/>
        <v>0</v>
      </c>
      <c r="Q29" s="20">
        <f t="shared" si="5"/>
        <v>0</v>
      </c>
      <c r="R29" s="20">
        <f t="shared" si="5"/>
        <v>0</v>
      </c>
      <c r="S29" s="20">
        <f t="shared" si="5"/>
        <v>0</v>
      </c>
      <c r="T29" s="20">
        <f t="shared" si="5"/>
        <v>0</v>
      </c>
    </row>
    <row r="30" spans="1:20" x14ac:dyDescent="0.25">
      <c r="A30" s="2"/>
      <c r="B30" s="25" t="s">
        <v>348</v>
      </c>
      <c r="C30" s="11"/>
      <c r="D30" s="11"/>
      <c r="E30" s="11"/>
      <c r="F30" s="11"/>
      <c r="G30" s="11"/>
      <c r="H30" s="11"/>
      <c r="I30" s="11"/>
      <c r="J30" s="11"/>
      <c r="K30" s="21"/>
      <c r="L30" s="21"/>
      <c r="M30" s="21"/>
      <c r="N30" s="21"/>
      <c r="O30" s="21"/>
      <c r="P30" s="21"/>
      <c r="Q30" s="21"/>
      <c r="R30" s="21"/>
      <c r="S30" s="21"/>
      <c r="T30" s="27"/>
    </row>
    <row r="31" spans="1:20" x14ac:dyDescent="0.25">
      <c r="A31" s="10" t="s">
        <v>364</v>
      </c>
      <c r="B31" s="16" t="s">
        <v>339</v>
      </c>
      <c r="C31" s="9" t="str">
        <f t="shared" ref="C31" si="6">CONCATENATE(YEAR,":",MONTH,":",WEEK,":",DAY,":",$A31)</f>
        <v>2016:1:4:7:ZHONGLI_2_E</v>
      </c>
      <c r="D31" s="9" t="e">
        <f>MATCH($C31,#REF!,0)</f>
        <v>#REF!</v>
      </c>
      <c r="E31" s="36" t="str">
        <f>IFERROR(INDEX(#REF!,$D31,MATCH(E$10,#REF!,0)), "")</f>
        <v/>
      </c>
      <c r="F31" s="36" t="str">
        <f>IFERROR(INDEX(#REF!,$D31,MATCH(F$10,#REF!,0)), "")</f>
        <v/>
      </c>
      <c r="G31" s="36" t="str">
        <f>IFERROR(INDEX(#REF!,$D31,MATCH(G$10,#REF!,0)), "")</f>
        <v/>
      </c>
      <c r="H31" s="36" t="str">
        <f>IFERROR(INDEX(#REF!,$D31,MATCH(H$10,#REF!,0)), "")</f>
        <v/>
      </c>
      <c r="I31" s="36" t="str">
        <f>IFERROR(INDEX(#REF!,$D31,MATCH(I$10,#REF!,0)), "")</f>
        <v/>
      </c>
      <c r="J31" s="9" t="s">
        <v>342</v>
      </c>
      <c r="K31" s="36" t="str">
        <f>IFERROR(INDEX(#REF!,$D31,MATCH(K$10,#REF!,0)), "")</f>
        <v/>
      </c>
      <c r="L31" s="36" t="str">
        <f>IFERROR(INDEX(#REF!,$D31,MATCH(L$10,#REF!,0)), "")</f>
        <v/>
      </c>
      <c r="M31" s="36" t="str">
        <f>IFERROR(INDEX(#REF!,$D31,MATCH(M$10,#REF!,0)), "")</f>
        <v/>
      </c>
      <c r="N31" s="36" t="str">
        <f>IFERROR(INDEX(#REF!,$D31,MATCH(N$10,#REF!,0)), "")</f>
        <v/>
      </c>
      <c r="O31" s="36" t="str">
        <f>IFERROR(INDEX(#REF!,$D31,MATCH(O$10,#REF!,0)), "")</f>
        <v/>
      </c>
      <c r="P31" s="36" t="str">
        <f>IFERROR(INDEX(#REF!,$D31,MATCH(P$10,#REF!,0)), "")</f>
        <v/>
      </c>
      <c r="Q31" s="36" t="str">
        <f>IFERROR(INDEX(#REF!,$D31,MATCH(Q$10,#REF!,0)), "")</f>
        <v/>
      </c>
      <c r="R31" s="36" t="str">
        <f>IFERROR(INDEX(#REF!,$D31,MATCH(R$10,#REF!,0)), "")</f>
        <v/>
      </c>
      <c r="S31" s="36" t="str">
        <f>IFERROR(INDEX(#REF!,$D31,MATCH(S$10,#REF!,0)), "")</f>
        <v/>
      </c>
      <c r="T31" s="36" t="str">
        <f>IFERROR(INDEX(#REF!,$D31,MATCH(T$10,#REF!,0)), "")</f>
        <v/>
      </c>
    </row>
    <row r="32" spans="1:20" x14ac:dyDescent="0.25">
      <c r="A32" s="10" t="s">
        <v>365</v>
      </c>
      <c r="B32" s="16" t="s">
        <v>340</v>
      </c>
      <c r="C32" s="9" t="str">
        <f>CONCATENATE(YEAR,":",MONTH,":",WEEK,":",DAY,":",$A32)</f>
        <v>2016:1:4:7:ZHONGLI_1_E</v>
      </c>
      <c r="D32" s="9" t="e">
        <f>MATCH($C32,#REF!,0)</f>
        <v>#REF!</v>
      </c>
      <c r="E32" s="36" t="str">
        <f>IFERROR(INDEX(#REF!,$D32,MATCH(E$10,#REF!,0)), "")</f>
        <v/>
      </c>
      <c r="F32" s="36" t="str">
        <f>IFERROR(INDEX(#REF!,$D32,MATCH(F$10,#REF!,0)), "")</f>
        <v/>
      </c>
      <c r="G32" s="36" t="str">
        <f>IFERROR(INDEX(#REF!,$D32,MATCH(G$10,#REF!,0)), "")</f>
        <v/>
      </c>
      <c r="H32" s="36" t="str">
        <f>IFERROR(INDEX(#REF!,$D32,MATCH(H$10,#REF!,0)), "")</f>
        <v/>
      </c>
      <c r="I32" s="36" t="str">
        <f>IFERROR(INDEX(#REF!,$D32,MATCH(I$10,#REF!,0)), "")</f>
        <v/>
      </c>
      <c r="J32" s="9" t="s">
        <v>343</v>
      </c>
      <c r="K32" s="36" t="str">
        <f>IFERROR(INDEX(#REF!,$D32,MATCH(K$10,#REF!,0)), "")</f>
        <v/>
      </c>
      <c r="L32" s="36" t="str">
        <f>IFERROR(INDEX(#REF!,$D32,MATCH(L$10,#REF!,0)), "")</f>
        <v/>
      </c>
      <c r="M32" s="36" t="str">
        <f>IFERROR(INDEX(#REF!,$D32,MATCH(M$10,#REF!,0)), "")</f>
        <v/>
      </c>
      <c r="N32" s="36" t="str">
        <f>IFERROR(INDEX(#REF!,$D32,MATCH(N$10,#REF!,0)), "")</f>
        <v/>
      </c>
      <c r="O32" s="36" t="str">
        <f>IFERROR(INDEX(#REF!,$D32,MATCH(O$10,#REF!,0)), "")</f>
        <v/>
      </c>
      <c r="P32" s="36" t="str">
        <f>IFERROR(INDEX(#REF!,$D32,MATCH(P$10,#REF!,0)), "")</f>
        <v/>
      </c>
      <c r="Q32" s="36" t="str">
        <f>IFERROR(INDEX(#REF!,$D32,MATCH(Q$10,#REF!,0)), "")</f>
        <v/>
      </c>
      <c r="R32" s="36" t="str">
        <f>IFERROR(INDEX(#REF!,$D32,MATCH(R$10,#REF!,0)), "")</f>
        <v/>
      </c>
      <c r="S32" s="36" t="str">
        <f>IFERROR(INDEX(#REF!,$D32,MATCH(S$10,#REF!,0)), "")</f>
        <v/>
      </c>
      <c r="T32" s="36" t="str">
        <f>IFERROR(INDEX(#REF!,$D32,MATCH(T$10,#REF!,0)), "")</f>
        <v/>
      </c>
    </row>
    <row r="33" spans="1:20" x14ac:dyDescent="0.25">
      <c r="A33" s="10" t="s">
        <v>366</v>
      </c>
      <c r="B33" s="16" t="s">
        <v>341</v>
      </c>
      <c r="C33" s="9" t="str">
        <f>CONCATENATE(YEAR,":",MONTH,":",WEEK,":",DAY,":",$A33)</f>
        <v>2016:1:4:7:ZHONGLI_1_S</v>
      </c>
      <c r="D33" s="9" t="e">
        <f>MATCH($C33,#REF!,0)</f>
        <v>#REF!</v>
      </c>
      <c r="E33" s="36" t="str">
        <f>IFERROR(INDEX(#REF!,$D33,MATCH(E$10,#REF!,0)), "")</f>
        <v/>
      </c>
      <c r="F33" s="36" t="str">
        <f>IFERROR(INDEX(#REF!,$D33,MATCH(F$10,#REF!,0)), "")</f>
        <v/>
      </c>
      <c r="G33" s="36" t="str">
        <f>IFERROR(INDEX(#REF!,$D33,MATCH(G$10,#REF!,0)), "")</f>
        <v/>
      </c>
      <c r="H33" s="36" t="str">
        <f>IFERROR(INDEX(#REF!,$D33,MATCH(H$10,#REF!,0)), "")</f>
        <v/>
      </c>
      <c r="I33" s="36" t="str">
        <f>IFERROR(INDEX(#REF!,$D33,MATCH(I$10,#REF!,0)), "")</f>
        <v/>
      </c>
      <c r="J33" s="9" t="s">
        <v>344</v>
      </c>
      <c r="K33" s="36" t="str">
        <f>IFERROR(INDEX(#REF!,$D33,MATCH(K$10,#REF!,0)), "")</f>
        <v/>
      </c>
      <c r="L33" s="36" t="str">
        <f>IFERROR(INDEX(#REF!,$D33,MATCH(L$10,#REF!,0)), "")</f>
        <v/>
      </c>
      <c r="M33" s="36" t="str">
        <f>IFERROR(INDEX(#REF!,$D33,MATCH(M$10,#REF!,0)), "")</f>
        <v/>
      </c>
      <c r="N33" s="36" t="str">
        <f>IFERROR(INDEX(#REF!,$D33,MATCH(N$10,#REF!,0)), "")</f>
        <v/>
      </c>
      <c r="O33" s="36" t="str">
        <f>IFERROR(INDEX(#REF!,$D33,MATCH(O$10,#REF!,0)), "")</f>
        <v/>
      </c>
      <c r="P33" s="36" t="str">
        <f>IFERROR(INDEX(#REF!,$D33,MATCH(P$10,#REF!,0)), "")</f>
        <v/>
      </c>
      <c r="Q33" s="36" t="str">
        <f>IFERROR(INDEX(#REF!,$D33,MATCH(Q$10,#REF!,0)), "")</f>
        <v/>
      </c>
      <c r="R33" s="36" t="str">
        <f>IFERROR(INDEX(#REF!,$D33,MATCH(R$10,#REF!,0)), "")</f>
        <v/>
      </c>
      <c r="S33" s="36" t="str">
        <f>IFERROR(INDEX(#REF!,$D33,MATCH(S$10,#REF!,0)), "")</f>
        <v/>
      </c>
      <c r="T33" s="36" t="str">
        <f>IFERROR(INDEX(#REF!,$D33,MATCH(T$10,#REF!,0)), "")</f>
        <v/>
      </c>
    </row>
    <row r="34" spans="1:20" x14ac:dyDescent="0.25">
      <c r="A34" s="2"/>
      <c r="B34" s="17" t="s">
        <v>46</v>
      </c>
      <c r="C34" s="18"/>
      <c r="D34" s="18"/>
      <c r="E34" s="20">
        <f>SUM(E31:E33)</f>
        <v>0</v>
      </c>
      <c r="F34" s="20">
        <f>SUM(F31:F33)</f>
        <v>0</v>
      </c>
      <c r="G34" s="20">
        <f>SUM(G31:G33)</f>
        <v>0</v>
      </c>
      <c r="H34" s="20">
        <f>SUM(H31:H33)</f>
        <v>0</v>
      </c>
      <c r="I34" s="20">
        <f>SUM(I31:I33)</f>
        <v>0</v>
      </c>
      <c r="J34" s="18"/>
      <c r="K34" s="20">
        <f t="shared" ref="K34:T34" si="7">SUM(K31:K33)</f>
        <v>0</v>
      </c>
      <c r="L34" s="20">
        <f t="shared" si="7"/>
        <v>0</v>
      </c>
      <c r="M34" s="20">
        <f t="shared" si="7"/>
        <v>0</v>
      </c>
      <c r="N34" s="20">
        <f t="shared" si="7"/>
        <v>0</v>
      </c>
      <c r="O34" s="20">
        <f t="shared" si="7"/>
        <v>0</v>
      </c>
      <c r="P34" s="20">
        <f t="shared" si="7"/>
        <v>0</v>
      </c>
      <c r="Q34" s="20">
        <f t="shared" si="7"/>
        <v>0</v>
      </c>
      <c r="R34" s="20">
        <f t="shared" si="7"/>
        <v>0</v>
      </c>
      <c r="S34" s="20">
        <f t="shared" si="7"/>
        <v>0</v>
      </c>
      <c r="T34" s="20">
        <f t="shared" si="7"/>
        <v>0</v>
      </c>
    </row>
    <row r="35" spans="1:20" x14ac:dyDescent="0.25">
      <c r="D35" s="1"/>
      <c r="E35" s="1"/>
    </row>
    <row r="36" spans="1:20" x14ac:dyDescent="0.25">
      <c r="B36" s="40" t="s">
        <v>381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5"/>
    </row>
    <row r="37" spans="1:20" x14ac:dyDescent="0.25">
      <c r="A37" t="s">
        <v>377</v>
      </c>
      <c r="B37" s="41" t="s">
        <v>371</v>
      </c>
      <c r="C37" s="42" t="str">
        <f>CONCATENATE(YEAR,":",MONTH,":1:7:", $A37)</f>
        <v>2016:1:1:7:TAOYUAN</v>
      </c>
      <c r="D37" s="42" t="e">
        <f>MATCH($C37,#REF!, 0)</f>
        <v>#REF!</v>
      </c>
      <c r="E37" s="36" t="str">
        <f>IFERROR(INDEX(#REF!,$D37,MATCH(E$10,#REF!,0)), "")</f>
        <v/>
      </c>
      <c r="F37" s="36" t="str">
        <f>IFERROR(INDEX(#REF!,$D37,MATCH(F$10,#REF!,0)), "")</f>
        <v/>
      </c>
      <c r="G37" s="36" t="str">
        <f>IFERROR(INDEX(#REF!,$D37,MATCH(G$10,#REF!,0)), "")</f>
        <v/>
      </c>
      <c r="H37" s="36" t="str">
        <f>IFERROR(INDEX(#REF!,$D37,MATCH(H$10,#REF!,0)), "")</f>
        <v/>
      </c>
      <c r="I37" s="36" t="str">
        <f>IFERROR(INDEX(#REF!,$D37,MATCH(I$10,#REF!,0)), "")</f>
        <v/>
      </c>
      <c r="J37" s="42"/>
      <c r="K37" s="47" t="str">
        <f>IFERROR(INDEX(#REF!,$D37,MATCH(K$10,#REF!,0)), "")</f>
        <v/>
      </c>
      <c r="L37" s="47" t="str">
        <f>IFERROR(INDEX(#REF!,$D37,MATCH(L$10,#REF!,0)), "")</f>
        <v/>
      </c>
      <c r="M37" s="47" t="str">
        <f>IFERROR(INDEX(#REF!,$D37,MATCH(M$10,#REF!,0)), "")</f>
        <v/>
      </c>
      <c r="N37" s="47" t="str">
        <f>IFERROR(INDEX(#REF!,$D37,MATCH(N$10,#REF!,0)), "")</f>
        <v/>
      </c>
      <c r="O37" s="47" t="str">
        <f>IFERROR(INDEX(#REF!,$D37,MATCH(O$10,#REF!,0)), "")</f>
        <v/>
      </c>
      <c r="P37" s="47" t="str">
        <f>IFERROR(INDEX(#REF!,$D37,MATCH(P$10,#REF!,0)), "")</f>
        <v/>
      </c>
      <c r="Q37" s="47" t="str">
        <f>IFERROR(INDEX(#REF!,$D37,MATCH(Q$10,#REF!,0)), "")</f>
        <v/>
      </c>
      <c r="R37" s="47" t="str">
        <f>IFERROR(INDEX(#REF!,$D37,MATCH(R$10,#REF!,0)), "")</f>
        <v/>
      </c>
      <c r="S37" s="47" t="str">
        <f>IFERROR(INDEX(#REF!,$D37,MATCH(S$10,#REF!,0)), "")</f>
        <v/>
      </c>
      <c r="T37" s="47" t="str">
        <f>IFERROR(INDEX(#REF!,$D37,MATCH(T$10,#REF!,0)), "")</f>
        <v/>
      </c>
    </row>
    <row r="38" spans="1:20" x14ac:dyDescent="0.25">
      <c r="A38" t="s">
        <v>377</v>
      </c>
      <c r="B38" s="41" t="s">
        <v>372</v>
      </c>
      <c r="C38" s="42" t="str">
        <f>CONCATENATE(YEAR,":",MONTH,":2:7:", $A38)</f>
        <v>2016:1:2:7:TAOYUAN</v>
      </c>
      <c r="D38" s="42" t="e">
        <f>MATCH($C38,#REF!, 0)</f>
        <v>#REF!</v>
      </c>
      <c r="E38" s="36" t="str">
        <f>IFERROR(INDEX(#REF!,$D38,MATCH(E$10,#REF!,0)), "")</f>
        <v/>
      </c>
      <c r="F38" s="36" t="str">
        <f>IFERROR(INDEX(#REF!,$D38,MATCH(F$10,#REF!,0)), "")</f>
        <v/>
      </c>
      <c r="G38" s="36" t="str">
        <f>IFERROR(INDEX(#REF!,$D38,MATCH(G$10,#REF!,0)), "")</f>
        <v/>
      </c>
      <c r="H38" s="36" t="str">
        <f>IFERROR(INDEX(#REF!,$D38,MATCH(H$10,#REF!,0)), "")</f>
        <v/>
      </c>
      <c r="I38" s="36" t="str">
        <f>IFERROR(INDEX(#REF!,$D38,MATCH(I$10,#REF!,0)), "")</f>
        <v/>
      </c>
      <c r="J38" s="42"/>
      <c r="K38" s="47" t="str">
        <f>IFERROR(INDEX(#REF!,$D38,MATCH(K$10,#REF!,0)), "")</f>
        <v/>
      </c>
      <c r="L38" s="47" t="str">
        <f>IFERROR(INDEX(#REF!,$D38,MATCH(L$10,#REF!,0)), "")</f>
        <v/>
      </c>
      <c r="M38" s="47" t="str">
        <f>IFERROR(INDEX(#REF!,$D38,MATCH(M$10,#REF!,0)), "")</f>
        <v/>
      </c>
      <c r="N38" s="47" t="str">
        <f>IFERROR(INDEX(#REF!,$D38,MATCH(N$10,#REF!,0)), "")</f>
        <v/>
      </c>
      <c r="O38" s="47" t="str">
        <f>IFERROR(INDEX(#REF!,$D38,MATCH(O$10,#REF!,0)), "")</f>
        <v/>
      </c>
      <c r="P38" s="47" t="str">
        <f>IFERROR(INDEX(#REF!,$D38,MATCH(P$10,#REF!,0)), "")</f>
        <v/>
      </c>
      <c r="Q38" s="47" t="str">
        <f>IFERROR(INDEX(#REF!,$D38,MATCH(Q$10,#REF!,0)), "")</f>
        <v/>
      </c>
      <c r="R38" s="47" t="str">
        <f>IFERROR(INDEX(#REF!,$D38,MATCH(R$10,#REF!,0)), "")</f>
        <v/>
      </c>
      <c r="S38" s="47" t="str">
        <f>IFERROR(INDEX(#REF!,$D38,MATCH(S$10,#REF!,0)), "")</f>
        <v/>
      </c>
      <c r="T38" s="47" t="str">
        <f>IFERROR(INDEX(#REF!,$D38,MATCH(T$10,#REF!,0)), "")</f>
        <v/>
      </c>
    </row>
    <row r="39" spans="1:20" x14ac:dyDescent="0.25">
      <c r="A39" t="s">
        <v>377</v>
      </c>
      <c r="B39" s="41" t="s">
        <v>373</v>
      </c>
      <c r="C39" s="42" t="str">
        <f>CONCATENATE(YEAR,":",MONTH,":3:7:", $A39)</f>
        <v>2016:1:3:7:TAOYUAN</v>
      </c>
      <c r="D39" s="42" t="e">
        <f>MATCH($C39,#REF!, 0)</f>
        <v>#REF!</v>
      </c>
      <c r="E39" s="36" t="str">
        <f>IFERROR(INDEX(#REF!,$D39,MATCH(E$10,#REF!,0)), "")</f>
        <v/>
      </c>
      <c r="F39" s="36" t="str">
        <f>IFERROR(INDEX(#REF!,$D39,MATCH(F$10,#REF!,0)), "")</f>
        <v/>
      </c>
      <c r="G39" s="36" t="str">
        <f>IFERROR(INDEX(#REF!,$D39,MATCH(G$10,#REF!,0)), "")</f>
        <v/>
      </c>
      <c r="H39" s="36" t="str">
        <f>IFERROR(INDEX(#REF!,$D39,MATCH(H$10,#REF!,0)), "")</f>
        <v/>
      </c>
      <c r="I39" s="36" t="str">
        <f>IFERROR(INDEX(#REF!,$D39,MATCH(I$10,#REF!,0)), "")</f>
        <v/>
      </c>
      <c r="J39" s="42"/>
      <c r="K39" s="47" t="str">
        <f>IFERROR(INDEX(#REF!,$D39,MATCH(K$10,#REF!,0)), "")</f>
        <v/>
      </c>
      <c r="L39" s="47" t="str">
        <f>IFERROR(INDEX(#REF!,$D39,MATCH(L$10,#REF!,0)), "")</f>
        <v/>
      </c>
      <c r="M39" s="47" t="str">
        <f>IFERROR(INDEX(#REF!,$D39,MATCH(M$10,#REF!,0)), "")</f>
        <v/>
      </c>
      <c r="N39" s="47" t="str">
        <f>IFERROR(INDEX(#REF!,$D39,MATCH(N$10,#REF!,0)), "")</f>
        <v/>
      </c>
      <c r="O39" s="47" t="str">
        <f>IFERROR(INDEX(#REF!,$D39,MATCH(O$10,#REF!,0)), "")</f>
        <v/>
      </c>
      <c r="P39" s="47" t="str">
        <f>IFERROR(INDEX(#REF!,$D39,MATCH(P$10,#REF!,0)), "")</f>
        <v/>
      </c>
      <c r="Q39" s="47" t="str">
        <f>IFERROR(INDEX(#REF!,$D39,MATCH(Q$10,#REF!,0)), "")</f>
        <v/>
      </c>
      <c r="R39" s="47" t="str">
        <f>IFERROR(INDEX(#REF!,$D39,MATCH(R$10,#REF!,0)), "")</f>
        <v/>
      </c>
      <c r="S39" s="47" t="str">
        <f>IFERROR(INDEX(#REF!,$D39,MATCH(S$10,#REF!,0)), "")</f>
        <v/>
      </c>
      <c r="T39" s="47" t="str">
        <f>IFERROR(INDEX(#REF!,$D39,MATCH(T$10,#REF!,0)), "")</f>
        <v/>
      </c>
    </row>
    <row r="40" spans="1:20" x14ac:dyDescent="0.25">
      <c r="A40" t="s">
        <v>377</v>
      </c>
      <c r="B40" s="41" t="s">
        <v>374</v>
      </c>
      <c r="C40" s="42" t="str">
        <f>CONCATENATE(YEAR,":",MONTH,":4:7:", $A40)</f>
        <v>2016:1:4:7:TAOYUAN</v>
      </c>
      <c r="D40" s="42" t="e">
        <f>MATCH($C40,#REF!, 0)</f>
        <v>#REF!</v>
      </c>
      <c r="E40" s="36" t="str">
        <f>IFERROR(INDEX(#REF!,$D40,MATCH(E$10,#REF!,0)), "")</f>
        <v/>
      </c>
      <c r="F40" s="36" t="str">
        <f>IFERROR(INDEX(#REF!,$D40,MATCH(F$10,#REF!,0)), "")</f>
        <v/>
      </c>
      <c r="G40" s="36" t="str">
        <f>IFERROR(INDEX(#REF!,$D40,MATCH(G$10,#REF!,0)), "")</f>
        <v/>
      </c>
      <c r="H40" s="36" t="str">
        <f>IFERROR(INDEX(#REF!,$D40,MATCH(H$10,#REF!,0)), "")</f>
        <v/>
      </c>
      <c r="I40" s="36" t="str">
        <f>IFERROR(INDEX(#REF!,$D40,MATCH(I$10,#REF!,0)), "")</f>
        <v/>
      </c>
      <c r="J40" s="42"/>
      <c r="K40" s="47" t="str">
        <f>IFERROR(INDEX(#REF!,$D40,MATCH(K$10,#REF!,0)), "")</f>
        <v/>
      </c>
      <c r="L40" s="47" t="str">
        <f>IFERROR(INDEX(#REF!,$D40,MATCH(L$10,#REF!,0)), "")</f>
        <v/>
      </c>
      <c r="M40" s="47" t="str">
        <f>IFERROR(INDEX(#REF!,$D40,MATCH(M$10,#REF!,0)), "")</f>
        <v/>
      </c>
      <c r="N40" s="47" t="str">
        <f>IFERROR(INDEX(#REF!,$D40,MATCH(N$10,#REF!,0)), "")</f>
        <v/>
      </c>
      <c r="O40" s="47" t="str">
        <f>IFERROR(INDEX(#REF!,$D40,MATCH(O$10,#REF!,0)), "")</f>
        <v/>
      </c>
      <c r="P40" s="47" t="str">
        <f>IFERROR(INDEX(#REF!,$D40,MATCH(P$10,#REF!,0)), "")</f>
        <v/>
      </c>
      <c r="Q40" s="47" t="str">
        <f>IFERROR(INDEX(#REF!,$D40,MATCH(Q$10,#REF!,0)), "")</f>
        <v/>
      </c>
      <c r="R40" s="47" t="str">
        <f>IFERROR(INDEX(#REF!,$D40,MATCH(R$10,#REF!,0)), "")</f>
        <v/>
      </c>
      <c r="S40" s="47" t="str">
        <f>IFERROR(INDEX(#REF!,$D40,MATCH(S$10,#REF!,0)), "")</f>
        <v/>
      </c>
      <c r="T40" s="47" t="str">
        <f>IFERROR(INDEX(#REF!,$D40,MATCH(T$10,#REF!,0)), "")</f>
        <v/>
      </c>
    </row>
    <row r="41" spans="1:20" x14ac:dyDescent="0.25">
      <c r="A41" t="s">
        <v>377</v>
      </c>
      <c r="B41" s="41" t="s">
        <v>375</v>
      </c>
      <c r="C41" s="42" t="str">
        <f>CONCATENATE(YEAR,":",MONTH,":5:7:", $A41)</f>
        <v>2016:1:5:7:TAOYUAN</v>
      </c>
      <c r="D41" s="42" t="e">
        <f>MATCH($C41,#REF!, 0)</f>
        <v>#REF!</v>
      </c>
      <c r="E41" s="36" t="str">
        <f>IFERROR(INDEX(#REF!,$D41,MATCH(E$10,#REF!,0)), "")</f>
        <v/>
      </c>
      <c r="F41" s="36" t="str">
        <f>IFERROR(INDEX(#REF!,$D41,MATCH(F$10,#REF!,0)), "")</f>
        <v/>
      </c>
      <c r="G41" s="36" t="str">
        <f>IFERROR(INDEX(#REF!,$D41,MATCH(G$10,#REF!,0)), "")</f>
        <v/>
      </c>
      <c r="H41" s="36" t="str">
        <f>IFERROR(INDEX(#REF!,$D41,MATCH(H$10,#REF!,0)), "")</f>
        <v/>
      </c>
      <c r="I41" s="36" t="str">
        <f>IFERROR(INDEX(#REF!,$D41,MATCH(I$10,#REF!,0)), "")</f>
        <v/>
      </c>
      <c r="J41" s="42"/>
      <c r="K41" s="47" t="str">
        <f>IFERROR(INDEX(#REF!,$D41,MATCH(K$10,#REF!,0)), "")</f>
        <v/>
      </c>
      <c r="L41" s="47" t="str">
        <f>IFERROR(INDEX(#REF!,$D41,MATCH(L$10,#REF!,0)), "")</f>
        <v/>
      </c>
      <c r="M41" s="47" t="str">
        <f>IFERROR(INDEX(#REF!,$D41,MATCH(M$10,#REF!,0)), "")</f>
        <v/>
      </c>
      <c r="N41" s="47" t="str">
        <f>IFERROR(INDEX(#REF!,$D41,MATCH(N$10,#REF!,0)), "")</f>
        <v/>
      </c>
      <c r="O41" s="47" t="str">
        <f>IFERROR(INDEX(#REF!,$D41,MATCH(O$10,#REF!,0)), "")</f>
        <v/>
      </c>
      <c r="P41" s="47" t="str">
        <f>IFERROR(INDEX(#REF!,$D41,MATCH(P$10,#REF!,0)), "")</f>
        <v/>
      </c>
      <c r="Q41" s="47" t="str">
        <f>IFERROR(INDEX(#REF!,$D41,MATCH(Q$10,#REF!,0)), "")</f>
        <v/>
      </c>
      <c r="R41" s="47" t="str">
        <f>IFERROR(INDEX(#REF!,$D41,MATCH(R$10,#REF!,0)), "")</f>
        <v/>
      </c>
      <c r="S41" s="47" t="str">
        <f>IFERROR(INDEX(#REF!,$D41,MATCH(S$10,#REF!,0)), "")</f>
        <v/>
      </c>
      <c r="T41" s="47" t="str">
        <f>IFERROR(INDEX(#REF!,$D41,MATCH(T$10,#REF!,0)), "")</f>
        <v/>
      </c>
    </row>
    <row r="42" spans="1:20" x14ac:dyDescent="0.25">
      <c r="B42" s="46" t="s">
        <v>46</v>
      </c>
      <c r="C42" s="43"/>
      <c r="D42" s="43"/>
      <c r="E42" s="48">
        <f>SUM(E37:E41)</f>
        <v>0</v>
      </c>
      <c r="F42" s="48">
        <f t="shared" ref="F42:T42" si="8">SUM(F37:F41)</f>
        <v>0</v>
      </c>
      <c r="G42" s="48">
        <f t="shared" si="8"/>
        <v>0</v>
      </c>
      <c r="H42" s="48">
        <f t="shared" si="8"/>
        <v>0</v>
      </c>
      <c r="I42" s="48">
        <f t="shared" si="8"/>
        <v>0</v>
      </c>
      <c r="J42" s="43"/>
      <c r="K42" s="48">
        <f t="shared" si="8"/>
        <v>0</v>
      </c>
      <c r="L42" s="48">
        <f t="shared" si="8"/>
        <v>0</v>
      </c>
      <c r="M42" s="48">
        <f t="shared" si="8"/>
        <v>0</v>
      </c>
      <c r="N42" s="48">
        <f t="shared" si="8"/>
        <v>0</v>
      </c>
      <c r="O42" s="48">
        <f t="shared" si="8"/>
        <v>0</v>
      </c>
      <c r="P42" s="48">
        <f t="shared" si="8"/>
        <v>0</v>
      </c>
      <c r="Q42" s="48">
        <f t="shared" si="8"/>
        <v>0</v>
      </c>
      <c r="R42" s="48">
        <f t="shared" si="8"/>
        <v>0</v>
      </c>
      <c r="S42" s="48">
        <f t="shared" si="8"/>
        <v>0</v>
      </c>
      <c r="T42" s="48">
        <f t="shared" si="8"/>
        <v>0</v>
      </c>
    </row>
    <row r="45" spans="1:20" x14ac:dyDescent="0.25">
      <c r="E45" s="28">
        <f t="shared" ref="E45:I45" si="9">E34+E29+E23+E16</f>
        <v>0</v>
      </c>
      <c r="F45" s="28">
        <f t="shared" si="9"/>
        <v>0</v>
      </c>
      <c r="G45" s="28">
        <f t="shared" si="9"/>
        <v>0</v>
      </c>
      <c r="H45" s="28">
        <f t="shared" si="9"/>
        <v>0</v>
      </c>
      <c r="I45" s="28">
        <f t="shared" si="9"/>
        <v>0</v>
      </c>
      <c r="J45" s="28"/>
      <c r="K45">
        <f>K34+K29+K23+K16</f>
        <v>0</v>
      </c>
      <c r="L45" s="28">
        <f t="shared" ref="L45:T45" si="10">L34+L29+L23+L16</f>
        <v>0</v>
      </c>
      <c r="M45" s="28">
        <f t="shared" si="10"/>
        <v>0</v>
      </c>
      <c r="N45" s="28">
        <f t="shared" si="10"/>
        <v>0</v>
      </c>
      <c r="O45" s="28">
        <f t="shared" si="10"/>
        <v>0</v>
      </c>
      <c r="P45" s="28">
        <f t="shared" si="10"/>
        <v>0</v>
      </c>
      <c r="Q45" s="28">
        <f t="shared" si="10"/>
        <v>0</v>
      </c>
      <c r="R45" s="28">
        <f t="shared" si="10"/>
        <v>0</v>
      </c>
      <c r="S45" s="28">
        <f t="shared" si="10"/>
        <v>0</v>
      </c>
      <c r="T45" s="28">
        <f t="shared" si="10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125" priority="125" operator="lessThan">
      <formula>0.5</formula>
    </cfRule>
    <cfRule type="cellIs" dxfId="124" priority="126" operator="greaterThan">
      <formula>0.5</formula>
    </cfRule>
  </conditionalFormatting>
  <conditionalFormatting sqref="M12:M13">
    <cfRule type="cellIs" dxfId="123" priority="123" operator="lessThan">
      <formula>4.5</formula>
    </cfRule>
    <cfRule type="cellIs" dxfId="122" priority="124" operator="greaterThan">
      <formula>5.5</formula>
    </cfRule>
  </conditionalFormatting>
  <conditionalFormatting sqref="N12:N13">
    <cfRule type="cellIs" dxfId="121" priority="121" operator="lessThan">
      <formula>1.5</formula>
    </cfRule>
    <cfRule type="cellIs" dxfId="120" priority="122" operator="greaterThan">
      <formula>2.5</formula>
    </cfRule>
  </conditionalFormatting>
  <conditionalFormatting sqref="O12:O13">
    <cfRule type="cellIs" dxfId="119" priority="119" operator="lessThan">
      <formula>4.5</formula>
    </cfRule>
    <cfRule type="cellIs" dxfId="118" priority="120" operator="greaterThan">
      <formula>7.5</formula>
    </cfRule>
  </conditionalFormatting>
  <conditionalFormatting sqref="Q12:Q13">
    <cfRule type="cellIs" dxfId="117" priority="117" operator="lessThan">
      <formula>2.5</formula>
    </cfRule>
    <cfRule type="cellIs" dxfId="116" priority="118" operator="greaterThan">
      <formula>4.5</formula>
    </cfRule>
  </conditionalFormatting>
  <conditionalFormatting sqref="R12:R13">
    <cfRule type="cellIs" dxfId="115" priority="115" operator="lessThan">
      <formula>2.5</formula>
    </cfRule>
    <cfRule type="cellIs" dxfId="114" priority="116" operator="greaterThan">
      <formula>4.5</formula>
    </cfRule>
  </conditionalFormatting>
  <conditionalFormatting sqref="S12:S13">
    <cfRule type="cellIs" dxfId="113" priority="114" operator="greaterThan">
      <formula>1.5</formula>
    </cfRule>
  </conditionalFormatting>
  <conditionalFormatting sqref="K12:T13">
    <cfRule type="expression" dxfId="112" priority="113">
      <formula>K12=""</formula>
    </cfRule>
  </conditionalFormatting>
  <conditionalFormatting sqref="K14:L15">
    <cfRule type="cellIs" dxfId="111" priority="111" operator="lessThan">
      <formula>0.5</formula>
    </cfRule>
    <cfRule type="cellIs" dxfId="110" priority="112" operator="greaterThan">
      <formula>0.5</formula>
    </cfRule>
  </conditionalFormatting>
  <conditionalFormatting sqref="M14:M15">
    <cfRule type="cellIs" dxfId="109" priority="109" operator="lessThan">
      <formula>4.5</formula>
    </cfRule>
    <cfRule type="cellIs" dxfId="108" priority="110" operator="greaterThan">
      <formula>5.5</formula>
    </cfRule>
  </conditionalFormatting>
  <conditionalFormatting sqref="N14:N15">
    <cfRule type="cellIs" dxfId="107" priority="107" operator="lessThan">
      <formula>1.5</formula>
    </cfRule>
    <cfRule type="cellIs" dxfId="106" priority="108" operator="greaterThan">
      <formula>2.5</formula>
    </cfRule>
  </conditionalFormatting>
  <conditionalFormatting sqref="O14:O15">
    <cfRule type="cellIs" dxfId="105" priority="105" operator="lessThan">
      <formula>4.5</formula>
    </cfRule>
    <cfRule type="cellIs" dxfId="104" priority="106" operator="greaterThan">
      <formula>7.5</formula>
    </cfRule>
  </conditionalFormatting>
  <conditionalFormatting sqref="Q14:Q15">
    <cfRule type="cellIs" dxfId="103" priority="103" operator="lessThan">
      <formula>2.5</formula>
    </cfRule>
    <cfRule type="cellIs" dxfId="102" priority="104" operator="greaterThan">
      <formula>4.5</formula>
    </cfRule>
  </conditionalFormatting>
  <conditionalFormatting sqref="R14:R15">
    <cfRule type="cellIs" dxfId="101" priority="101" operator="lessThan">
      <formula>2.5</formula>
    </cfRule>
    <cfRule type="cellIs" dxfId="100" priority="102" operator="greaterThan">
      <formula>4.5</formula>
    </cfRule>
  </conditionalFormatting>
  <conditionalFormatting sqref="S14:S15">
    <cfRule type="cellIs" dxfId="99" priority="100" operator="greaterThan">
      <formula>1.5</formula>
    </cfRule>
  </conditionalFormatting>
  <conditionalFormatting sqref="K14:T15">
    <cfRule type="expression" dxfId="98" priority="99">
      <formula>K14=""</formula>
    </cfRule>
  </conditionalFormatting>
  <conditionalFormatting sqref="K18:L19">
    <cfRule type="cellIs" dxfId="97" priority="97" operator="lessThan">
      <formula>0.5</formula>
    </cfRule>
    <cfRule type="cellIs" dxfId="96" priority="98" operator="greaterThan">
      <formula>0.5</formula>
    </cfRule>
  </conditionalFormatting>
  <conditionalFormatting sqref="M18:M19">
    <cfRule type="cellIs" dxfId="95" priority="95" operator="lessThan">
      <formula>4.5</formula>
    </cfRule>
    <cfRule type="cellIs" dxfId="94" priority="96" operator="greaterThan">
      <formula>5.5</formula>
    </cfRule>
  </conditionalFormatting>
  <conditionalFormatting sqref="N18:N19">
    <cfRule type="cellIs" dxfId="93" priority="93" operator="lessThan">
      <formula>1.5</formula>
    </cfRule>
    <cfRule type="cellIs" dxfId="92" priority="94" operator="greaterThan">
      <formula>2.5</formula>
    </cfRule>
  </conditionalFormatting>
  <conditionalFormatting sqref="O18:O19">
    <cfRule type="cellIs" dxfId="91" priority="91" operator="lessThan">
      <formula>4.5</formula>
    </cfRule>
    <cfRule type="cellIs" dxfId="90" priority="92" operator="greaterThan">
      <formula>7.5</formula>
    </cfRule>
  </conditionalFormatting>
  <conditionalFormatting sqref="Q18:Q19">
    <cfRule type="cellIs" dxfId="89" priority="89" operator="lessThan">
      <formula>2.5</formula>
    </cfRule>
    <cfRule type="cellIs" dxfId="88" priority="90" operator="greaterThan">
      <formula>4.5</formula>
    </cfRule>
  </conditionalFormatting>
  <conditionalFormatting sqref="R18:R19">
    <cfRule type="cellIs" dxfId="87" priority="87" operator="lessThan">
      <formula>2.5</formula>
    </cfRule>
    <cfRule type="cellIs" dxfId="86" priority="88" operator="greaterThan">
      <formula>4.5</formula>
    </cfRule>
  </conditionalFormatting>
  <conditionalFormatting sqref="S18:S19">
    <cfRule type="cellIs" dxfId="85" priority="86" operator="greaterThan">
      <formula>1.5</formula>
    </cfRule>
  </conditionalFormatting>
  <conditionalFormatting sqref="K18:T19">
    <cfRule type="expression" dxfId="84" priority="85">
      <formula>K18=""</formula>
    </cfRule>
  </conditionalFormatting>
  <conditionalFormatting sqref="K20:L20">
    <cfRule type="cellIs" dxfId="83" priority="83" operator="lessThan">
      <formula>0.5</formula>
    </cfRule>
    <cfRule type="cellIs" dxfId="82" priority="84" operator="greaterThan">
      <formula>0.5</formula>
    </cfRule>
  </conditionalFormatting>
  <conditionalFormatting sqref="M20">
    <cfRule type="cellIs" dxfId="81" priority="81" operator="lessThan">
      <formula>4.5</formula>
    </cfRule>
    <cfRule type="cellIs" dxfId="80" priority="82" operator="greaterThan">
      <formula>5.5</formula>
    </cfRule>
  </conditionalFormatting>
  <conditionalFormatting sqref="N20">
    <cfRule type="cellIs" dxfId="79" priority="79" operator="lessThan">
      <formula>1.5</formula>
    </cfRule>
    <cfRule type="cellIs" dxfId="78" priority="80" operator="greaterThan">
      <formula>2.5</formula>
    </cfRule>
  </conditionalFormatting>
  <conditionalFormatting sqref="O20">
    <cfRule type="cellIs" dxfId="77" priority="77" operator="lessThan">
      <formula>4.5</formula>
    </cfRule>
    <cfRule type="cellIs" dxfId="76" priority="78" operator="greaterThan">
      <formula>7.5</formula>
    </cfRule>
  </conditionalFormatting>
  <conditionalFormatting sqref="Q20">
    <cfRule type="cellIs" dxfId="75" priority="75" operator="lessThan">
      <formula>2.5</formula>
    </cfRule>
    <cfRule type="cellIs" dxfId="74" priority="76" operator="greaterThan">
      <formula>4.5</formula>
    </cfRule>
  </conditionalFormatting>
  <conditionalFormatting sqref="R20">
    <cfRule type="cellIs" dxfId="73" priority="73" operator="lessThan">
      <formula>2.5</formula>
    </cfRule>
    <cfRule type="cellIs" dxfId="72" priority="74" operator="greaterThan">
      <formula>4.5</formula>
    </cfRule>
  </conditionalFormatting>
  <conditionalFormatting sqref="S20">
    <cfRule type="cellIs" dxfId="71" priority="72" operator="greaterThan">
      <formula>1.5</formula>
    </cfRule>
  </conditionalFormatting>
  <conditionalFormatting sqref="K20:T20">
    <cfRule type="expression" dxfId="70" priority="71">
      <formula>K20=""</formula>
    </cfRule>
  </conditionalFormatting>
  <conditionalFormatting sqref="K21:L22">
    <cfRule type="cellIs" dxfId="69" priority="69" operator="lessThan">
      <formula>0.5</formula>
    </cfRule>
    <cfRule type="cellIs" dxfId="68" priority="70" operator="greaterThan">
      <formula>0.5</formula>
    </cfRule>
  </conditionalFormatting>
  <conditionalFormatting sqref="M21:M22">
    <cfRule type="cellIs" dxfId="67" priority="67" operator="lessThan">
      <formula>4.5</formula>
    </cfRule>
    <cfRule type="cellIs" dxfId="66" priority="68" operator="greaterThan">
      <formula>5.5</formula>
    </cfRule>
  </conditionalFormatting>
  <conditionalFormatting sqref="N21:N22">
    <cfRule type="cellIs" dxfId="65" priority="65" operator="lessThan">
      <formula>1.5</formula>
    </cfRule>
    <cfRule type="cellIs" dxfId="64" priority="66" operator="greaterThan">
      <formula>2.5</formula>
    </cfRule>
  </conditionalFormatting>
  <conditionalFormatting sqref="O21:O22">
    <cfRule type="cellIs" dxfId="63" priority="63" operator="lessThan">
      <formula>4.5</formula>
    </cfRule>
    <cfRule type="cellIs" dxfId="62" priority="64" operator="greaterThan">
      <formula>7.5</formula>
    </cfRule>
  </conditionalFormatting>
  <conditionalFormatting sqref="Q21:Q22">
    <cfRule type="cellIs" dxfId="61" priority="61" operator="lessThan">
      <formula>2.5</formula>
    </cfRule>
    <cfRule type="cellIs" dxfId="60" priority="62" operator="greaterThan">
      <formula>4.5</formula>
    </cfRule>
  </conditionalFormatting>
  <conditionalFormatting sqref="R21:R22">
    <cfRule type="cellIs" dxfId="59" priority="59" operator="lessThan">
      <formula>2.5</formula>
    </cfRule>
    <cfRule type="cellIs" dxfId="58" priority="60" operator="greaterThan">
      <formula>4.5</formula>
    </cfRule>
  </conditionalFormatting>
  <conditionalFormatting sqref="S21:S22">
    <cfRule type="cellIs" dxfId="57" priority="58" operator="greaterThan">
      <formula>1.5</formula>
    </cfRule>
  </conditionalFormatting>
  <conditionalFormatting sqref="K21:T22">
    <cfRule type="expression" dxfId="56" priority="57">
      <formula>K21=""</formula>
    </cfRule>
  </conditionalFormatting>
  <conditionalFormatting sqref="K25:L26">
    <cfRule type="cellIs" dxfId="55" priority="55" operator="lessThan">
      <formula>0.5</formula>
    </cfRule>
    <cfRule type="cellIs" dxfId="54" priority="56" operator="greaterThan">
      <formula>0.5</formula>
    </cfRule>
  </conditionalFormatting>
  <conditionalFormatting sqref="M25:M26">
    <cfRule type="cellIs" dxfId="53" priority="53" operator="lessThan">
      <formula>4.5</formula>
    </cfRule>
    <cfRule type="cellIs" dxfId="52" priority="54" operator="greaterThan">
      <formula>5.5</formula>
    </cfRule>
  </conditionalFormatting>
  <conditionalFormatting sqref="N25:N26">
    <cfRule type="cellIs" dxfId="51" priority="51" operator="lessThan">
      <formula>1.5</formula>
    </cfRule>
    <cfRule type="cellIs" dxfId="50" priority="52" operator="greaterThan">
      <formula>2.5</formula>
    </cfRule>
  </conditionalFormatting>
  <conditionalFormatting sqref="O25:O26">
    <cfRule type="cellIs" dxfId="49" priority="49" operator="lessThan">
      <formula>4.5</formula>
    </cfRule>
    <cfRule type="cellIs" dxfId="48" priority="50" operator="greaterThan">
      <formula>7.5</formula>
    </cfRule>
  </conditionalFormatting>
  <conditionalFormatting sqref="Q25:Q26">
    <cfRule type="cellIs" dxfId="47" priority="47" operator="lessThan">
      <formula>2.5</formula>
    </cfRule>
    <cfRule type="cellIs" dxfId="46" priority="48" operator="greaterThan">
      <formula>4.5</formula>
    </cfRule>
  </conditionalFormatting>
  <conditionalFormatting sqref="R25:R26">
    <cfRule type="cellIs" dxfId="45" priority="45" operator="lessThan">
      <formula>2.5</formula>
    </cfRule>
    <cfRule type="cellIs" dxfId="44" priority="46" operator="greaterThan">
      <formula>4.5</formula>
    </cfRule>
  </conditionalFormatting>
  <conditionalFormatting sqref="S25:S26">
    <cfRule type="cellIs" dxfId="43" priority="44" operator="greaterThan">
      <formula>1.5</formula>
    </cfRule>
  </conditionalFormatting>
  <conditionalFormatting sqref="K25:T26">
    <cfRule type="expression" dxfId="42" priority="43">
      <formula>K25=""</formula>
    </cfRule>
  </conditionalFormatting>
  <conditionalFormatting sqref="K27:L28">
    <cfRule type="cellIs" dxfId="41" priority="41" operator="lessThan">
      <formula>0.5</formula>
    </cfRule>
    <cfRule type="cellIs" dxfId="40" priority="42" operator="greaterThan">
      <formula>0.5</formula>
    </cfRule>
  </conditionalFormatting>
  <conditionalFormatting sqref="M27:M28">
    <cfRule type="cellIs" dxfId="39" priority="39" operator="lessThan">
      <formula>4.5</formula>
    </cfRule>
    <cfRule type="cellIs" dxfId="38" priority="40" operator="greaterThan">
      <formula>5.5</formula>
    </cfRule>
  </conditionalFormatting>
  <conditionalFormatting sqref="N27:N28">
    <cfRule type="cellIs" dxfId="37" priority="37" operator="lessThan">
      <formula>1.5</formula>
    </cfRule>
    <cfRule type="cellIs" dxfId="36" priority="38" operator="greaterThan">
      <formula>2.5</formula>
    </cfRule>
  </conditionalFormatting>
  <conditionalFormatting sqref="O27:O28">
    <cfRule type="cellIs" dxfId="35" priority="35" operator="lessThan">
      <formula>4.5</formula>
    </cfRule>
    <cfRule type="cellIs" dxfId="34" priority="36" operator="greaterThan">
      <formula>7.5</formula>
    </cfRule>
  </conditionalFormatting>
  <conditionalFormatting sqref="Q27:Q28">
    <cfRule type="cellIs" dxfId="33" priority="33" operator="lessThan">
      <formula>2.5</formula>
    </cfRule>
    <cfRule type="cellIs" dxfId="32" priority="34" operator="greaterThan">
      <formula>4.5</formula>
    </cfRule>
  </conditionalFormatting>
  <conditionalFormatting sqref="R27:R28">
    <cfRule type="cellIs" dxfId="31" priority="31" operator="lessThan">
      <formula>2.5</formula>
    </cfRule>
    <cfRule type="cellIs" dxfId="30" priority="32" operator="greaterThan">
      <formula>4.5</formula>
    </cfRule>
  </conditionalFormatting>
  <conditionalFormatting sqref="S27:S28">
    <cfRule type="cellIs" dxfId="29" priority="30" operator="greaterThan">
      <formula>1.5</formula>
    </cfRule>
  </conditionalFormatting>
  <conditionalFormatting sqref="K27:T28">
    <cfRule type="expression" dxfId="28" priority="29">
      <formula>K27=""</formula>
    </cfRule>
  </conditionalFormatting>
  <conditionalFormatting sqref="K31:L31">
    <cfRule type="cellIs" dxfId="27" priority="27" operator="lessThan">
      <formula>0.5</formula>
    </cfRule>
    <cfRule type="cellIs" dxfId="26" priority="28" operator="greaterThan">
      <formula>0.5</formula>
    </cfRule>
  </conditionalFormatting>
  <conditionalFormatting sqref="M31">
    <cfRule type="cellIs" dxfId="25" priority="25" operator="lessThan">
      <formula>4.5</formula>
    </cfRule>
    <cfRule type="cellIs" dxfId="24" priority="26" operator="greaterThan">
      <formula>5.5</formula>
    </cfRule>
  </conditionalFormatting>
  <conditionalFormatting sqref="N31">
    <cfRule type="cellIs" dxfId="23" priority="23" operator="lessThan">
      <formula>1.5</formula>
    </cfRule>
    <cfRule type="cellIs" dxfId="22" priority="24" operator="greaterThan">
      <formula>2.5</formula>
    </cfRule>
  </conditionalFormatting>
  <conditionalFormatting sqref="O31">
    <cfRule type="cellIs" dxfId="21" priority="21" operator="lessThan">
      <formula>4.5</formula>
    </cfRule>
    <cfRule type="cellIs" dxfId="20" priority="22" operator="greaterThan">
      <formula>7.5</formula>
    </cfRule>
  </conditionalFormatting>
  <conditionalFormatting sqref="Q31">
    <cfRule type="cellIs" dxfId="19" priority="19" operator="lessThan">
      <formula>2.5</formula>
    </cfRule>
    <cfRule type="cellIs" dxfId="18" priority="20" operator="greaterThan">
      <formula>4.5</formula>
    </cfRule>
  </conditionalFormatting>
  <conditionalFormatting sqref="R31">
    <cfRule type="cellIs" dxfId="17" priority="17" operator="lessThan">
      <formula>2.5</formula>
    </cfRule>
    <cfRule type="cellIs" dxfId="16" priority="18" operator="greaterThan">
      <formula>4.5</formula>
    </cfRule>
  </conditionalFormatting>
  <conditionalFormatting sqref="S31">
    <cfRule type="cellIs" dxfId="15" priority="16" operator="greaterThan">
      <formula>1.5</formula>
    </cfRule>
  </conditionalFormatting>
  <conditionalFormatting sqref="K31:T31">
    <cfRule type="expression" dxfId="14" priority="15">
      <formula>K31=""</formula>
    </cfRule>
  </conditionalFormatting>
  <conditionalFormatting sqref="K32:L33">
    <cfRule type="cellIs" dxfId="13" priority="13" operator="lessThan">
      <formula>0.5</formula>
    </cfRule>
    <cfRule type="cellIs" dxfId="12" priority="14" operator="greaterThan">
      <formula>0.5</formula>
    </cfRule>
  </conditionalFormatting>
  <conditionalFormatting sqref="M32:M33">
    <cfRule type="cellIs" dxfId="11" priority="11" operator="lessThan">
      <formula>4.5</formula>
    </cfRule>
    <cfRule type="cellIs" dxfId="10" priority="12" operator="greaterThan">
      <formula>5.5</formula>
    </cfRule>
  </conditionalFormatting>
  <conditionalFormatting sqref="N32:N33">
    <cfRule type="cellIs" dxfId="9" priority="9" operator="lessThan">
      <formula>1.5</formula>
    </cfRule>
    <cfRule type="cellIs" dxfId="8" priority="10" operator="greaterThan">
      <formula>2.5</formula>
    </cfRule>
  </conditionalFormatting>
  <conditionalFormatting sqref="O32:O33">
    <cfRule type="cellIs" dxfId="7" priority="7" operator="lessThan">
      <formula>4.5</formula>
    </cfRule>
    <cfRule type="cellIs" dxfId="6" priority="8" operator="greaterThan">
      <formula>7.5</formula>
    </cfRule>
  </conditionalFormatting>
  <conditionalFormatting sqref="Q32:Q33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R32:R33">
    <cfRule type="cellIs" dxfId="3" priority="3" operator="lessThan">
      <formula>2.5</formula>
    </cfRule>
    <cfRule type="cellIs" dxfId="2" priority="4" operator="greaterThan">
      <formula>4.5</formula>
    </cfRule>
  </conditionalFormatting>
  <conditionalFormatting sqref="S32:S33">
    <cfRule type="cellIs" dxfId="1" priority="2" operator="greaterThan">
      <formula>1.5</formula>
    </cfRule>
  </conditionalFormatting>
  <conditionalFormatting sqref="K32:T33">
    <cfRule type="expression" dxfId="0" priority="1">
      <formula>K32=""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>
      <selection activeCell="C180" sqref="C180"/>
    </sheetView>
  </sheetViews>
  <sheetFormatPr defaultRowHeight="15" x14ac:dyDescent="0.25"/>
  <cols>
    <col min="1" max="1" width="26.7109375" style="1" bestFit="1" customWidth="1"/>
    <col min="2" max="2" width="14.140625" style="1" bestFit="1" customWidth="1"/>
    <col min="3" max="3" width="12.7109375" style="53" bestFit="1" customWidth="1"/>
    <col min="4" max="4" width="16.7109375" style="53" bestFit="1" customWidth="1"/>
    <col min="5" max="5" width="20.85546875" style="53" bestFit="1" customWidth="1"/>
    <col min="6" max="6" width="15.42578125" style="53" bestFit="1" customWidth="1"/>
    <col min="7" max="7" width="20.5703125" style="53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C1" s="53" t="s">
        <v>703</v>
      </c>
      <c r="D1" s="53" t="s">
        <v>689</v>
      </c>
      <c r="E1" s="53" t="s">
        <v>693</v>
      </c>
      <c r="F1" s="53" t="s">
        <v>691</v>
      </c>
      <c r="G1" s="53" t="s">
        <v>692</v>
      </c>
    </row>
    <row r="2" spans="1:7" x14ac:dyDescent="0.25">
      <c r="A2" s="1" t="s">
        <v>392</v>
      </c>
      <c r="B2" s="1" t="s">
        <v>393</v>
      </c>
      <c r="C2" s="53" t="s">
        <v>702</v>
      </c>
      <c r="D2" s="53">
        <v>0</v>
      </c>
      <c r="E2" s="53">
        <v>0</v>
      </c>
      <c r="F2" s="53">
        <v>0</v>
      </c>
      <c r="G2" s="53">
        <v>0</v>
      </c>
    </row>
    <row r="3" spans="1:7" x14ac:dyDescent="0.25">
      <c r="A3" s="1" t="s">
        <v>394</v>
      </c>
      <c r="B3" s="1" t="s">
        <v>395</v>
      </c>
      <c r="C3" s="53" t="s">
        <v>704</v>
      </c>
      <c r="D3" s="53">
        <v>0</v>
      </c>
      <c r="E3" s="53">
        <v>2</v>
      </c>
      <c r="F3" s="53">
        <v>0</v>
      </c>
      <c r="G3" s="53">
        <v>3</v>
      </c>
    </row>
    <row r="4" spans="1:7" x14ac:dyDescent="0.25">
      <c r="A4" s="1" t="s">
        <v>560</v>
      </c>
      <c r="B4" s="1" t="s">
        <v>561</v>
      </c>
      <c r="C4" s="53" t="s">
        <v>705</v>
      </c>
      <c r="D4" s="53">
        <v>0</v>
      </c>
      <c r="E4" s="53">
        <v>1</v>
      </c>
      <c r="F4" s="53">
        <v>3</v>
      </c>
      <c r="G4" s="53">
        <v>4</v>
      </c>
    </row>
    <row r="5" spans="1:7" x14ac:dyDescent="0.25">
      <c r="A5" s="1" t="s">
        <v>396</v>
      </c>
      <c r="B5" s="1" t="s">
        <v>397</v>
      </c>
      <c r="C5" s="53" t="s">
        <v>706</v>
      </c>
      <c r="D5" s="53">
        <v>1</v>
      </c>
      <c r="E5" s="53">
        <v>0</v>
      </c>
      <c r="F5" s="53">
        <v>0</v>
      </c>
      <c r="G5" s="53">
        <v>2</v>
      </c>
    </row>
    <row r="6" spans="1:7" x14ac:dyDescent="0.25">
      <c r="A6" s="1" t="s">
        <v>398</v>
      </c>
      <c r="B6" s="1" t="s">
        <v>399</v>
      </c>
      <c r="C6" s="53" t="s">
        <v>702</v>
      </c>
      <c r="D6" s="53">
        <v>0</v>
      </c>
      <c r="E6" s="53">
        <v>0</v>
      </c>
      <c r="F6" s="53">
        <v>0</v>
      </c>
      <c r="G6" s="53">
        <v>1</v>
      </c>
    </row>
    <row r="7" spans="1:7" x14ac:dyDescent="0.25">
      <c r="A7" s="1" t="s">
        <v>400</v>
      </c>
      <c r="B7" s="1" t="s">
        <v>401</v>
      </c>
      <c r="C7" s="53" t="s">
        <v>704</v>
      </c>
      <c r="D7" s="53">
        <v>0</v>
      </c>
      <c r="E7" s="53">
        <v>0</v>
      </c>
      <c r="F7" s="53">
        <v>0</v>
      </c>
      <c r="G7" s="53">
        <v>1</v>
      </c>
    </row>
    <row r="8" spans="1:7" x14ac:dyDescent="0.25">
      <c r="A8" s="1" t="s">
        <v>402</v>
      </c>
      <c r="B8" s="1" t="s">
        <v>403</v>
      </c>
      <c r="C8" s="53" t="s">
        <v>705</v>
      </c>
      <c r="D8" s="53">
        <v>0</v>
      </c>
      <c r="E8" s="53">
        <v>0</v>
      </c>
      <c r="F8" s="53">
        <v>3</v>
      </c>
      <c r="G8" s="53">
        <v>3</v>
      </c>
    </row>
    <row r="9" spans="1:7" x14ac:dyDescent="0.25">
      <c r="A9" s="1" t="s">
        <v>404</v>
      </c>
      <c r="B9" s="1" t="s">
        <v>405</v>
      </c>
      <c r="C9" s="53" t="s">
        <v>706</v>
      </c>
      <c r="D9" s="53">
        <v>0</v>
      </c>
      <c r="E9" s="53">
        <v>3</v>
      </c>
      <c r="F9" s="53">
        <v>3</v>
      </c>
      <c r="G9" s="53">
        <v>3</v>
      </c>
    </row>
    <row r="10" spans="1:7" x14ac:dyDescent="0.25">
      <c r="A10" s="1" t="s">
        <v>406</v>
      </c>
      <c r="B10" s="1" t="s">
        <v>407</v>
      </c>
      <c r="C10" s="53" t="s">
        <v>702</v>
      </c>
      <c r="D10" s="53">
        <v>1</v>
      </c>
      <c r="E10" s="53">
        <v>1</v>
      </c>
      <c r="F10" s="53">
        <v>1</v>
      </c>
      <c r="G10" s="53">
        <v>3</v>
      </c>
    </row>
    <row r="11" spans="1:7" x14ac:dyDescent="0.25">
      <c r="A11" s="1" t="s">
        <v>408</v>
      </c>
      <c r="B11" s="1" t="s">
        <v>409</v>
      </c>
      <c r="C11" s="53" t="s">
        <v>704</v>
      </c>
      <c r="D11" s="53">
        <v>0</v>
      </c>
      <c r="E11" s="53">
        <v>0</v>
      </c>
      <c r="F11" s="53">
        <v>3</v>
      </c>
      <c r="G11" s="53">
        <v>1</v>
      </c>
    </row>
    <row r="12" spans="1:7" x14ac:dyDescent="0.25">
      <c r="A12" s="1" t="s">
        <v>410</v>
      </c>
      <c r="B12" s="1" t="s">
        <v>411</v>
      </c>
      <c r="C12" s="53" t="s">
        <v>705</v>
      </c>
      <c r="D12" s="53">
        <v>0</v>
      </c>
      <c r="E12" s="53">
        <v>0</v>
      </c>
      <c r="F12" s="53">
        <v>2</v>
      </c>
      <c r="G12" s="53">
        <v>4</v>
      </c>
    </row>
    <row r="13" spans="1:7" x14ac:dyDescent="0.25">
      <c r="A13" s="1" t="s">
        <v>412</v>
      </c>
      <c r="B13" s="1" t="s">
        <v>413</v>
      </c>
      <c r="C13" s="53" t="s">
        <v>706</v>
      </c>
      <c r="D13" s="53">
        <v>0</v>
      </c>
      <c r="E13" s="53">
        <v>0</v>
      </c>
      <c r="F13" s="53">
        <v>2</v>
      </c>
      <c r="G13" s="53">
        <v>1</v>
      </c>
    </row>
    <row r="14" spans="1:7" x14ac:dyDescent="0.25">
      <c r="A14" s="1" t="s">
        <v>414</v>
      </c>
      <c r="B14" s="1" t="s">
        <v>415</v>
      </c>
      <c r="C14" s="53" t="s">
        <v>702</v>
      </c>
      <c r="D14" s="53">
        <v>0</v>
      </c>
      <c r="E14" s="53">
        <v>0</v>
      </c>
      <c r="F14" s="53">
        <v>4</v>
      </c>
      <c r="G14" s="53">
        <v>4</v>
      </c>
    </row>
    <row r="15" spans="1:7" x14ac:dyDescent="0.25">
      <c r="A15" s="1" t="s">
        <v>416</v>
      </c>
      <c r="B15" s="1" t="s">
        <v>417</v>
      </c>
      <c r="C15" s="53" t="s">
        <v>704</v>
      </c>
      <c r="D15" s="53">
        <v>0</v>
      </c>
      <c r="E15" s="53">
        <v>1</v>
      </c>
      <c r="F15" s="53">
        <v>1</v>
      </c>
      <c r="G15" s="53">
        <v>2</v>
      </c>
    </row>
    <row r="16" spans="1:7" x14ac:dyDescent="0.25">
      <c r="A16" s="1" t="s">
        <v>418</v>
      </c>
      <c r="B16" s="1" t="s">
        <v>419</v>
      </c>
      <c r="C16" s="53" t="s">
        <v>705</v>
      </c>
      <c r="D16" s="53">
        <v>0</v>
      </c>
      <c r="E16" s="53">
        <v>0</v>
      </c>
      <c r="F16" s="53">
        <v>2</v>
      </c>
      <c r="G16" s="53">
        <v>4</v>
      </c>
    </row>
    <row r="17" spans="1:7" x14ac:dyDescent="0.25">
      <c r="A17" s="1" t="s">
        <v>420</v>
      </c>
      <c r="B17" s="1" t="s">
        <v>421</v>
      </c>
      <c r="C17" s="53" t="s">
        <v>706</v>
      </c>
      <c r="D17" s="53">
        <v>0</v>
      </c>
      <c r="E17" s="53">
        <v>0</v>
      </c>
      <c r="F17" s="53">
        <v>0</v>
      </c>
      <c r="G17" s="53">
        <v>3</v>
      </c>
    </row>
    <row r="18" spans="1:7" x14ac:dyDescent="0.25">
      <c r="A18" s="1" t="s">
        <v>422</v>
      </c>
      <c r="B18" s="1" t="s">
        <v>423</v>
      </c>
      <c r="C18" s="53" t="s">
        <v>702</v>
      </c>
      <c r="D18" s="53">
        <v>0</v>
      </c>
      <c r="E18" s="53">
        <v>0</v>
      </c>
      <c r="F18" s="53">
        <v>1</v>
      </c>
      <c r="G18" s="53">
        <v>3</v>
      </c>
    </row>
    <row r="19" spans="1:7" x14ac:dyDescent="0.25">
      <c r="A19" s="1" t="s">
        <v>552</v>
      </c>
      <c r="B19" s="1" t="s">
        <v>553</v>
      </c>
      <c r="C19" s="53" t="s">
        <v>704</v>
      </c>
      <c r="D19" s="53">
        <v>0</v>
      </c>
      <c r="E19" s="53">
        <v>0</v>
      </c>
      <c r="F19" s="53">
        <v>0</v>
      </c>
      <c r="G19" s="53">
        <v>0</v>
      </c>
    </row>
    <row r="20" spans="1:7" x14ac:dyDescent="0.25">
      <c r="A20" s="1" t="s">
        <v>424</v>
      </c>
      <c r="B20" s="1" t="s">
        <v>425</v>
      </c>
      <c r="C20" s="53" t="s">
        <v>705</v>
      </c>
      <c r="D20" s="53">
        <v>0</v>
      </c>
      <c r="E20" s="53">
        <v>0</v>
      </c>
      <c r="F20" s="53">
        <v>0</v>
      </c>
      <c r="G20" s="53">
        <v>2</v>
      </c>
    </row>
    <row r="21" spans="1:7" x14ac:dyDescent="0.25">
      <c r="A21" s="1" t="s">
        <v>562</v>
      </c>
      <c r="B21" s="1" t="s">
        <v>563</v>
      </c>
      <c r="C21" s="53" t="s">
        <v>706</v>
      </c>
      <c r="D21" s="53">
        <v>0</v>
      </c>
      <c r="E21" s="53">
        <v>0</v>
      </c>
      <c r="F21" s="53">
        <v>0</v>
      </c>
      <c r="G21" s="53">
        <v>0</v>
      </c>
    </row>
    <row r="22" spans="1:7" x14ac:dyDescent="0.25">
      <c r="A22" s="1" t="s">
        <v>426</v>
      </c>
      <c r="B22" s="1" t="s">
        <v>427</v>
      </c>
      <c r="C22" s="53" t="s">
        <v>702</v>
      </c>
      <c r="D22" s="53">
        <v>0</v>
      </c>
      <c r="E22" s="53">
        <v>0</v>
      </c>
      <c r="F22" s="53">
        <v>0</v>
      </c>
      <c r="G22" s="53">
        <v>5</v>
      </c>
    </row>
    <row r="23" spans="1:7" x14ac:dyDescent="0.25">
      <c r="A23" s="1" t="s">
        <v>428</v>
      </c>
      <c r="B23" s="1" t="s">
        <v>429</v>
      </c>
      <c r="C23" s="53" t="s">
        <v>704</v>
      </c>
      <c r="D23" s="53">
        <v>1</v>
      </c>
      <c r="E23" s="53">
        <v>0</v>
      </c>
      <c r="F23" s="53">
        <v>3</v>
      </c>
      <c r="G23" s="53">
        <v>1</v>
      </c>
    </row>
    <row r="24" spans="1:7" x14ac:dyDescent="0.25">
      <c r="A24" s="1" t="s">
        <v>430</v>
      </c>
      <c r="B24" s="1" t="s">
        <v>431</v>
      </c>
      <c r="C24" s="53" t="s">
        <v>705</v>
      </c>
      <c r="D24" s="53">
        <v>0</v>
      </c>
      <c r="E24" s="53">
        <v>0</v>
      </c>
      <c r="F24" s="53">
        <v>1</v>
      </c>
      <c r="G24" s="53">
        <v>2</v>
      </c>
    </row>
    <row r="25" spans="1:7" x14ac:dyDescent="0.25">
      <c r="A25" s="1" t="s">
        <v>432</v>
      </c>
      <c r="B25" s="1" t="s">
        <v>433</v>
      </c>
      <c r="C25" s="53" t="s">
        <v>706</v>
      </c>
      <c r="D25" s="53">
        <v>0</v>
      </c>
      <c r="E25" s="53">
        <v>0</v>
      </c>
      <c r="F25" s="53">
        <v>2</v>
      </c>
      <c r="G25" s="53">
        <v>2</v>
      </c>
    </row>
    <row r="26" spans="1:7" x14ac:dyDescent="0.25">
      <c r="A26" s="1" t="s">
        <v>434</v>
      </c>
      <c r="B26" s="1" t="s">
        <v>435</v>
      </c>
      <c r="C26" s="53" t="s">
        <v>702</v>
      </c>
      <c r="D26" s="53">
        <v>0</v>
      </c>
      <c r="E26" s="53">
        <v>0</v>
      </c>
      <c r="F26" s="53">
        <v>1</v>
      </c>
      <c r="G26" s="53">
        <v>4</v>
      </c>
    </row>
    <row r="27" spans="1:7" x14ac:dyDescent="0.25">
      <c r="A27" s="1" t="s">
        <v>554</v>
      </c>
      <c r="B27" s="1" t="s">
        <v>555</v>
      </c>
      <c r="C27" s="53" t="s">
        <v>704</v>
      </c>
      <c r="D27" s="53">
        <v>0</v>
      </c>
      <c r="E27" s="53">
        <v>0</v>
      </c>
      <c r="F27" s="53">
        <v>1</v>
      </c>
      <c r="G27" s="53">
        <v>5</v>
      </c>
    </row>
    <row r="28" spans="1:7" x14ac:dyDescent="0.25">
      <c r="A28" s="1" t="s">
        <v>436</v>
      </c>
      <c r="B28" s="1" t="s">
        <v>437</v>
      </c>
      <c r="C28" s="53" t="s">
        <v>705</v>
      </c>
      <c r="D28" s="53">
        <v>0</v>
      </c>
      <c r="E28" s="53">
        <v>0</v>
      </c>
      <c r="F28" s="53">
        <v>0</v>
      </c>
      <c r="G28" s="53">
        <v>1</v>
      </c>
    </row>
    <row r="29" spans="1:7" x14ac:dyDescent="0.25">
      <c r="A29" s="1" t="s">
        <v>438</v>
      </c>
      <c r="B29" s="1" t="s">
        <v>439</v>
      </c>
      <c r="C29" s="53" t="s">
        <v>706</v>
      </c>
      <c r="D29" s="53">
        <v>0</v>
      </c>
      <c r="E29" s="53">
        <v>0</v>
      </c>
      <c r="F29" s="53">
        <v>3</v>
      </c>
      <c r="G29" s="53">
        <v>2</v>
      </c>
    </row>
    <row r="30" spans="1:7" x14ac:dyDescent="0.25">
      <c r="A30" s="1" t="s">
        <v>440</v>
      </c>
      <c r="B30" s="1" t="s">
        <v>441</v>
      </c>
      <c r="C30" s="53" t="s">
        <v>702</v>
      </c>
      <c r="D30" s="53">
        <v>0</v>
      </c>
      <c r="E30" s="53">
        <v>0</v>
      </c>
      <c r="F30" s="53">
        <v>1</v>
      </c>
      <c r="G30" s="53">
        <v>2</v>
      </c>
    </row>
    <row r="31" spans="1:7" x14ac:dyDescent="0.25">
      <c r="A31" s="1" t="s">
        <v>442</v>
      </c>
      <c r="B31" s="1" t="s">
        <v>443</v>
      </c>
      <c r="C31" s="53" t="s">
        <v>704</v>
      </c>
      <c r="D31" s="53">
        <v>0</v>
      </c>
      <c r="E31" s="53">
        <v>0</v>
      </c>
      <c r="F31" s="53">
        <v>2</v>
      </c>
      <c r="G31" s="53">
        <v>4</v>
      </c>
    </row>
    <row r="32" spans="1:7" x14ac:dyDescent="0.25">
      <c r="A32" s="1" t="s">
        <v>390</v>
      </c>
      <c r="B32" s="1" t="s">
        <v>391</v>
      </c>
      <c r="C32" s="53" t="s">
        <v>705</v>
      </c>
      <c r="D32" s="53">
        <v>0</v>
      </c>
      <c r="E32" s="53">
        <v>0</v>
      </c>
      <c r="F32" s="53">
        <v>0</v>
      </c>
      <c r="G32" s="53">
        <v>1</v>
      </c>
    </row>
    <row r="33" spans="1:7" x14ac:dyDescent="0.25">
      <c r="A33" s="1" t="s">
        <v>444</v>
      </c>
      <c r="B33" s="1" t="s">
        <v>445</v>
      </c>
      <c r="C33" s="53" t="s">
        <v>706</v>
      </c>
      <c r="D33" s="53">
        <v>0</v>
      </c>
      <c r="E33" s="53">
        <v>0</v>
      </c>
      <c r="F33" s="53">
        <v>2</v>
      </c>
      <c r="G33" s="53">
        <v>2</v>
      </c>
    </row>
    <row r="34" spans="1:7" x14ac:dyDescent="0.25">
      <c r="A34" s="1" t="s">
        <v>446</v>
      </c>
      <c r="B34" s="1" t="s">
        <v>447</v>
      </c>
      <c r="C34" s="53" t="s">
        <v>702</v>
      </c>
      <c r="D34" s="53">
        <v>0</v>
      </c>
      <c r="E34" s="53">
        <v>1</v>
      </c>
      <c r="F34" s="53">
        <v>2</v>
      </c>
      <c r="G34" s="53">
        <v>0</v>
      </c>
    </row>
    <row r="35" spans="1:7" x14ac:dyDescent="0.25">
      <c r="A35" s="1" t="s">
        <v>448</v>
      </c>
      <c r="B35" s="1" t="s">
        <v>449</v>
      </c>
      <c r="C35" s="53" t="s">
        <v>704</v>
      </c>
      <c r="D35" s="53">
        <v>0</v>
      </c>
      <c r="E35" s="53">
        <v>0</v>
      </c>
      <c r="F35" s="53">
        <v>0</v>
      </c>
      <c r="G35" s="53">
        <v>1</v>
      </c>
    </row>
    <row r="36" spans="1:7" x14ac:dyDescent="0.25">
      <c r="A36" s="1" t="s">
        <v>450</v>
      </c>
      <c r="B36" s="1" t="s">
        <v>451</v>
      </c>
      <c r="C36" s="53" t="s">
        <v>705</v>
      </c>
      <c r="D36" s="53">
        <v>0</v>
      </c>
      <c r="E36" s="53">
        <v>1</v>
      </c>
      <c r="F36" s="53">
        <v>1</v>
      </c>
      <c r="G36" s="53">
        <v>1</v>
      </c>
    </row>
    <row r="37" spans="1:7" x14ac:dyDescent="0.25">
      <c r="A37" s="1" t="s">
        <v>452</v>
      </c>
      <c r="B37" s="1" t="s">
        <v>453</v>
      </c>
      <c r="C37" s="53" t="s">
        <v>706</v>
      </c>
      <c r="D37" s="53">
        <v>0</v>
      </c>
      <c r="E37" s="53">
        <v>0</v>
      </c>
      <c r="F37" s="53">
        <v>0</v>
      </c>
      <c r="G37" s="53">
        <v>6</v>
      </c>
    </row>
    <row r="38" spans="1:7" x14ac:dyDescent="0.25">
      <c r="A38" s="1" t="s">
        <v>454</v>
      </c>
      <c r="B38" s="1" t="s">
        <v>455</v>
      </c>
      <c r="C38" s="53" t="s">
        <v>702</v>
      </c>
      <c r="D38" s="53">
        <v>0</v>
      </c>
      <c r="E38" s="53">
        <v>0</v>
      </c>
      <c r="F38" s="53">
        <v>1</v>
      </c>
      <c r="G38" s="53">
        <v>2</v>
      </c>
    </row>
    <row r="39" spans="1:7" x14ac:dyDescent="0.25">
      <c r="A39" s="1" t="s">
        <v>564</v>
      </c>
      <c r="B39" s="1" t="s">
        <v>565</v>
      </c>
      <c r="C39" s="53" t="s">
        <v>704</v>
      </c>
      <c r="D39" s="53">
        <v>0</v>
      </c>
      <c r="E39" s="53">
        <v>0</v>
      </c>
      <c r="F39" s="53">
        <v>4</v>
      </c>
      <c r="G39" s="53">
        <v>5</v>
      </c>
    </row>
    <row r="40" spans="1:7" x14ac:dyDescent="0.25">
      <c r="A40" s="1" t="s">
        <v>456</v>
      </c>
      <c r="B40" s="1" t="s">
        <v>457</v>
      </c>
      <c r="C40" s="53" t="s">
        <v>705</v>
      </c>
      <c r="D40" s="53">
        <v>0</v>
      </c>
      <c r="E40" s="53">
        <v>0</v>
      </c>
      <c r="F40" s="53">
        <v>1</v>
      </c>
      <c r="G40" s="53">
        <v>3</v>
      </c>
    </row>
    <row r="41" spans="1:7" x14ac:dyDescent="0.25">
      <c r="A41" s="1" t="s">
        <v>458</v>
      </c>
      <c r="B41" s="1" t="s">
        <v>459</v>
      </c>
      <c r="C41" s="53" t="s">
        <v>706</v>
      </c>
      <c r="D41" s="53">
        <v>0</v>
      </c>
      <c r="E41" s="53">
        <v>0</v>
      </c>
      <c r="F41" s="53">
        <v>2</v>
      </c>
      <c r="G41" s="53">
        <v>3</v>
      </c>
    </row>
    <row r="42" spans="1:7" x14ac:dyDescent="0.25">
      <c r="A42" s="1" t="s">
        <v>460</v>
      </c>
      <c r="B42" s="1" t="s">
        <v>461</v>
      </c>
      <c r="C42" s="53" t="s">
        <v>702</v>
      </c>
      <c r="D42" s="53">
        <v>0</v>
      </c>
      <c r="E42" s="53">
        <v>0</v>
      </c>
      <c r="F42" s="53">
        <v>0</v>
      </c>
      <c r="G42" s="53">
        <v>4</v>
      </c>
    </row>
    <row r="43" spans="1:7" x14ac:dyDescent="0.25">
      <c r="A43" s="1" t="s">
        <v>462</v>
      </c>
      <c r="B43" s="1" t="s">
        <v>463</v>
      </c>
      <c r="C43" s="53" t="s">
        <v>704</v>
      </c>
      <c r="D43" s="53">
        <v>1</v>
      </c>
      <c r="E43" s="53">
        <v>0</v>
      </c>
      <c r="F43" s="53">
        <v>5</v>
      </c>
      <c r="G43" s="53">
        <v>4</v>
      </c>
    </row>
    <row r="44" spans="1:7" x14ac:dyDescent="0.25">
      <c r="A44" s="1" t="s">
        <v>464</v>
      </c>
      <c r="B44" s="1" t="s">
        <v>465</v>
      </c>
      <c r="C44" s="53" t="s">
        <v>705</v>
      </c>
      <c r="D44" s="53">
        <v>0</v>
      </c>
      <c r="E44" s="53">
        <v>0</v>
      </c>
      <c r="F44" s="53">
        <v>1</v>
      </c>
      <c r="G44" s="53">
        <v>4</v>
      </c>
    </row>
    <row r="45" spans="1:7" x14ac:dyDescent="0.25">
      <c r="A45" s="1" t="s">
        <v>466</v>
      </c>
      <c r="B45" s="1" t="s">
        <v>467</v>
      </c>
      <c r="C45" s="53" t="s">
        <v>706</v>
      </c>
      <c r="D45" s="53">
        <v>0</v>
      </c>
      <c r="E45" s="53">
        <v>0</v>
      </c>
      <c r="F45" s="53">
        <v>4</v>
      </c>
      <c r="G45" s="53">
        <v>1</v>
      </c>
    </row>
    <row r="46" spans="1:7" x14ac:dyDescent="0.25">
      <c r="A46" s="1" t="s">
        <v>468</v>
      </c>
      <c r="B46" s="1" t="s">
        <v>469</v>
      </c>
      <c r="C46" s="53" t="s">
        <v>702</v>
      </c>
      <c r="D46" s="53">
        <v>0</v>
      </c>
      <c r="E46" s="53">
        <v>0</v>
      </c>
      <c r="F46" s="53">
        <v>0</v>
      </c>
      <c r="G46" s="53">
        <v>1</v>
      </c>
    </row>
    <row r="47" spans="1:7" x14ac:dyDescent="0.25">
      <c r="A47" s="1" t="s">
        <v>470</v>
      </c>
      <c r="B47" s="1" t="s">
        <v>471</v>
      </c>
      <c r="C47" s="53" t="s">
        <v>704</v>
      </c>
      <c r="D47" s="53">
        <v>1</v>
      </c>
      <c r="E47" s="53">
        <v>0</v>
      </c>
      <c r="F47" s="53">
        <v>2</v>
      </c>
      <c r="G47" s="53">
        <v>3</v>
      </c>
    </row>
    <row r="48" spans="1:7" x14ac:dyDescent="0.25">
      <c r="A48" s="1" t="s">
        <v>472</v>
      </c>
      <c r="B48" s="1" t="s">
        <v>473</v>
      </c>
      <c r="C48" s="53" t="s">
        <v>705</v>
      </c>
      <c r="D48" s="53">
        <v>0</v>
      </c>
      <c r="E48" s="53">
        <v>0</v>
      </c>
      <c r="F48" s="53">
        <v>1</v>
      </c>
      <c r="G48" s="53">
        <v>0</v>
      </c>
    </row>
    <row r="49" spans="1:7" x14ac:dyDescent="0.25">
      <c r="A49" s="1" t="s">
        <v>474</v>
      </c>
      <c r="B49" s="1" t="s">
        <v>475</v>
      </c>
      <c r="C49" s="53" t="s">
        <v>706</v>
      </c>
      <c r="D49" s="53">
        <v>0</v>
      </c>
      <c r="E49" s="53">
        <v>0</v>
      </c>
      <c r="F49" s="53">
        <v>2</v>
      </c>
      <c r="G49" s="53">
        <v>3</v>
      </c>
    </row>
    <row r="50" spans="1:7" x14ac:dyDescent="0.25">
      <c r="A50" s="1" t="s">
        <v>556</v>
      </c>
      <c r="B50" s="1" t="s">
        <v>557</v>
      </c>
      <c r="C50" s="53" t="s">
        <v>702</v>
      </c>
      <c r="D50" s="53">
        <v>0</v>
      </c>
      <c r="E50" s="53">
        <v>0</v>
      </c>
      <c r="F50" s="53">
        <v>0</v>
      </c>
      <c r="G50" s="53">
        <v>4</v>
      </c>
    </row>
    <row r="51" spans="1:7" x14ac:dyDescent="0.25">
      <c r="A51" s="1" t="s">
        <v>476</v>
      </c>
      <c r="B51" s="1" t="s">
        <v>477</v>
      </c>
      <c r="C51" s="53" t="s">
        <v>704</v>
      </c>
      <c r="D51" s="53">
        <v>0</v>
      </c>
      <c r="E51" s="53">
        <v>0</v>
      </c>
      <c r="F51" s="53">
        <v>0</v>
      </c>
      <c r="G51" s="53">
        <v>2</v>
      </c>
    </row>
    <row r="52" spans="1:7" x14ac:dyDescent="0.25">
      <c r="A52" s="1" t="s">
        <v>478</v>
      </c>
      <c r="B52" s="1" t="s">
        <v>479</v>
      </c>
      <c r="C52" s="53" t="s">
        <v>705</v>
      </c>
      <c r="D52" s="53">
        <v>0</v>
      </c>
      <c r="E52" s="53">
        <v>1</v>
      </c>
      <c r="F52" s="53">
        <v>1</v>
      </c>
      <c r="G52" s="53">
        <v>1</v>
      </c>
    </row>
    <row r="53" spans="1:7" x14ac:dyDescent="0.25">
      <c r="A53" s="1" t="s">
        <v>480</v>
      </c>
      <c r="B53" s="1" t="s">
        <v>481</v>
      </c>
      <c r="C53" s="53" t="s">
        <v>706</v>
      </c>
      <c r="D53" s="53">
        <v>2</v>
      </c>
      <c r="E53" s="53">
        <v>2</v>
      </c>
      <c r="F53" s="53">
        <v>1</v>
      </c>
      <c r="G53" s="53">
        <v>4</v>
      </c>
    </row>
    <row r="54" spans="1:7" x14ac:dyDescent="0.25">
      <c r="A54" s="1" t="s">
        <v>482</v>
      </c>
      <c r="B54" s="1" t="s">
        <v>483</v>
      </c>
      <c r="C54" s="53" t="s">
        <v>702</v>
      </c>
      <c r="D54" s="53">
        <v>0</v>
      </c>
      <c r="E54" s="53">
        <v>1</v>
      </c>
      <c r="F54" s="53">
        <v>1</v>
      </c>
      <c r="G54" s="53">
        <v>3</v>
      </c>
    </row>
    <row r="55" spans="1:7" x14ac:dyDescent="0.25">
      <c r="A55" s="1" t="s">
        <v>558</v>
      </c>
      <c r="B55" s="1" t="s">
        <v>559</v>
      </c>
      <c r="C55" s="53" t="s">
        <v>704</v>
      </c>
      <c r="D55" s="53">
        <v>0</v>
      </c>
      <c r="E55" s="53">
        <v>1</v>
      </c>
      <c r="F55" s="53">
        <v>1</v>
      </c>
      <c r="G55" s="53">
        <v>2</v>
      </c>
    </row>
    <row r="56" spans="1:7" x14ac:dyDescent="0.25">
      <c r="A56" s="1" t="s">
        <v>484</v>
      </c>
      <c r="B56" s="1" t="s">
        <v>485</v>
      </c>
      <c r="C56" s="53" t="s">
        <v>705</v>
      </c>
      <c r="D56" s="53">
        <v>0</v>
      </c>
      <c r="E56" s="53">
        <v>0</v>
      </c>
      <c r="F56" s="53">
        <v>0</v>
      </c>
      <c r="G56" s="53">
        <v>0</v>
      </c>
    </row>
    <row r="57" spans="1:7" x14ac:dyDescent="0.25">
      <c r="A57" s="1" t="s">
        <v>486</v>
      </c>
      <c r="B57" s="1" t="s">
        <v>487</v>
      </c>
      <c r="C57" s="53" t="s">
        <v>706</v>
      </c>
      <c r="D57" s="53">
        <v>0</v>
      </c>
      <c r="E57" s="53">
        <v>0</v>
      </c>
      <c r="F57" s="53">
        <v>1</v>
      </c>
      <c r="G57" s="53">
        <v>0</v>
      </c>
    </row>
    <row r="58" spans="1:7" x14ac:dyDescent="0.25">
      <c r="A58" s="1" t="s">
        <v>488</v>
      </c>
      <c r="B58" s="1" t="s">
        <v>489</v>
      </c>
      <c r="C58" s="53" t="s">
        <v>702</v>
      </c>
      <c r="D58" s="53">
        <v>0</v>
      </c>
      <c r="E58" s="53">
        <v>1</v>
      </c>
      <c r="F58" s="53">
        <v>0</v>
      </c>
      <c r="G58" s="53">
        <v>4</v>
      </c>
    </row>
    <row r="59" spans="1:7" x14ac:dyDescent="0.25">
      <c r="A59" s="1" t="s">
        <v>490</v>
      </c>
      <c r="B59" s="1" t="s">
        <v>491</v>
      </c>
      <c r="C59" s="53" t="s">
        <v>704</v>
      </c>
      <c r="D59" s="53">
        <v>0</v>
      </c>
      <c r="E59" s="53">
        <v>0</v>
      </c>
      <c r="F59" s="53">
        <v>1</v>
      </c>
      <c r="G59" s="53">
        <v>1</v>
      </c>
    </row>
    <row r="60" spans="1:7" x14ac:dyDescent="0.25">
      <c r="A60" s="1" t="s">
        <v>492</v>
      </c>
      <c r="B60" s="1" t="s">
        <v>493</v>
      </c>
      <c r="C60" s="53" t="s">
        <v>705</v>
      </c>
      <c r="D60" s="53">
        <v>0</v>
      </c>
      <c r="E60" s="53">
        <v>0</v>
      </c>
      <c r="F60" s="53">
        <v>0</v>
      </c>
      <c r="G60" s="53">
        <v>4</v>
      </c>
    </row>
    <row r="61" spans="1:7" x14ac:dyDescent="0.25">
      <c r="A61" s="1" t="s">
        <v>494</v>
      </c>
      <c r="B61" s="1" t="s">
        <v>495</v>
      </c>
      <c r="C61" s="53" t="s">
        <v>706</v>
      </c>
      <c r="D61" s="53">
        <v>0</v>
      </c>
      <c r="E61" s="53">
        <v>0</v>
      </c>
      <c r="F61" s="53">
        <v>0</v>
      </c>
      <c r="G61" s="53">
        <v>3</v>
      </c>
    </row>
    <row r="62" spans="1:7" x14ac:dyDescent="0.25">
      <c r="A62" s="1" t="s">
        <v>496</v>
      </c>
      <c r="B62" s="1" t="s">
        <v>497</v>
      </c>
      <c r="C62" s="53" t="s">
        <v>702</v>
      </c>
      <c r="D62" s="53">
        <v>0</v>
      </c>
      <c r="E62" s="53">
        <v>0</v>
      </c>
      <c r="F62" s="53">
        <v>2</v>
      </c>
      <c r="G62" s="53">
        <v>3</v>
      </c>
    </row>
    <row r="63" spans="1:7" x14ac:dyDescent="0.25">
      <c r="A63" s="1" t="s">
        <v>498</v>
      </c>
      <c r="B63" s="1" t="s">
        <v>499</v>
      </c>
      <c r="C63" s="53" t="s">
        <v>704</v>
      </c>
      <c r="D63" s="53">
        <v>0</v>
      </c>
      <c r="E63" s="53">
        <v>0</v>
      </c>
      <c r="F63" s="53">
        <v>0</v>
      </c>
      <c r="G63" s="53">
        <v>2</v>
      </c>
    </row>
    <row r="64" spans="1:7" x14ac:dyDescent="0.25">
      <c r="A64" s="1" t="s">
        <v>500</v>
      </c>
      <c r="B64" s="1" t="s">
        <v>501</v>
      </c>
      <c r="C64" s="53" t="s">
        <v>705</v>
      </c>
      <c r="D64" s="53">
        <v>0</v>
      </c>
      <c r="E64" s="53">
        <v>0</v>
      </c>
      <c r="F64" s="53">
        <v>1</v>
      </c>
      <c r="G64" s="53">
        <v>6</v>
      </c>
    </row>
    <row r="65" spans="1:7" x14ac:dyDescent="0.25">
      <c r="A65" s="1" t="s">
        <v>502</v>
      </c>
      <c r="B65" s="1" t="s">
        <v>503</v>
      </c>
      <c r="C65" s="53" t="s">
        <v>706</v>
      </c>
      <c r="D65" s="53">
        <v>1</v>
      </c>
      <c r="E65" s="53">
        <v>0</v>
      </c>
      <c r="F65" s="53">
        <v>0</v>
      </c>
      <c r="G65" s="53">
        <v>1</v>
      </c>
    </row>
    <row r="66" spans="1:7" x14ac:dyDescent="0.25">
      <c r="A66" s="1" t="s">
        <v>504</v>
      </c>
      <c r="B66" s="1" t="s">
        <v>505</v>
      </c>
      <c r="C66" s="53" t="s">
        <v>702</v>
      </c>
      <c r="D66" s="53">
        <v>0</v>
      </c>
      <c r="E66" s="53">
        <v>0</v>
      </c>
      <c r="F66" s="53">
        <v>1</v>
      </c>
      <c r="G66" s="53">
        <v>3</v>
      </c>
    </row>
    <row r="67" spans="1:7" x14ac:dyDescent="0.25">
      <c r="A67" s="1" t="s">
        <v>506</v>
      </c>
      <c r="B67" s="1" t="s">
        <v>507</v>
      </c>
      <c r="C67" s="53" t="s">
        <v>704</v>
      </c>
      <c r="D67" s="53">
        <v>1</v>
      </c>
      <c r="E67" s="53">
        <v>0</v>
      </c>
      <c r="F67" s="53">
        <v>2</v>
      </c>
      <c r="G67" s="53">
        <v>2</v>
      </c>
    </row>
    <row r="68" spans="1:7" x14ac:dyDescent="0.25">
      <c r="A68" s="1" t="s">
        <v>568</v>
      </c>
      <c r="B68" s="1" t="s">
        <v>569</v>
      </c>
      <c r="C68" s="53" t="s">
        <v>705</v>
      </c>
      <c r="D68" s="53">
        <v>0</v>
      </c>
      <c r="E68" s="53">
        <v>0</v>
      </c>
      <c r="F68" s="53">
        <v>3</v>
      </c>
      <c r="G68" s="53">
        <v>3</v>
      </c>
    </row>
    <row r="69" spans="1:7" x14ac:dyDescent="0.25">
      <c r="A69" s="1" t="s">
        <v>508</v>
      </c>
      <c r="B69" s="1" t="s">
        <v>509</v>
      </c>
      <c r="C69" s="53" t="s">
        <v>706</v>
      </c>
      <c r="D69" s="53">
        <v>0</v>
      </c>
      <c r="E69" s="53">
        <v>1</v>
      </c>
      <c r="F69" s="53">
        <v>2</v>
      </c>
      <c r="G69" s="53">
        <v>2</v>
      </c>
    </row>
    <row r="70" spans="1:7" x14ac:dyDescent="0.25">
      <c r="A70" s="1" t="s">
        <v>510</v>
      </c>
      <c r="B70" s="1" t="s">
        <v>511</v>
      </c>
      <c r="C70" s="53" t="s">
        <v>702</v>
      </c>
      <c r="D70" s="53">
        <v>1</v>
      </c>
      <c r="E70" s="53">
        <v>0</v>
      </c>
      <c r="F70" s="53">
        <v>1</v>
      </c>
      <c r="G70" s="53">
        <v>0</v>
      </c>
    </row>
    <row r="71" spans="1:7" x14ac:dyDescent="0.25">
      <c r="A71" s="1" t="s">
        <v>512</v>
      </c>
      <c r="B71" s="1" t="s">
        <v>513</v>
      </c>
      <c r="C71" s="53" t="s">
        <v>704</v>
      </c>
      <c r="D71" s="53">
        <v>0</v>
      </c>
      <c r="E71" s="53">
        <v>2</v>
      </c>
      <c r="F71" s="53">
        <v>1</v>
      </c>
      <c r="G71" s="53">
        <v>1</v>
      </c>
    </row>
    <row r="72" spans="1:7" x14ac:dyDescent="0.25">
      <c r="A72" s="1" t="s">
        <v>514</v>
      </c>
      <c r="B72" s="1" t="s">
        <v>515</v>
      </c>
      <c r="C72" s="53" t="s">
        <v>705</v>
      </c>
      <c r="D72" s="53">
        <v>0</v>
      </c>
      <c r="E72" s="53">
        <v>0</v>
      </c>
      <c r="F72" s="53">
        <v>0</v>
      </c>
      <c r="G72" s="53">
        <v>2</v>
      </c>
    </row>
    <row r="73" spans="1:7" x14ac:dyDescent="0.25">
      <c r="A73" s="1" t="s">
        <v>516</v>
      </c>
      <c r="B73" s="1" t="s">
        <v>517</v>
      </c>
      <c r="C73" s="53" t="s">
        <v>706</v>
      </c>
      <c r="D73" s="53">
        <v>0</v>
      </c>
      <c r="E73" s="53">
        <v>0</v>
      </c>
      <c r="F73" s="53">
        <v>2</v>
      </c>
      <c r="G73" s="53">
        <v>1</v>
      </c>
    </row>
    <row r="74" spans="1:7" x14ac:dyDescent="0.25">
      <c r="A74" s="1" t="s">
        <v>566</v>
      </c>
      <c r="B74" s="1" t="s">
        <v>567</v>
      </c>
      <c r="C74" s="53" t="s">
        <v>702</v>
      </c>
      <c r="D74" s="53">
        <v>0</v>
      </c>
      <c r="E74" s="53">
        <v>0</v>
      </c>
      <c r="F74" s="53">
        <v>2</v>
      </c>
      <c r="G74" s="53">
        <v>2</v>
      </c>
    </row>
    <row r="75" spans="1:7" x14ac:dyDescent="0.25">
      <c r="A75" s="1" t="s">
        <v>518</v>
      </c>
      <c r="B75" s="1" t="s">
        <v>519</v>
      </c>
      <c r="C75" s="53" t="s">
        <v>704</v>
      </c>
      <c r="D75" s="53">
        <v>0</v>
      </c>
      <c r="E75" s="53">
        <v>0</v>
      </c>
      <c r="F75" s="53">
        <v>0</v>
      </c>
      <c r="G75" s="53">
        <v>0</v>
      </c>
    </row>
    <row r="76" spans="1:7" x14ac:dyDescent="0.25">
      <c r="A76" s="1" t="s">
        <v>520</v>
      </c>
      <c r="B76" s="1" t="s">
        <v>521</v>
      </c>
      <c r="C76" s="53" t="s">
        <v>705</v>
      </c>
      <c r="D76" s="53">
        <v>1</v>
      </c>
      <c r="E76" s="53">
        <v>0</v>
      </c>
      <c r="F76" s="53">
        <v>5</v>
      </c>
      <c r="G76" s="53">
        <v>3</v>
      </c>
    </row>
    <row r="77" spans="1:7" x14ac:dyDescent="0.25">
      <c r="A77" s="1" t="s">
        <v>522</v>
      </c>
      <c r="B77" s="1" t="s">
        <v>523</v>
      </c>
      <c r="C77" s="53" t="s">
        <v>706</v>
      </c>
      <c r="D77" s="53">
        <v>0</v>
      </c>
      <c r="E77" s="53">
        <v>0</v>
      </c>
      <c r="F77" s="53">
        <v>1</v>
      </c>
      <c r="G77" s="53">
        <v>9</v>
      </c>
    </row>
    <row r="78" spans="1:7" x14ac:dyDescent="0.25">
      <c r="A78" s="1" t="s">
        <v>524</v>
      </c>
      <c r="B78" s="1" t="s">
        <v>525</v>
      </c>
      <c r="C78" s="53" t="s">
        <v>702</v>
      </c>
      <c r="D78" s="53">
        <v>0</v>
      </c>
      <c r="E78" s="53">
        <v>0</v>
      </c>
      <c r="F78" s="53">
        <v>0</v>
      </c>
      <c r="G78" s="53">
        <v>2</v>
      </c>
    </row>
    <row r="79" spans="1:7" x14ac:dyDescent="0.25">
      <c r="A79" s="1" t="s">
        <v>526</v>
      </c>
      <c r="B79" s="1" t="s">
        <v>527</v>
      </c>
      <c r="C79" s="53" t="s">
        <v>704</v>
      </c>
      <c r="D79" s="53">
        <v>0</v>
      </c>
      <c r="E79" s="53">
        <v>0</v>
      </c>
      <c r="F79" s="53">
        <v>0</v>
      </c>
      <c r="G79" s="53">
        <v>1</v>
      </c>
    </row>
    <row r="80" spans="1:7" x14ac:dyDescent="0.25">
      <c r="A80" s="1" t="s">
        <v>528</v>
      </c>
      <c r="B80" s="1" t="s">
        <v>529</v>
      </c>
      <c r="C80" s="53" t="s">
        <v>705</v>
      </c>
      <c r="D80" s="53">
        <v>0</v>
      </c>
      <c r="E80" s="53">
        <v>0</v>
      </c>
      <c r="F80" s="53">
        <v>0</v>
      </c>
      <c r="G80" s="53">
        <v>7</v>
      </c>
    </row>
    <row r="81" spans="1:7" x14ac:dyDescent="0.25">
      <c r="A81" s="1" t="s">
        <v>530</v>
      </c>
      <c r="B81" s="1" t="s">
        <v>531</v>
      </c>
      <c r="C81" s="53" t="s">
        <v>706</v>
      </c>
      <c r="D81" s="53">
        <v>0</v>
      </c>
      <c r="E81" s="53">
        <v>1</v>
      </c>
      <c r="F81" s="53">
        <v>2</v>
      </c>
      <c r="G81" s="53">
        <v>2</v>
      </c>
    </row>
    <row r="82" spans="1:7" x14ac:dyDescent="0.25">
      <c r="A82" s="1" t="s">
        <v>532</v>
      </c>
      <c r="B82" s="1" t="s">
        <v>533</v>
      </c>
      <c r="C82" s="53" t="s">
        <v>702</v>
      </c>
      <c r="D82" s="53">
        <v>0</v>
      </c>
      <c r="E82" s="53">
        <v>0</v>
      </c>
      <c r="F82" s="53">
        <v>1</v>
      </c>
      <c r="G82" s="53">
        <v>2</v>
      </c>
    </row>
    <row r="83" spans="1:7" x14ac:dyDescent="0.25">
      <c r="A83" s="1" t="s">
        <v>617</v>
      </c>
      <c r="B83" s="1" t="s">
        <v>610</v>
      </c>
      <c r="C83" s="53" t="s">
        <v>704</v>
      </c>
      <c r="D83" s="53">
        <v>0</v>
      </c>
      <c r="E83" s="53">
        <v>0</v>
      </c>
      <c r="F83" s="53">
        <v>0</v>
      </c>
      <c r="G83" s="53">
        <v>4</v>
      </c>
    </row>
    <row r="84" spans="1:7" x14ac:dyDescent="0.25">
      <c r="A84" s="1" t="s">
        <v>534</v>
      </c>
      <c r="B84" s="1" t="s">
        <v>535</v>
      </c>
      <c r="C84" s="53" t="s">
        <v>705</v>
      </c>
      <c r="D84" s="53">
        <v>0</v>
      </c>
      <c r="E84" s="53">
        <v>0</v>
      </c>
      <c r="F84" s="53">
        <v>0</v>
      </c>
      <c r="G84" s="53">
        <v>3</v>
      </c>
    </row>
    <row r="85" spans="1:7" x14ac:dyDescent="0.25">
      <c r="A85" s="1" t="s">
        <v>536</v>
      </c>
      <c r="B85" s="1" t="s">
        <v>537</v>
      </c>
      <c r="C85" s="53" t="s">
        <v>706</v>
      </c>
      <c r="D85" s="53">
        <v>1</v>
      </c>
      <c r="E85" s="53">
        <v>0</v>
      </c>
      <c r="F85" s="53">
        <v>2</v>
      </c>
      <c r="G85" s="53">
        <v>5</v>
      </c>
    </row>
    <row r="86" spans="1:7" x14ac:dyDescent="0.25">
      <c r="A86" s="1" t="s">
        <v>538</v>
      </c>
      <c r="B86" s="1" t="s">
        <v>539</v>
      </c>
      <c r="C86" s="53" t="s">
        <v>702</v>
      </c>
      <c r="D86" s="53">
        <v>2</v>
      </c>
      <c r="E86" s="53">
        <v>1</v>
      </c>
      <c r="F86" s="53">
        <v>0</v>
      </c>
      <c r="G86" s="53">
        <v>1</v>
      </c>
    </row>
    <row r="87" spans="1:7" x14ac:dyDescent="0.25">
      <c r="A87" s="1" t="s">
        <v>540</v>
      </c>
      <c r="B87" s="1" t="s">
        <v>541</v>
      </c>
      <c r="C87" s="53" t="s">
        <v>704</v>
      </c>
      <c r="D87" s="53">
        <v>1</v>
      </c>
      <c r="E87" s="53">
        <v>0</v>
      </c>
      <c r="F87" s="53">
        <v>1</v>
      </c>
      <c r="G87" s="53">
        <v>0</v>
      </c>
    </row>
    <row r="88" spans="1:7" x14ac:dyDescent="0.25">
      <c r="A88" s="1" t="s">
        <v>542</v>
      </c>
      <c r="B88" s="1" t="s">
        <v>543</v>
      </c>
      <c r="C88" s="53" t="s">
        <v>705</v>
      </c>
      <c r="D88" s="53">
        <v>0</v>
      </c>
      <c r="E88" s="53">
        <v>0</v>
      </c>
      <c r="F88" s="53">
        <v>1</v>
      </c>
      <c r="G88" s="53">
        <v>3</v>
      </c>
    </row>
    <row r="89" spans="1:7" x14ac:dyDescent="0.25">
      <c r="A89" s="1" t="s">
        <v>544</v>
      </c>
      <c r="B89" s="1" t="s">
        <v>545</v>
      </c>
      <c r="C89" s="53" t="s">
        <v>706</v>
      </c>
      <c r="D89" s="53">
        <v>0</v>
      </c>
      <c r="E89" s="53">
        <v>0</v>
      </c>
      <c r="F89" s="53">
        <v>0</v>
      </c>
      <c r="G89" s="53">
        <v>2</v>
      </c>
    </row>
    <row r="90" spans="1:7" x14ac:dyDescent="0.25">
      <c r="A90" s="1" t="s">
        <v>570</v>
      </c>
      <c r="B90" s="1" t="s">
        <v>571</v>
      </c>
      <c r="C90" s="53" t="s">
        <v>702</v>
      </c>
      <c r="D90" s="53">
        <v>2</v>
      </c>
      <c r="E90" s="53">
        <v>0</v>
      </c>
      <c r="F90" s="53">
        <v>2</v>
      </c>
      <c r="G90" s="53">
        <v>2</v>
      </c>
    </row>
    <row r="91" spans="1:7" x14ac:dyDescent="0.25">
      <c r="A91" s="1" t="s">
        <v>546</v>
      </c>
      <c r="B91" s="1" t="s">
        <v>547</v>
      </c>
      <c r="C91" s="53" t="s">
        <v>704</v>
      </c>
      <c r="D91" s="53">
        <v>1</v>
      </c>
      <c r="E91" s="53">
        <v>0</v>
      </c>
      <c r="F91" s="53">
        <v>0</v>
      </c>
      <c r="G91" s="53">
        <v>1</v>
      </c>
    </row>
    <row r="92" spans="1:7" x14ac:dyDescent="0.25">
      <c r="A92" s="1" t="s">
        <v>548</v>
      </c>
      <c r="B92" s="1" t="s">
        <v>549</v>
      </c>
      <c r="C92" s="53" t="s">
        <v>705</v>
      </c>
      <c r="D92" s="53">
        <v>0</v>
      </c>
      <c r="E92" s="53">
        <v>1</v>
      </c>
      <c r="F92" s="53">
        <v>1</v>
      </c>
      <c r="G92" s="53">
        <v>4</v>
      </c>
    </row>
    <row r="93" spans="1:7" x14ac:dyDescent="0.25">
      <c r="A93" s="1" t="s">
        <v>550</v>
      </c>
      <c r="B93" s="1" t="s">
        <v>551</v>
      </c>
      <c r="C93" s="53" t="s">
        <v>706</v>
      </c>
      <c r="D93" s="53">
        <v>1</v>
      </c>
      <c r="E93" s="53">
        <v>0</v>
      </c>
      <c r="F93" s="53">
        <v>1</v>
      </c>
      <c r="G93" s="53">
        <v>2</v>
      </c>
    </row>
    <row r="94" spans="1:7" x14ac:dyDescent="0.25">
      <c r="A94" s="1" t="s">
        <v>573</v>
      </c>
      <c r="B94" s="1" t="s">
        <v>638</v>
      </c>
      <c r="C94" s="53" t="s">
        <v>702</v>
      </c>
      <c r="D94" s="53">
        <v>0</v>
      </c>
      <c r="E94" s="53">
        <v>0</v>
      </c>
      <c r="F94" s="53">
        <v>0</v>
      </c>
      <c r="G94" s="53">
        <v>0</v>
      </c>
    </row>
    <row r="95" spans="1:7" x14ac:dyDescent="0.25">
      <c r="A95" s="1" t="s">
        <v>639</v>
      </c>
      <c r="B95" s="1" t="s">
        <v>393</v>
      </c>
      <c r="C95" s="53" t="s">
        <v>704</v>
      </c>
      <c r="D95" s="53">
        <v>0</v>
      </c>
      <c r="E95" s="53">
        <v>0</v>
      </c>
      <c r="F95" s="53">
        <v>1</v>
      </c>
      <c r="G95" s="53">
        <v>2</v>
      </c>
    </row>
    <row r="96" spans="1:7" x14ac:dyDescent="0.25">
      <c r="A96" s="1" t="s">
        <v>640</v>
      </c>
      <c r="B96" s="1" t="s">
        <v>641</v>
      </c>
      <c r="C96" s="53" t="s">
        <v>705</v>
      </c>
      <c r="D96" s="53">
        <v>0</v>
      </c>
      <c r="E96" s="53">
        <v>0</v>
      </c>
      <c r="F96" s="53">
        <v>7</v>
      </c>
      <c r="G96" s="53">
        <v>3</v>
      </c>
    </row>
    <row r="97" spans="1:7" x14ac:dyDescent="0.25">
      <c r="A97" s="1" t="s">
        <v>618</v>
      </c>
      <c r="B97" s="1" t="s">
        <v>395</v>
      </c>
      <c r="C97" s="53" t="s">
        <v>706</v>
      </c>
      <c r="D97" s="53">
        <v>0</v>
      </c>
      <c r="E97" s="53">
        <v>0</v>
      </c>
      <c r="F97" s="53">
        <v>2</v>
      </c>
      <c r="G97" s="53">
        <v>4</v>
      </c>
    </row>
    <row r="98" spans="1:7" x14ac:dyDescent="0.25">
      <c r="A98" s="1" t="s">
        <v>619</v>
      </c>
      <c r="B98" s="1" t="s">
        <v>561</v>
      </c>
      <c r="C98" s="53" t="s">
        <v>702</v>
      </c>
      <c r="D98" s="53">
        <v>0</v>
      </c>
      <c r="E98" s="53">
        <v>1</v>
      </c>
      <c r="F98" s="53">
        <v>4</v>
      </c>
      <c r="G98" s="53">
        <v>0</v>
      </c>
    </row>
    <row r="99" spans="1:7" x14ac:dyDescent="0.25">
      <c r="A99" s="1" t="s">
        <v>642</v>
      </c>
      <c r="B99" s="1" t="s">
        <v>397</v>
      </c>
      <c r="C99" s="53" t="s">
        <v>704</v>
      </c>
      <c r="D99" s="53">
        <v>1</v>
      </c>
      <c r="E99" s="53">
        <v>0</v>
      </c>
      <c r="F99" s="53">
        <v>0</v>
      </c>
      <c r="G99" s="53">
        <v>2</v>
      </c>
    </row>
    <row r="100" spans="1:7" x14ac:dyDescent="0.25">
      <c r="A100" s="1" t="s">
        <v>620</v>
      </c>
      <c r="B100" s="1" t="s">
        <v>399</v>
      </c>
      <c r="C100" s="53" t="s">
        <v>705</v>
      </c>
      <c r="D100" s="53">
        <v>0</v>
      </c>
      <c r="E100" s="53">
        <v>0</v>
      </c>
      <c r="F100" s="53">
        <v>0</v>
      </c>
      <c r="G100" s="53">
        <v>0</v>
      </c>
    </row>
    <row r="101" spans="1:7" x14ac:dyDescent="0.25">
      <c r="A101" s="1" t="s">
        <v>574</v>
      </c>
      <c r="B101" s="1" t="s">
        <v>401</v>
      </c>
      <c r="C101" s="53" t="s">
        <v>706</v>
      </c>
      <c r="D101" s="53">
        <v>0</v>
      </c>
      <c r="E101" s="53">
        <v>0</v>
      </c>
      <c r="F101" s="53">
        <v>0</v>
      </c>
      <c r="G101" s="53">
        <v>1</v>
      </c>
    </row>
    <row r="102" spans="1:7" x14ac:dyDescent="0.25">
      <c r="A102" s="1" t="s">
        <v>575</v>
      </c>
      <c r="B102" s="1" t="s">
        <v>403</v>
      </c>
      <c r="C102" s="53" t="s">
        <v>702</v>
      </c>
      <c r="D102" s="53">
        <v>0</v>
      </c>
      <c r="E102" s="53">
        <v>0</v>
      </c>
      <c r="F102" s="53">
        <v>3</v>
      </c>
      <c r="G102" s="53">
        <v>4</v>
      </c>
    </row>
    <row r="103" spans="1:7" x14ac:dyDescent="0.25">
      <c r="A103" s="1" t="s">
        <v>576</v>
      </c>
      <c r="B103" s="1" t="s">
        <v>405</v>
      </c>
      <c r="C103" s="53" t="s">
        <v>704</v>
      </c>
      <c r="D103" s="53">
        <v>0</v>
      </c>
      <c r="E103" s="53">
        <v>2</v>
      </c>
      <c r="F103" s="53">
        <v>3</v>
      </c>
      <c r="G103" s="53">
        <v>3</v>
      </c>
    </row>
    <row r="104" spans="1:7" x14ac:dyDescent="0.25">
      <c r="A104" s="1" t="s">
        <v>621</v>
      </c>
      <c r="B104" s="1" t="s">
        <v>407</v>
      </c>
      <c r="C104" s="53" t="s">
        <v>705</v>
      </c>
      <c r="D104" s="53">
        <v>1</v>
      </c>
      <c r="E104" s="53">
        <v>1</v>
      </c>
      <c r="F104" s="53">
        <v>1</v>
      </c>
      <c r="G104" s="53">
        <v>3</v>
      </c>
    </row>
    <row r="105" spans="1:7" x14ac:dyDescent="0.25">
      <c r="A105" s="1" t="s">
        <v>622</v>
      </c>
      <c r="B105" s="1" t="s">
        <v>409</v>
      </c>
      <c r="C105" s="53" t="s">
        <v>706</v>
      </c>
      <c r="D105" s="53">
        <v>0</v>
      </c>
      <c r="E105" s="53">
        <v>0</v>
      </c>
      <c r="F105" s="53">
        <v>4</v>
      </c>
      <c r="G105" s="53">
        <v>2</v>
      </c>
    </row>
    <row r="106" spans="1:7" x14ac:dyDescent="0.25">
      <c r="A106" s="1" t="s">
        <v>577</v>
      </c>
      <c r="B106" s="1" t="s">
        <v>411</v>
      </c>
      <c r="C106" s="53" t="s">
        <v>702</v>
      </c>
      <c r="D106" s="53">
        <v>0</v>
      </c>
      <c r="E106" s="53">
        <v>0</v>
      </c>
      <c r="F106" s="53">
        <v>2</v>
      </c>
      <c r="G106" s="53">
        <v>3</v>
      </c>
    </row>
    <row r="107" spans="1:7" x14ac:dyDescent="0.25">
      <c r="A107" s="1" t="s">
        <v>643</v>
      </c>
      <c r="B107" s="1" t="s">
        <v>644</v>
      </c>
      <c r="C107" s="53" t="s">
        <v>704</v>
      </c>
      <c r="D107" s="53">
        <v>0</v>
      </c>
      <c r="E107" s="53">
        <v>0</v>
      </c>
      <c r="F107" s="53">
        <v>0</v>
      </c>
      <c r="G107" s="53">
        <v>3</v>
      </c>
    </row>
    <row r="108" spans="1:7" x14ac:dyDescent="0.25">
      <c r="A108" s="1" t="s">
        <v>578</v>
      </c>
      <c r="B108" s="1" t="s">
        <v>413</v>
      </c>
      <c r="C108" s="53" t="s">
        <v>705</v>
      </c>
      <c r="D108" s="53">
        <v>0</v>
      </c>
      <c r="E108" s="53">
        <v>0</v>
      </c>
      <c r="F108" s="53">
        <v>3</v>
      </c>
      <c r="G108" s="53">
        <v>0</v>
      </c>
    </row>
    <row r="109" spans="1:7" x14ac:dyDescent="0.25">
      <c r="A109" s="1" t="s">
        <v>645</v>
      </c>
      <c r="B109" s="1" t="s">
        <v>415</v>
      </c>
      <c r="C109" s="53" t="s">
        <v>706</v>
      </c>
      <c r="D109" s="53">
        <v>0</v>
      </c>
      <c r="E109" s="53">
        <v>0</v>
      </c>
      <c r="F109" s="53">
        <v>3</v>
      </c>
      <c r="G109" s="53">
        <v>6</v>
      </c>
    </row>
    <row r="110" spans="1:7" x14ac:dyDescent="0.25">
      <c r="A110" s="1" t="s">
        <v>646</v>
      </c>
      <c r="B110" s="1" t="s">
        <v>647</v>
      </c>
      <c r="C110" s="53" t="s">
        <v>702</v>
      </c>
      <c r="D110" s="53">
        <v>0</v>
      </c>
      <c r="E110" s="53">
        <v>0</v>
      </c>
      <c r="F110" s="53">
        <v>3</v>
      </c>
      <c r="G110" s="53">
        <v>0</v>
      </c>
    </row>
    <row r="111" spans="1:7" x14ac:dyDescent="0.25">
      <c r="A111" s="1" t="s">
        <v>648</v>
      </c>
      <c r="B111" s="1" t="s">
        <v>417</v>
      </c>
      <c r="C111" s="53" t="s">
        <v>704</v>
      </c>
      <c r="D111" s="53">
        <v>0</v>
      </c>
      <c r="E111" s="53">
        <v>1</v>
      </c>
      <c r="F111" s="53">
        <v>1</v>
      </c>
      <c r="G111" s="53">
        <v>2</v>
      </c>
    </row>
    <row r="112" spans="1:7" x14ac:dyDescent="0.25">
      <c r="A112" s="1" t="s">
        <v>623</v>
      </c>
      <c r="B112" s="1" t="s">
        <v>419</v>
      </c>
      <c r="C112" s="53" t="s">
        <v>705</v>
      </c>
      <c r="D112" s="53">
        <v>0</v>
      </c>
      <c r="E112" s="53">
        <v>0</v>
      </c>
      <c r="F112" s="53">
        <v>2</v>
      </c>
      <c r="G112" s="53">
        <v>5</v>
      </c>
    </row>
    <row r="113" spans="1:7" x14ac:dyDescent="0.25">
      <c r="A113" s="1" t="s">
        <v>579</v>
      </c>
      <c r="B113" s="1" t="s">
        <v>421</v>
      </c>
      <c r="C113" s="53" t="s">
        <v>706</v>
      </c>
      <c r="D113" s="53">
        <v>0</v>
      </c>
      <c r="E113" s="53">
        <v>0</v>
      </c>
      <c r="F113" s="53">
        <v>0</v>
      </c>
      <c r="G113" s="53">
        <v>3</v>
      </c>
    </row>
    <row r="114" spans="1:7" x14ac:dyDescent="0.25">
      <c r="A114" s="1" t="s">
        <v>649</v>
      </c>
      <c r="B114" s="1" t="s">
        <v>423</v>
      </c>
      <c r="C114" s="53" t="s">
        <v>702</v>
      </c>
      <c r="D114" s="53">
        <v>0</v>
      </c>
      <c r="E114" s="53">
        <v>0</v>
      </c>
      <c r="F114" s="53">
        <v>2</v>
      </c>
      <c r="G114" s="53">
        <v>6</v>
      </c>
    </row>
    <row r="115" spans="1:7" x14ac:dyDescent="0.25">
      <c r="A115" s="1" t="s">
        <v>650</v>
      </c>
      <c r="B115" s="1" t="s">
        <v>553</v>
      </c>
      <c r="C115" s="53" t="s">
        <v>704</v>
      </c>
      <c r="D115" s="53">
        <v>0</v>
      </c>
      <c r="E115" s="53">
        <v>0</v>
      </c>
      <c r="F115" s="53">
        <v>0</v>
      </c>
      <c r="G115" s="53">
        <v>1</v>
      </c>
    </row>
    <row r="116" spans="1:7" x14ac:dyDescent="0.25">
      <c r="A116" s="1" t="s">
        <v>580</v>
      </c>
      <c r="B116" s="1" t="s">
        <v>425</v>
      </c>
      <c r="C116" s="53" t="s">
        <v>705</v>
      </c>
      <c r="D116" s="53">
        <v>0</v>
      </c>
      <c r="E116" s="53">
        <v>0</v>
      </c>
      <c r="F116" s="53">
        <v>1</v>
      </c>
      <c r="G116" s="53">
        <v>1</v>
      </c>
    </row>
    <row r="117" spans="1:7" x14ac:dyDescent="0.25">
      <c r="A117" s="1" t="s">
        <v>581</v>
      </c>
      <c r="B117" s="1" t="s">
        <v>563</v>
      </c>
      <c r="C117" s="53" t="s">
        <v>706</v>
      </c>
      <c r="D117" s="53">
        <v>0</v>
      </c>
      <c r="E117" s="53">
        <v>0</v>
      </c>
      <c r="F117" s="53">
        <v>0</v>
      </c>
      <c r="G117" s="53">
        <v>1</v>
      </c>
    </row>
    <row r="118" spans="1:7" x14ac:dyDescent="0.25">
      <c r="A118" s="1" t="s">
        <v>651</v>
      </c>
      <c r="B118" s="1" t="s">
        <v>427</v>
      </c>
      <c r="C118" s="53" t="s">
        <v>702</v>
      </c>
      <c r="D118" s="53">
        <v>0</v>
      </c>
      <c r="E118" s="53">
        <v>0</v>
      </c>
      <c r="F118" s="53">
        <v>1</v>
      </c>
      <c r="G118" s="53">
        <v>6</v>
      </c>
    </row>
    <row r="119" spans="1:7" x14ac:dyDescent="0.25">
      <c r="A119" s="1" t="s">
        <v>624</v>
      </c>
      <c r="B119" s="1" t="s">
        <v>429</v>
      </c>
      <c r="C119" s="53" t="s">
        <v>704</v>
      </c>
      <c r="D119" s="53">
        <v>1</v>
      </c>
      <c r="E119" s="53">
        <v>0</v>
      </c>
      <c r="F119" s="53">
        <v>3</v>
      </c>
      <c r="G119" s="53">
        <v>1</v>
      </c>
    </row>
    <row r="120" spans="1:7" x14ac:dyDescent="0.25">
      <c r="A120" s="1" t="s">
        <v>582</v>
      </c>
      <c r="B120" s="1" t="s">
        <v>431</v>
      </c>
      <c r="C120" s="53" t="s">
        <v>705</v>
      </c>
      <c r="D120" s="53">
        <v>0</v>
      </c>
      <c r="E120" s="53">
        <v>0</v>
      </c>
      <c r="F120" s="53">
        <v>1</v>
      </c>
      <c r="G120" s="53">
        <v>2</v>
      </c>
    </row>
    <row r="121" spans="1:7" x14ac:dyDescent="0.25">
      <c r="A121" s="1" t="s">
        <v>583</v>
      </c>
      <c r="B121" s="1" t="s">
        <v>433</v>
      </c>
      <c r="C121" s="53" t="s">
        <v>706</v>
      </c>
      <c r="D121" s="53">
        <v>0</v>
      </c>
      <c r="E121" s="53">
        <v>0</v>
      </c>
      <c r="F121" s="53">
        <v>1</v>
      </c>
      <c r="G121" s="53">
        <v>1</v>
      </c>
    </row>
    <row r="122" spans="1:7" x14ac:dyDescent="0.25">
      <c r="A122" s="1" t="s">
        <v>652</v>
      </c>
      <c r="B122" s="1" t="s">
        <v>435</v>
      </c>
      <c r="C122" s="53" t="s">
        <v>702</v>
      </c>
      <c r="D122" s="53">
        <v>0</v>
      </c>
      <c r="E122" s="53">
        <v>0</v>
      </c>
      <c r="F122" s="53">
        <v>1</v>
      </c>
      <c r="G122" s="53">
        <v>7</v>
      </c>
    </row>
    <row r="123" spans="1:7" x14ac:dyDescent="0.25">
      <c r="A123" s="1" t="s">
        <v>653</v>
      </c>
      <c r="B123" s="1" t="s">
        <v>555</v>
      </c>
      <c r="C123" s="53" t="s">
        <v>704</v>
      </c>
      <c r="D123" s="53">
        <v>0</v>
      </c>
      <c r="E123" s="53">
        <v>0</v>
      </c>
      <c r="F123" s="53">
        <v>2</v>
      </c>
      <c r="G123" s="53">
        <v>5</v>
      </c>
    </row>
    <row r="124" spans="1:7" x14ac:dyDescent="0.25">
      <c r="A124" s="1" t="s">
        <v>625</v>
      </c>
      <c r="B124" s="1" t="s">
        <v>437</v>
      </c>
      <c r="C124" s="53" t="s">
        <v>705</v>
      </c>
      <c r="D124" s="53">
        <v>0</v>
      </c>
      <c r="E124" s="53">
        <v>0</v>
      </c>
      <c r="F124" s="53">
        <v>0</v>
      </c>
      <c r="G124" s="53">
        <v>2</v>
      </c>
    </row>
    <row r="125" spans="1:7" x14ac:dyDescent="0.25">
      <c r="A125" s="1" t="s">
        <v>584</v>
      </c>
      <c r="B125" s="1" t="s">
        <v>439</v>
      </c>
      <c r="C125" s="53" t="s">
        <v>706</v>
      </c>
      <c r="D125" s="53">
        <v>0</v>
      </c>
      <c r="E125" s="53">
        <v>1</v>
      </c>
      <c r="F125" s="53">
        <v>2</v>
      </c>
      <c r="G125" s="53">
        <v>2</v>
      </c>
    </row>
    <row r="126" spans="1:7" x14ac:dyDescent="0.25">
      <c r="A126" s="1" t="s">
        <v>585</v>
      </c>
      <c r="B126" s="1" t="s">
        <v>441</v>
      </c>
      <c r="C126" s="53" t="s">
        <v>702</v>
      </c>
      <c r="D126" s="53">
        <v>0</v>
      </c>
      <c r="E126" s="53">
        <v>0</v>
      </c>
      <c r="F126" s="53">
        <v>1</v>
      </c>
      <c r="G126" s="53">
        <v>0</v>
      </c>
    </row>
    <row r="127" spans="1:7" x14ac:dyDescent="0.25">
      <c r="A127" s="1" t="s">
        <v>586</v>
      </c>
      <c r="B127" s="1" t="s">
        <v>443</v>
      </c>
      <c r="C127" s="53" t="s">
        <v>704</v>
      </c>
      <c r="D127" s="53">
        <v>0</v>
      </c>
      <c r="E127" s="53">
        <v>0</v>
      </c>
      <c r="F127" s="53">
        <v>1</v>
      </c>
      <c r="G127" s="53">
        <v>1</v>
      </c>
    </row>
    <row r="128" spans="1:7" x14ac:dyDescent="0.25">
      <c r="A128" s="1" t="s">
        <v>654</v>
      </c>
      <c r="B128" s="1" t="s">
        <v>445</v>
      </c>
      <c r="C128" s="53" t="s">
        <v>705</v>
      </c>
      <c r="D128" s="53">
        <v>0</v>
      </c>
      <c r="E128" s="53">
        <v>0</v>
      </c>
      <c r="F128" s="53">
        <v>2</v>
      </c>
      <c r="G128" s="53">
        <v>3</v>
      </c>
    </row>
    <row r="129" spans="1:7" x14ac:dyDescent="0.25">
      <c r="A129" s="1" t="s">
        <v>655</v>
      </c>
      <c r="B129" s="1" t="s">
        <v>447</v>
      </c>
      <c r="C129" s="53" t="s">
        <v>706</v>
      </c>
      <c r="D129" s="53">
        <v>1</v>
      </c>
      <c r="E129" s="53">
        <v>0</v>
      </c>
      <c r="F129" s="53">
        <v>2</v>
      </c>
      <c r="G129" s="53">
        <v>0</v>
      </c>
    </row>
    <row r="130" spans="1:7" x14ac:dyDescent="0.25">
      <c r="A130" s="1" t="s">
        <v>656</v>
      </c>
      <c r="B130" s="1" t="s">
        <v>657</v>
      </c>
      <c r="C130" s="53" t="s">
        <v>702</v>
      </c>
      <c r="D130" s="53">
        <v>0</v>
      </c>
      <c r="E130" s="53">
        <v>0</v>
      </c>
      <c r="F130" s="53">
        <v>0</v>
      </c>
      <c r="G130" s="53">
        <v>3</v>
      </c>
    </row>
    <row r="131" spans="1:7" x14ac:dyDescent="0.25">
      <c r="A131" s="1" t="s">
        <v>658</v>
      </c>
      <c r="B131" s="1" t="s">
        <v>449</v>
      </c>
      <c r="C131" s="53" t="s">
        <v>704</v>
      </c>
      <c r="D131" s="53">
        <v>0</v>
      </c>
      <c r="E131" s="53">
        <v>0</v>
      </c>
      <c r="F131" s="53">
        <v>1</v>
      </c>
      <c r="G131" s="53">
        <v>3</v>
      </c>
    </row>
    <row r="132" spans="1:7" x14ac:dyDescent="0.25">
      <c r="A132" s="1" t="s">
        <v>659</v>
      </c>
      <c r="B132" s="1" t="s">
        <v>451</v>
      </c>
      <c r="C132" s="53" t="s">
        <v>705</v>
      </c>
      <c r="D132" s="53">
        <v>0</v>
      </c>
      <c r="E132" s="53">
        <v>0</v>
      </c>
      <c r="F132" s="53">
        <v>1</v>
      </c>
      <c r="G132" s="53">
        <v>0</v>
      </c>
    </row>
    <row r="133" spans="1:7" x14ac:dyDescent="0.25">
      <c r="A133" s="1" t="s">
        <v>587</v>
      </c>
      <c r="B133" s="1" t="s">
        <v>453</v>
      </c>
      <c r="C133" s="53" t="s">
        <v>706</v>
      </c>
      <c r="D133" s="53">
        <v>0</v>
      </c>
      <c r="E133" s="53">
        <v>0</v>
      </c>
      <c r="F133" s="53">
        <v>0</v>
      </c>
      <c r="G133" s="53">
        <v>7</v>
      </c>
    </row>
    <row r="134" spans="1:7" x14ac:dyDescent="0.25">
      <c r="A134" s="1" t="s">
        <v>588</v>
      </c>
      <c r="B134" s="1" t="s">
        <v>455</v>
      </c>
      <c r="C134" s="53" t="s">
        <v>702</v>
      </c>
      <c r="D134" s="53">
        <v>0</v>
      </c>
      <c r="E134" s="53">
        <v>0</v>
      </c>
      <c r="F134" s="53">
        <v>1</v>
      </c>
      <c r="G134" s="53">
        <v>2</v>
      </c>
    </row>
    <row r="135" spans="1:7" x14ac:dyDescent="0.25">
      <c r="A135" s="1" t="s">
        <v>660</v>
      </c>
      <c r="B135" s="1" t="s">
        <v>565</v>
      </c>
      <c r="C135" s="53" t="s">
        <v>704</v>
      </c>
      <c r="D135" s="53">
        <v>0</v>
      </c>
      <c r="E135" s="53">
        <v>0</v>
      </c>
      <c r="F135" s="53">
        <v>6</v>
      </c>
      <c r="G135" s="53">
        <v>5</v>
      </c>
    </row>
    <row r="136" spans="1:7" x14ac:dyDescent="0.25">
      <c r="A136" s="1" t="s">
        <v>589</v>
      </c>
      <c r="B136" s="1" t="s">
        <v>457</v>
      </c>
      <c r="C136" s="53" t="s">
        <v>705</v>
      </c>
      <c r="D136" s="53">
        <v>0</v>
      </c>
      <c r="E136" s="53">
        <v>0</v>
      </c>
      <c r="F136" s="53">
        <v>3</v>
      </c>
      <c r="G136" s="53">
        <v>2</v>
      </c>
    </row>
    <row r="137" spans="1:7" x14ac:dyDescent="0.25">
      <c r="A137" s="1" t="s">
        <v>661</v>
      </c>
      <c r="B137" s="1" t="s">
        <v>459</v>
      </c>
      <c r="C137" s="53" t="s">
        <v>706</v>
      </c>
      <c r="D137" s="53">
        <v>0</v>
      </c>
      <c r="E137" s="53">
        <v>0</v>
      </c>
      <c r="F137" s="53">
        <v>1</v>
      </c>
      <c r="G137" s="53">
        <v>3</v>
      </c>
    </row>
    <row r="138" spans="1:7" x14ac:dyDescent="0.25">
      <c r="A138" s="1" t="s">
        <v>590</v>
      </c>
      <c r="B138" s="1" t="s">
        <v>461</v>
      </c>
      <c r="C138" s="53" t="s">
        <v>702</v>
      </c>
      <c r="D138" s="53">
        <v>0</v>
      </c>
      <c r="E138" s="53">
        <v>0</v>
      </c>
      <c r="F138" s="53">
        <v>0</v>
      </c>
      <c r="G138" s="53">
        <v>4</v>
      </c>
    </row>
    <row r="139" spans="1:7" x14ac:dyDescent="0.25">
      <c r="A139" s="1" t="s">
        <v>662</v>
      </c>
      <c r="B139" s="1" t="s">
        <v>463</v>
      </c>
      <c r="C139" s="53" t="s">
        <v>704</v>
      </c>
      <c r="D139" s="53">
        <v>0</v>
      </c>
      <c r="E139" s="53">
        <v>0</v>
      </c>
      <c r="F139" s="53">
        <v>5</v>
      </c>
      <c r="G139" s="53">
        <v>3</v>
      </c>
    </row>
    <row r="140" spans="1:7" x14ac:dyDescent="0.25">
      <c r="A140" s="1" t="s">
        <v>591</v>
      </c>
      <c r="B140" s="1" t="s">
        <v>465</v>
      </c>
      <c r="C140" s="53" t="s">
        <v>705</v>
      </c>
      <c r="D140" s="53">
        <v>0</v>
      </c>
      <c r="E140" s="53">
        <v>0</v>
      </c>
      <c r="F140" s="53">
        <v>2</v>
      </c>
      <c r="G140" s="53">
        <v>4</v>
      </c>
    </row>
    <row r="141" spans="1:7" x14ac:dyDescent="0.25">
      <c r="A141" s="1" t="s">
        <v>592</v>
      </c>
      <c r="B141" s="1" t="s">
        <v>467</v>
      </c>
      <c r="C141" s="53" t="s">
        <v>706</v>
      </c>
      <c r="D141" s="53">
        <v>0</v>
      </c>
      <c r="E141" s="53">
        <v>2</v>
      </c>
      <c r="F141" s="53">
        <v>2</v>
      </c>
      <c r="G141" s="53">
        <v>1</v>
      </c>
    </row>
    <row r="142" spans="1:7" x14ac:dyDescent="0.25">
      <c r="A142" s="1" t="s">
        <v>663</v>
      </c>
      <c r="B142" s="1" t="s">
        <v>469</v>
      </c>
      <c r="C142" s="53" t="s">
        <v>702</v>
      </c>
      <c r="D142" s="53">
        <v>0</v>
      </c>
      <c r="E142" s="53">
        <v>0</v>
      </c>
      <c r="F142" s="53">
        <v>0</v>
      </c>
      <c r="G142" s="53">
        <v>1</v>
      </c>
    </row>
    <row r="143" spans="1:7" x14ac:dyDescent="0.25">
      <c r="A143" s="1" t="s">
        <v>664</v>
      </c>
      <c r="B143" s="1" t="s">
        <v>665</v>
      </c>
      <c r="C143" s="53" t="s">
        <v>704</v>
      </c>
      <c r="D143" s="53">
        <v>0</v>
      </c>
      <c r="E143" s="53">
        <v>0</v>
      </c>
      <c r="F143" s="53">
        <v>0</v>
      </c>
      <c r="G143" s="53">
        <v>1</v>
      </c>
    </row>
    <row r="144" spans="1:7" x14ac:dyDescent="0.25">
      <c r="A144" s="1" t="s">
        <v>593</v>
      </c>
      <c r="B144" s="1" t="s">
        <v>471</v>
      </c>
      <c r="C144" s="53" t="s">
        <v>705</v>
      </c>
      <c r="D144" s="53">
        <v>1</v>
      </c>
      <c r="E144" s="53">
        <v>0</v>
      </c>
      <c r="F144" s="53">
        <v>2</v>
      </c>
      <c r="G144" s="53">
        <v>3</v>
      </c>
    </row>
    <row r="145" spans="1:7" x14ac:dyDescent="0.25">
      <c r="A145" s="1" t="s">
        <v>626</v>
      </c>
      <c r="B145" s="1" t="s">
        <v>473</v>
      </c>
      <c r="C145" s="53" t="s">
        <v>706</v>
      </c>
      <c r="D145" s="53">
        <v>0</v>
      </c>
      <c r="E145" s="53">
        <v>0</v>
      </c>
      <c r="F145" s="53">
        <v>1</v>
      </c>
      <c r="G145" s="53">
        <v>0</v>
      </c>
    </row>
    <row r="146" spans="1:7" x14ac:dyDescent="0.25">
      <c r="A146" s="1" t="s">
        <v>627</v>
      </c>
      <c r="B146" s="1" t="s">
        <v>475</v>
      </c>
      <c r="C146" s="53" t="s">
        <v>702</v>
      </c>
      <c r="D146" s="53">
        <v>0</v>
      </c>
      <c r="E146" s="53">
        <v>0</v>
      </c>
      <c r="F146" s="53">
        <v>2</v>
      </c>
      <c r="G146" s="53">
        <v>3</v>
      </c>
    </row>
    <row r="147" spans="1:7" x14ac:dyDescent="0.25">
      <c r="A147" s="1" t="s">
        <v>666</v>
      </c>
      <c r="B147" s="1" t="s">
        <v>557</v>
      </c>
      <c r="C147" s="53" t="s">
        <v>704</v>
      </c>
      <c r="D147" s="53">
        <v>0</v>
      </c>
      <c r="E147" s="53">
        <v>0</v>
      </c>
      <c r="F147" s="53">
        <v>0</v>
      </c>
      <c r="G147" s="53">
        <v>5</v>
      </c>
    </row>
    <row r="148" spans="1:7" x14ac:dyDescent="0.25">
      <c r="A148" s="1" t="s">
        <v>594</v>
      </c>
      <c r="B148" s="1" t="s">
        <v>477</v>
      </c>
      <c r="C148" s="53" t="s">
        <v>705</v>
      </c>
      <c r="D148" s="53">
        <v>0</v>
      </c>
      <c r="E148" s="53">
        <v>0</v>
      </c>
      <c r="F148" s="53">
        <v>0</v>
      </c>
      <c r="G148" s="53">
        <v>1</v>
      </c>
    </row>
    <row r="149" spans="1:7" x14ac:dyDescent="0.25">
      <c r="A149" s="1" t="s">
        <v>595</v>
      </c>
      <c r="B149" s="1" t="s">
        <v>479</v>
      </c>
      <c r="C149" s="53" t="s">
        <v>706</v>
      </c>
      <c r="D149" s="53">
        <v>1</v>
      </c>
      <c r="E149" s="53">
        <v>0</v>
      </c>
      <c r="F149" s="53">
        <v>0</v>
      </c>
      <c r="G149" s="53">
        <v>4</v>
      </c>
    </row>
    <row r="150" spans="1:7" x14ac:dyDescent="0.25">
      <c r="A150" s="1" t="s">
        <v>667</v>
      </c>
      <c r="B150" s="1" t="s">
        <v>481</v>
      </c>
      <c r="C150" s="53" t="s">
        <v>702</v>
      </c>
      <c r="D150" s="53">
        <v>2</v>
      </c>
      <c r="E150" s="53">
        <v>1</v>
      </c>
      <c r="F150" s="53">
        <v>2</v>
      </c>
      <c r="G150" s="53">
        <v>4</v>
      </c>
    </row>
    <row r="151" spans="1:7" x14ac:dyDescent="0.25">
      <c r="A151" s="1" t="s">
        <v>596</v>
      </c>
      <c r="B151" s="1" t="s">
        <v>483</v>
      </c>
      <c r="C151" s="53" t="s">
        <v>704</v>
      </c>
      <c r="D151" s="53">
        <v>0</v>
      </c>
      <c r="E151" s="53">
        <v>2</v>
      </c>
      <c r="F151" s="53">
        <v>0</v>
      </c>
      <c r="G151" s="53">
        <v>3</v>
      </c>
    </row>
    <row r="152" spans="1:7" x14ac:dyDescent="0.25">
      <c r="A152" s="1" t="s">
        <v>668</v>
      </c>
      <c r="B152" s="1" t="s">
        <v>559</v>
      </c>
      <c r="C152" s="53" t="s">
        <v>705</v>
      </c>
      <c r="D152" s="53">
        <v>0</v>
      </c>
      <c r="E152" s="53">
        <v>0</v>
      </c>
      <c r="F152" s="53">
        <v>3</v>
      </c>
      <c r="G152" s="53">
        <v>2</v>
      </c>
    </row>
    <row r="153" spans="1:7" x14ac:dyDescent="0.25">
      <c r="A153" s="1" t="s">
        <v>628</v>
      </c>
      <c r="B153" s="1" t="s">
        <v>485</v>
      </c>
      <c r="C153" s="53" t="s">
        <v>706</v>
      </c>
      <c r="D153" s="53">
        <v>0</v>
      </c>
      <c r="E153" s="53">
        <v>0</v>
      </c>
      <c r="F153" s="53">
        <v>0</v>
      </c>
      <c r="G153" s="53">
        <v>2</v>
      </c>
    </row>
    <row r="154" spans="1:7" x14ac:dyDescent="0.25">
      <c r="A154" s="1" t="s">
        <v>629</v>
      </c>
      <c r="B154" s="1" t="s">
        <v>487</v>
      </c>
      <c r="C154" s="53" t="s">
        <v>702</v>
      </c>
      <c r="D154" s="53">
        <v>0</v>
      </c>
      <c r="E154" s="53">
        <v>0</v>
      </c>
      <c r="F154" s="53">
        <v>1</v>
      </c>
      <c r="G154" s="53">
        <v>1</v>
      </c>
    </row>
    <row r="155" spans="1:7" x14ac:dyDescent="0.25">
      <c r="A155" s="1" t="s">
        <v>597</v>
      </c>
      <c r="B155" s="1" t="s">
        <v>489</v>
      </c>
      <c r="C155" s="53" t="s">
        <v>704</v>
      </c>
      <c r="D155" s="53">
        <v>0</v>
      </c>
      <c r="E155" s="53">
        <v>1</v>
      </c>
      <c r="F155" s="53">
        <v>0</v>
      </c>
      <c r="G155" s="53">
        <v>3</v>
      </c>
    </row>
    <row r="156" spans="1:7" x14ac:dyDescent="0.25">
      <c r="A156" s="1" t="s">
        <v>598</v>
      </c>
      <c r="B156" s="1" t="s">
        <v>491</v>
      </c>
      <c r="C156" s="53" t="s">
        <v>705</v>
      </c>
      <c r="D156" s="53">
        <v>0</v>
      </c>
      <c r="E156" s="53">
        <v>0</v>
      </c>
      <c r="F156" s="53">
        <v>2</v>
      </c>
      <c r="G156" s="53">
        <v>1</v>
      </c>
    </row>
    <row r="157" spans="1:7" x14ac:dyDescent="0.25">
      <c r="A157" s="1" t="s">
        <v>669</v>
      </c>
      <c r="B157" s="1" t="s">
        <v>493</v>
      </c>
      <c r="C157" s="53" t="s">
        <v>706</v>
      </c>
      <c r="D157" s="53">
        <v>0</v>
      </c>
      <c r="E157" s="53">
        <v>0</v>
      </c>
      <c r="F157" s="53">
        <v>0</v>
      </c>
      <c r="G157" s="53">
        <v>3</v>
      </c>
    </row>
    <row r="158" spans="1:7" x14ac:dyDescent="0.25">
      <c r="A158" s="1" t="s">
        <v>599</v>
      </c>
      <c r="B158" s="1" t="s">
        <v>495</v>
      </c>
      <c r="C158" s="53" t="s">
        <v>702</v>
      </c>
      <c r="D158" s="53">
        <v>0</v>
      </c>
      <c r="E158" s="53">
        <v>0</v>
      </c>
      <c r="F158" s="53">
        <v>0</v>
      </c>
      <c r="G158" s="53">
        <v>5</v>
      </c>
    </row>
    <row r="159" spans="1:7" x14ac:dyDescent="0.25">
      <c r="A159" s="1" t="s">
        <v>670</v>
      </c>
      <c r="B159" s="1" t="s">
        <v>497</v>
      </c>
      <c r="C159" s="53" t="s">
        <v>704</v>
      </c>
      <c r="D159" s="53">
        <v>0</v>
      </c>
      <c r="E159" s="53">
        <v>0</v>
      </c>
      <c r="F159" s="53">
        <v>3</v>
      </c>
      <c r="G159" s="53">
        <v>4</v>
      </c>
    </row>
    <row r="160" spans="1:7" x14ac:dyDescent="0.25">
      <c r="A160" s="1" t="s">
        <v>600</v>
      </c>
      <c r="B160" s="1" t="s">
        <v>499</v>
      </c>
      <c r="C160" s="53" t="s">
        <v>705</v>
      </c>
      <c r="D160" s="53">
        <v>0</v>
      </c>
      <c r="E160" s="53">
        <v>0</v>
      </c>
      <c r="F160" s="53">
        <v>0</v>
      </c>
      <c r="G160" s="53">
        <v>3</v>
      </c>
    </row>
    <row r="161" spans="1:7" x14ac:dyDescent="0.25">
      <c r="A161" s="1" t="s">
        <v>601</v>
      </c>
      <c r="B161" s="1" t="s">
        <v>501</v>
      </c>
      <c r="C161" s="53" t="s">
        <v>706</v>
      </c>
      <c r="D161" s="53">
        <v>0</v>
      </c>
      <c r="E161" s="53">
        <v>0</v>
      </c>
      <c r="F161" s="53">
        <v>0</v>
      </c>
      <c r="G161" s="53">
        <v>4</v>
      </c>
    </row>
    <row r="162" spans="1:7" x14ac:dyDescent="0.25">
      <c r="A162" s="1" t="s">
        <v>671</v>
      </c>
      <c r="B162" s="1" t="s">
        <v>503</v>
      </c>
      <c r="C162" s="53" t="s">
        <v>702</v>
      </c>
      <c r="D162" s="53">
        <v>0</v>
      </c>
      <c r="E162" s="53">
        <v>0</v>
      </c>
      <c r="F162" s="53">
        <v>0</v>
      </c>
      <c r="G162" s="53">
        <v>2</v>
      </c>
    </row>
    <row r="163" spans="1:7" x14ac:dyDescent="0.25">
      <c r="A163" s="1" t="s">
        <v>672</v>
      </c>
      <c r="B163" s="1" t="s">
        <v>505</v>
      </c>
      <c r="C163" s="53" t="s">
        <v>704</v>
      </c>
      <c r="D163" s="53">
        <v>0</v>
      </c>
      <c r="E163" s="53">
        <v>1</v>
      </c>
      <c r="F163" s="53">
        <v>1</v>
      </c>
      <c r="G163" s="53">
        <v>2</v>
      </c>
    </row>
    <row r="164" spans="1:7" x14ac:dyDescent="0.25">
      <c r="A164" s="1" t="s">
        <v>602</v>
      </c>
      <c r="B164" s="1" t="s">
        <v>507</v>
      </c>
      <c r="C164" s="53" t="s">
        <v>705</v>
      </c>
      <c r="D164" s="53">
        <v>1</v>
      </c>
      <c r="E164" s="53">
        <v>0</v>
      </c>
      <c r="F164" s="53">
        <v>2</v>
      </c>
      <c r="G164" s="53">
        <v>3</v>
      </c>
    </row>
    <row r="165" spans="1:7" x14ac:dyDescent="0.25">
      <c r="A165" s="1" t="s">
        <v>603</v>
      </c>
      <c r="B165" s="1" t="s">
        <v>569</v>
      </c>
      <c r="C165" s="53" t="s">
        <v>706</v>
      </c>
      <c r="D165" s="53">
        <v>0</v>
      </c>
      <c r="E165" s="53">
        <v>0</v>
      </c>
      <c r="F165" s="53">
        <v>3</v>
      </c>
      <c r="G165" s="53">
        <v>3</v>
      </c>
    </row>
    <row r="166" spans="1:7" x14ac:dyDescent="0.25">
      <c r="A166" s="1" t="s">
        <v>673</v>
      </c>
      <c r="B166" s="1" t="s">
        <v>509</v>
      </c>
      <c r="C166" s="53" t="s">
        <v>702</v>
      </c>
      <c r="D166" s="53">
        <v>0</v>
      </c>
      <c r="E166" s="53">
        <v>1</v>
      </c>
      <c r="F166" s="53">
        <v>2</v>
      </c>
      <c r="G166" s="53">
        <v>2</v>
      </c>
    </row>
    <row r="167" spans="1:7" x14ac:dyDescent="0.25">
      <c r="A167" s="1" t="s">
        <v>604</v>
      </c>
      <c r="B167" s="1" t="s">
        <v>511</v>
      </c>
      <c r="C167" s="53" t="s">
        <v>704</v>
      </c>
      <c r="D167" s="53">
        <v>1</v>
      </c>
      <c r="E167" s="53">
        <v>0</v>
      </c>
      <c r="F167" s="53">
        <v>1</v>
      </c>
      <c r="G167" s="53">
        <v>0</v>
      </c>
    </row>
    <row r="168" spans="1:7" x14ac:dyDescent="0.25">
      <c r="A168" s="1" t="s">
        <v>605</v>
      </c>
      <c r="B168" s="1" t="s">
        <v>513</v>
      </c>
      <c r="C168" s="53" t="s">
        <v>705</v>
      </c>
      <c r="D168" s="53">
        <v>0</v>
      </c>
      <c r="E168" s="53">
        <v>2</v>
      </c>
      <c r="F168" s="53">
        <v>1</v>
      </c>
      <c r="G168" s="53">
        <v>1</v>
      </c>
    </row>
    <row r="169" spans="1:7" x14ac:dyDescent="0.25">
      <c r="A169" s="1" t="s">
        <v>606</v>
      </c>
      <c r="B169" s="1" t="s">
        <v>515</v>
      </c>
      <c r="C169" s="53" t="s">
        <v>706</v>
      </c>
      <c r="D169" s="53">
        <v>0</v>
      </c>
      <c r="E169" s="53">
        <v>0</v>
      </c>
      <c r="F169" s="53">
        <v>0</v>
      </c>
      <c r="G169" s="53">
        <v>3</v>
      </c>
    </row>
    <row r="170" spans="1:7" x14ac:dyDescent="0.25">
      <c r="A170" s="1" t="s">
        <v>674</v>
      </c>
      <c r="B170" s="1" t="s">
        <v>517</v>
      </c>
      <c r="C170" s="53" t="s">
        <v>702</v>
      </c>
      <c r="D170" s="53">
        <v>0</v>
      </c>
      <c r="E170" s="53">
        <v>0</v>
      </c>
      <c r="F170" s="53">
        <v>1</v>
      </c>
      <c r="G170" s="53">
        <v>2</v>
      </c>
    </row>
    <row r="171" spans="1:7" x14ac:dyDescent="0.25">
      <c r="A171" s="1" t="s">
        <v>607</v>
      </c>
      <c r="B171" s="1" t="s">
        <v>567</v>
      </c>
      <c r="C171" s="53" t="s">
        <v>704</v>
      </c>
      <c r="D171" s="53">
        <v>0</v>
      </c>
      <c r="E171" s="53">
        <v>0</v>
      </c>
      <c r="F171" s="53">
        <v>1</v>
      </c>
      <c r="G171" s="53">
        <v>5</v>
      </c>
    </row>
    <row r="172" spans="1:7" x14ac:dyDescent="0.25">
      <c r="A172" s="1" t="s">
        <v>630</v>
      </c>
      <c r="B172" s="1" t="s">
        <v>519</v>
      </c>
      <c r="C172" s="53" t="s">
        <v>705</v>
      </c>
      <c r="D172" s="53">
        <v>0</v>
      </c>
      <c r="E172" s="53">
        <v>0</v>
      </c>
      <c r="F172" s="53">
        <v>0</v>
      </c>
      <c r="G172" s="53">
        <v>0</v>
      </c>
    </row>
    <row r="173" spans="1:7" x14ac:dyDescent="0.25">
      <c r="A173" s="1" t="s">
        <v>608</v>
      </c>
      <c r="B173" s="1" t="s">
        <v>521</v>
      </c>
      <c r="C173" s="53" t="s">
        <v>706</v>
      </c>
      <c r="D173" s="53">
        <v>0</v>
      </c>
      <c r="E173" s="53">
        <v>1</v>
      </c>
      <c r="F173" s="53">
        <v>5</v>
      </c>
      <c r="G173" s="53">
        <v>1</v>
      </c>
    </row>
    <row r="174" spans="1:7" x14ac:dyDescent="0.25">
      <c r="A174" s="1" t="s">
        <v>631</v>
      </c>
      <c r="B174" s="1" t="s">
        <v>523</v>
      </c>
      <c r="C174" s="53" t="s">
        <v>702</v>
      </c>
      <c r="D174" s="53">
        <v>0</v>
      </c>
      <c r="E174" s="53">
        <v>0</v>
      </c>
      <c r="F174" s="53">
        <v>2</v>
      </c>
      <c r="G174" s="53">
        <v>9</v>
      </c>
    </row>
    <row r="175" spans="1:7" x14ac:dyDescent="0.25">
      <c r="A175" s="1" t="s">
        <v>632</v>
      </c>
      <c r="B175" s="1" t="s">
        <v>525</v>
      </c>
      <c r="C175" s="53" t="s">
        <v>704</v>
      </c>
      <c r="D175" s="53">
        <v>0</v>
      </c>
      <c r="E175" s="53">
        <v>0</v>
      </c>
      <c r="F175" s="53">
        <v>2</v>
      </c>
      <c r="G175" s="53">
        <v>3</v>
      </c>
    </row>
    <row r="176" spans="1:7" x14ac:dyDescent="0.25">
      <c r="A176" s="1" t="s">
        <v>633</v>
      </c>
      <c r="B176" s="1" t="s">
        <v>527</v>
      </c>
      <c r="C176" s="53" t="s">
        <v>705</v>
      </c>
      <c r="D176" s="53">
        <v>0</v>
      </c>
      <c r="E176" s="53">
        <v>0</v>
      </c>
      <c r="F176" s="53">
        <v>0</v>
      </c>
      <c r="G176" s="53">
        <v>2</v>
      </c>
    </row>
    <row r="177" spans="1:7" x14ac:dyDescent="0.25">
      <c r="A177" s="1" t="s">
        <v>634</v>
      </c>
      <c r="B177" s="1" t="s">
        <v>529</v>
      </c>
      <c r="C177" s="53" t="s">
        <v>706</v>
      </c>
      <c r="D177" s="53">
        <v>0</v>
      </c>
      <c r="E177" s="53">
        <v>0</v>
      </c>
      <c r="F177" s="53">
        <v>1</v>
      </c>
      <c r="G177" s="53">
        <v>6</v>
      </c>
    </row>
    <row r="178" spans="1:7" x14ac:dyDescent="0.25">
      <c r="A178" s="1" t="s">
        <v>675</v>
      </c>
      <c r="B178" s="1" t="s">
        <v>531</v>
      </c>
      <c r="C178" s="53" t="s">
        <v>702</v>
      </c>
      <c r="D178" s="53">
        <v>0</v>
      </c>
      <c r="E178" s="53">
        <v>1</v>
      </c>
      <c r="F178" s="53">
        <v>2</v>
      </c>
      <c r="G178" s="53">
        <v>2</v>
      </c>
    </row>
    <row r="179" spans="1:7" x14ac:dyDescent="0.25">
      <c r="A179" s="1" t="s">
        <v>635</v>
      </c>
      <c r="B179" s="1" t="s">
        <v>533</v>
      </c>
      <c r="C179" s="53" t="s">
        <v>704</v>
      </c>
      <c r="D179" s="53">
        <v>0</v>
      </c>
      <c r="E179" s="53">
        <v>0</v>
      </c>
      <c r="F179" s="53">
        <v>1</v>
      </c>
      <c r="G179" s="53">
        <v>2</v>
      </c>
    </row>
    <row r="180" spans="1:7" x14ac:dyDescent="0.25">
      <c r="A180" s="1" t="s">
        <v>609</v>
      </c>
      <c r="B180" s="1" t="s">
        <v>610</v>
      </c>
      <c r="C180" s="53" t="s">
        <v>705</v>
      </c>
      <c r="D180" s="53">
        <v>0</v>
      </c>
      <c r="E180" s="53">
        <v>0</v>
      </c>
      <c r="F180" s="53">
        <v>0</v>
      </c>
      <c r="G180" s="53">
        <v>3</v>
      </c>
    </row>
    <row r="181" spans="1:7" x14ac:dyDescent="0.25">
      <c r="A181" s="1" t="s">
        <v>611</v>
      </c>
      <c r="B181" s="1" t="s">
        <v>535</v>
      </c>
      <c r="C181" s="53" t="s">
        <v>706</v>
      </c>
      <c r="D181" s="53">
        <v>0</v>
      </c>
      <c r="E181" s="53">
        <v>0</v>
      </c>
      <c r="F181" s="53">
        <v>0</v>
      </c>
      <c r="G181" s="53">
        <v>3</v>
      </c>
    </row>
    <row r="182" spans="1:7" x14ac:dyDescent="0.25">
      <c r="A182" s="1" t="s">
        <v>612</v>
      </c>
      <c r="B182" s="1" t="s">
        <v>537</v>
      </c>
      <c r="C182" s="53" t="s">
        <v>702</v>
      </c>
      <c r="D182" s="53">
        <v>1</v>
      </c>
      <c r="E182" s="53">
        <v>0</v>
      </c>
      <c r="F182" s="53">
        <v>3</v>
      </c>
      <c r="G182" s="53">
        <v>4</v>
      </c>
    </row>
    <row r="183" spans="1:7" x14ac:dyDescent="0.25">
      <c r="A183" s="1" t="s">
        <v>613</v>
      </c>
      <c r="B183" s="1" t="s">
        <v>539</v>
      </c>
      <c r="C183" s="53" t="s">
        <v>704</v>
      </c>
      <c r="D183" s="53">
        <v>0</v>
      </c>
      <c r="E183" s="53">
        <v>1</v>
      </c>
      <c r="F183" s="53">
        <v>0</v>
      </c>
      <c r="G183" s="53">
        <v>1</v>
      </c>
    </row>
    <row r="184" spans="1:7" x14ac:dyDescent="0.25">
      <c r="A184" s="1" t="s">
        <v>614</v>
      </c>
      <c r="B184" s="1" t="s">
        <v>541</v>
      </c>
      <c r="C184" s="53" t="s">
        <v>705</v>
      </c>
      <c r="D184" s="53">
        <v>1</v>
      </c>
      <c r="E184" s="53">
        <v>0</v>
      </c>
      <c r="F184" s="53">
        <v>1</v>
      </c>
      <c r="G184" s="53">
        <v>0</v>
      </c>
    </row>
    <row r="185" spans="1:7" x14ac:dyDescent="0.25">
      <c r="A185" s="1" t="s">
        <v>615</v>
      </c>
      <c r="B185" s="1" t="s">
        <v>545</v>
      </c>
      <c r="C185" s="53" t="s">
        <v>706</v>
      </c>
      <c r="D185" s="53">
        <v>0</v>
      </c>
      <c r="E185" s="53">
        <v>0</v>
      </c>
      <c r="F185" s="53">
        <v>0</v>
      </c>
      <c r="G185" s="53">
        <v>4</v>
      </c>
    </row>
    <row r="186" spans="1:7" x14ac:dyDescent="0.25">
      <c r="A186" s="1" t="s">
        <v>616</v>
      </c>
      <c r="B186" s="1" t="s">
        <v>571</v>
      </c>
      <c r="C186" s="53" t="s">
        <v>702</v>
      </c>
      <c r="D186" s="53">
        <v>1</v>
      </c>
      <c r="E186" s="53">
        <v>0</v>
      </c>
      <c r="F186" s="53">
        <v>2</v>
      </c>
      <c r="G186" s="53">
        <v>2</v>
      </c>
    </row>
    <row r="187" spans="1:7" x14ac:dyDescent="0.25">
      <c r="A187" s="1" t="s">
        <v>636</v>
      </c>
      <c r="B187" s="1" t="s">
        <v>547</v>
      </c>
      <c r="C187" s="53" t="s">
        <v>704</v>
      </c>
      <c r="D187" s="53">
        <v>1</v>
      </c>
      <c r="E187" s="53">
        <v>0</v>
      </c>
      <c r="F187" s="53">
        <v>0</v>
      </c>
      <c r="G187" s="53">
        <v>1</v>
      </c>
    </row>
    <row r="188" spans="1:7" x14ac:dyDescent="0.25">
      <c r="A188" s="1" t="s">
        <v>676</v>
      </c>
      <c r="B188" s="1" t="s">
        <v>549</v>
      </c>
      <c r="C188" s="53" t="s">
        <v>705</v>
      </c>
      <c r="D188" s="53">
        <v>0</v>
      </c>
      <c r="E188" s="53">
        <v>0</v>
      </c>
      <c r="F188" s="53">
        <v>1</v>
      </c>
      <c r="G188" s="53">
        <v>4</v>
      </c>
    </row>
    <row r="189" spans="1:7" x14ac:dyDescent="0.25">
      <c r="A189" s="1" t="s">
        <v>637</v>
      </c>
      <c r="B189" s="1" t="s">
        <v>551</v>
      </c>
      <c r="C189" s="53" t="s">
        <v>706</v>
      </c>
      <c r="D189" s="53">
        <v>1</v>
      </c>
      <c r="E189" s="53">
        <v>0</v>
      </c>
      <c r="F189" s="53">
        <v>1</v>
      </c>
      <c r="G189" s="53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opLeftCell="B1" workbookViewId="0">
      <selection activeCell="M78" sqref="M78"/>
    </sheetView>
  </sheetViews>
  <sheetFormatPr defaultRowHeight="15" x14ac:dyDescent="0.25"/>
  <cols>
    <col min="1" max="1" width="19.85546875" style="28" hidden="1" customWidth="1"/>
    <col min="2" max="2" width="25.7109375" style="28" customWidth="1"/>
    <col min="3" max="3" width="21.85546875" style="28" hidden="1" customWidth="1"/>
    <col min="4" max="4" width="11" style="28" hidden="1" customWidth="1"/>
    <col min="5" max="8" width="3.85546875" style="28" customWidth="1"/>
    <col min="9" max="9" width="10.85546875" style="28" bestFit="1" customWidth="1"/>
    <col min="10" max="19" width="7.7109375" style="28" customWidth="1"/>
    <col min="20" max="16384" width="9.140625" style="28"/>
  </cols>
  <sheetData>
    <row r="1" spans="1:19" ht="18.75" customHeight="1" x14ac:dyDescent="0.25">
      <c r="A1" s="29"/>
      <c r="B1" s="30" t="s">
        <v>43</v>
      </c>
      <c r="C1" s="29"/>
      <c r="D1" s="29"/>
      <c r="E1" s="76" t="s">
        <v>22</v>
      </c>
      <c r="F1" s="76"/>
      <c r="G1" s="76"/>
      <c r="H1" s="76"/>
      <c r="I1" s="77"/>
      <c r="J1" s="70" t="s">
        <v>57</v>
      </c>
      <c r="K1" s="70" t="s">
        <v>58</v>
      </c>
      <c r="L1" s="70" t="s">
        <v>59</v>
      </c>
      <c r="M1" s="70" t="s">
        <v>60</v>
      </c>
      <c r="N1" s="70" t="s">
        <v>61</v>
      </c>
      <c r="O1" s="70" t="s">
        <v>62</v>
      </c>
      <c r="P1" s="70" t="s">
        <v>63</v>
      </c>
      <c r="Q1" s="70" t="s">
        <v>64</v>
      </c>
      <c r="R1" s="70" t="s">
        <v>65</v>
      </c>
      <c r="S1" s="70" t="s">
        <v>66</v>
      </c>
    </row>
    <row r="2" spans="1:19" ht="18.75" customHeight="1" x14ac:dyDescent="0.25">
      <c r="A2" s="29"/>
      <c r="B2" s="31">
        <f>DATE</f>
        <v>42393</v>
      </c>
      <c r="C2" s="29"/>
      <c r="D2" s="29"/>
      <c r="E2" s="76"/>
      <c r="F2" s="76"/>
      <c r="G2" s="76"/>
      <c r="H2" s="76"/>
      <c r="I2" s="77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1:19" ht="28.5" customHeight="1" x14ac:dyDescent="0.25">
      <c r="A3" s="29"/>
      <c r="B3" s="73" t="s">
        <v>388</v>
      </c>
      <c r="C3" s="29"/>
      <c r="D3" s="29"/>
      <c r="E3" s="76"/>
      <c r="F3" s="76"/>
      <c r="G3" s="76"/>
      <c r="H3" s="76"/>
      <c r="I3" s="77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19" ht="18.75" customHeight="1" x14ac:dyDescent="0.25">
      <c r="A4" s="29"/>
      <c r="B4" s="74"/>
      <c r="C4" s="29"/>
      <c r="D4" s="29"/>
      <c r="E4" s="76"/>
      <c r="F4" s="76"/>
      <c r="G4" s="76"/>
      <c r="H4" s="76"/>
      <c r="I4" s="77"/>
      <c r="J4" s="71"/>
      <c r="K4" s="71"/>
      <c r="L4" s="71"/>
      <c r="M4" s="71"/>
      <c r="N4" s="71"/>
      <c r="O4" s="71"/>
      <c r="P4" s="71"/>
      <c r="Q4" s="71"/>
      <c r="R4" s="71"/>
      <c r="S4" s="71"/>
    </row>
    <row r="5" spans="1:19" ht="15" customHeight="1" x14ac:dyDescent="0.25">
      <c r="A5" s="29"/>
      <c r="B5" s="75"/>
      <c r="C5" s="29"/>
      <c r="D5" s="29"/>
      <c r="E5" s="76"/>
      <c r="F5" s="76"/>
      <c r="G5" s="76"/>
      <c r="H5" s="76"/>
      <c r="I5" s="77"/>
      <c r="J5" s="71"/>
      <c r="K5" s="71"/>
      <c r="L5" s="71"/>
      <c r="M5" s="71"/>
      <c r="N5" s="71"/>
      <c r="O5" s="71"/>
      <c r="P5" s="71"/>
      <c r="Q5" s="71"/>
      <c r="R5" s="71"/>
      <c r="S5" s="71"/>
    </row>
    <row r="6" spans="1:19" x14ac:dyDescent="0.25">
      <c r="A6" s="29"/>
      <c r="B6" s="30" t="s">
        <v>45</v>
      </c>
      <c r="C6" s="29"/>
      <c r="D6" s="29"/>
      <c r="E6" s="76"/>
      <c r="F6" s="76"/>
      <c r="G6" s="76"/>
      <c r="H6" s="76"/>
      <c r="I6" s="77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5" customHeight="1" x14ac:dyDescent="0.25">
      <c r="A7" s="29"/>
      <c r="B7" s="32"/>
      <c r="C7" s="29"/>
      <c r="D7" s="29"/>
      <c r="E7" s="76"/>
      <c r="F7" s="76"/>
      <c r="G7" s="76"/>
      <c r="H7" s="76"/>
      <c r="I7" s="77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86.25" customHeight="1" x14ac:dyDescent="0.25">
      <c r="A8" s="29"/>
      <c r="B8" s="33"/>
      <c r="C8" s="29"/>
      <c r="D8" s="29"/>
      <c r="E8" s="78"/>
      <c r="F8" s="78"/>
      <c r="G8" s="78"/>
      <c r="H8" s="78"/>
      <c r="I8" s="79"/>
      <c r="J8" s="72"/>
      <c r="K8" s="72"/>
      <c r="L8" s="72"/>
      <c r="M8" s="72"/>
      <c r="N8" s="72"/>
      <c r="O8" s="72"/>
      <c r="P8" s="72"/>
      <c r="Q8" s="72"/>
      <c r="R8" s="72"/>
      <c r="S8" s="72"/>
    </row>
    <row r="9" spans="1:19" x14ac:dyDescent="0.25">
      <c r="A9" s="29" t="s">
        <v>2</v>
      </c>
      <c r="B9" s="32"/>
      <c r="C9" s="29" t="s">
        <v>18</v>
      </c>
      <c r="D9" s="29" t="s">
        <v>19</v>
      </c>
      <c r="E9" s="36" t="s">
        <v>3</v>
      </c>
      <c r="F9" s="36" t="s">
        <v>4</v>
      </c>
      <c r="G9" s="36" t="s">
        <v>5</v>
      </c>
      <c r="H9" s="36" t="s">
        <v>6</v>
      </c>
      <c r="I9" s="39" t="s">
        <v>679</v>
      </c>
      <c r="J9" s="38" t="s">
        <v>48</v>
      </c>
      <c r="K9" s="38" t="s">
        <v>48</v>
      </c>
      <c r="L9" s="38" t="s">
        <v>49</v>
      </c>
      <c r="M9" s="38" t="s">
        <v>50</v>
      </c>
      <c r="N9" s="38" t="s">
        <v>51</v>
      </c>
      <c r="O9" s="38"/>
      <c r="P9" s="38" t="s">
        <v>52</v>
      </c>
      <c r="Q9" s="38" t="s">
        <v>52</v>
      </c>
      <c r="R9" s="38" t="s">
        <v>53</v>
      </c>
      <c r="S9" s="38"/>
    </row>
    <row r="10" spans="1:19" hidden="1" x14ac:dyDescent="0.25">
      <c r="A10" s="29"/>
      <c r="B10" s="29"/>
      <c r="C10" s="29"/>
      <c r="D10" s="29"/>
      <c r="E10" s="29" t="s">
        <v>3</v>
      </c>
      <c r="F10" s="29" t="s">
        <v>4</v>
      </c>
      <c r="G10" s="29" t="s">
        <v>5</v>
      </c>
      <c r="H10" s="29" t="s">
        <v>6</v>
      </c>
      <c r="I10" s="29" t="s">
        <v>7</v>
      </c>
      <c r="J10" s="29" t="s">
        <v>8</v>
      </c>
      <c r="K10" s="29" t="s">
        <v>9</v>
      </c>
      <c r="L10" s="29" t="s">
        <v>10</v>
      </c>
      <c r="M10" s="29" t="s">
        <v>11</v>
      </c>
      <c r="N10" s="29" t="s">
        <v>12</v>
      </c>
      <c r="O10" s="29" t="s">
        <v>13</v>
      </c>
      <c r="P10" s="29" t="s">
        <v>14</v>
      </c>
      <c r="Q10" s="29" t="s">
        <v>15</v>
      </c>
      <c r="R10" s="29" t="s">
        <v>16</v>
      </c>
      <c r="S10" s="29" t="s">
        <v>17</v>
      </c>
    </row>
    <row r="11" spans="1:19" x14ac:dyDescent="0.25">
      <c r="B11" s="40" t="s">
        <v>381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5"/>
    </row>
    <row r="12" spans="1:19" hidden="1" x14ac:dyDescent="0.25">
      <c r="A12" s="28" t="s">
        <v>376</v>
      </c>
      <c r="B12" s="41" t="s">
        <v>371</v>
      </c>
      <c r="C12" s="42" t="str">
        <f t="shared" ref="C12:C22" si="0">CONCATENATE(YEAR,":",MONTH,":1:7:", $A12)</f>
        <v>2016:1:1:7:OFFICE</v>
      </c>
      <c r="D12" s="42" t="e">
        <f>MATCH($C12,#REF!, 0)</f>
        <v>#REF!</v>
      </c>
      <c r="E12" s="36" t="str">
        <f>IFERROR(INDEX(#REF!,$D12,MATCH(E$10,#REF!,0)), "")</f>
        <v/>
      </c>
      <c r="F12" s="36" t="str">
        <f>IFERROR(INDEX(#REF!,$D12,MATCH(F$10,#REF!,0)), "")</f>
        <v/>
      </c>
      <c r="G12" s="36" t="str">
        <f>IFERROR(INDEX(#REF!,$D12,MATCH(G$10,#REF!,0)), "")</f>
        <v/>
      </c>
      <c r="H12" s="36" t="str">
        <f>IFERROR(INDEX(#REF!,$D12,MATCH(H$10,#REF!,0)), "")</f>
        <v/>
      </c>
      <c r="I12" s="36" t="str">
        <f>IFERROR(INDEX(#REF!,$D12,MATCH(I$10,#REF!,0)), "")</f>
        <v/>
      </c>
      <c r="J12" s="47" t="str">
        <f>IFERROR(INDEX(#REF!,$D12,MATCH(J$10,#REF!,0)), "")</f>
        <v/>
      </c>
      <c r="K12" s="47" t="str">
        <f>IFERROR(INDEX(#REF!,$D12,MATCH(K$10,#REF!,0)), "")</f>
        <v/>
      </c>
      <c r="L12" s="47" t="str">
        <f>IFERROR(INDEX(#REF!,$D12,MATCH(L$10,#REF!,0)), "")</f>
        <v/>
      </c>
      <c r="M12" s="47" t="str">
        <f>IFERROR(INDEX(#REF!,$D12,MATCH(M$10,#REF!,0)), "")</f>
        <v/>
      </c>
      <c r="N12" s="47" t="str">
        <f>IFERROR(INDEX(#REF!,$D12,MATCH(N$10,#REF!,0)), "")</f>
        <v/>
      </c>
      <c r="O12" s="47" t="str">
        <f>IFERROR(INDEX(#REF!,$D12,MATCH(O$10,#REF!,0)), "")</f>
        <v/>
      </c>
      <c r="P12" s="47" t="str">
        <f>IFERROR(INDEX(#REF!,$D12,MATCH(P$10,#REF!,0)), "")</f>
        <v/>
      </c>
      <c r="Q12" s="47" t="str">
        <f>IFERROR(INDEX(#REF!,$D12,MATCH(Q$10,#REF!,0)), "")</f>
        <v/>
      </c>
      <c r="R12" s="47" t="str">
        <f>IFERROR(INDEX(#REF!,$D12,MATCH(R$10,#REF!,0)), "")</f>
        <v/>
      </c>
      <c r="S12" s="47" t="str">
        <f>IFERROR(INDEX(#REF!,$D12,MATCH(S$10,#REF!,0)), "")</f>
        <v/>
      </c>
    </row>
    <row r="13" spans="1:19" hidden="1" x14ac:dyDescent="0.25">
      <c r="A13" s="28" t="s">
        <v>382</v>
      </c>
      <c r="B13" s="41" t="s">
        <v>371</v>
      </c>
      <c r="C13" s="42" t="str">
        <f t="shared" si="0"/>
        <v>2016:1:1:7:HUALIAN</v>
      </c>
      <c r="D13" s="42" t="e">
        <f>MATCH($C13,#REF!, 0)</f>
        <v>#REF!</v>
      </c>
      <c r="E13" s="36" t="str">
        <f>IFERROR(INDEX(#REF!,$D13,MATCH(E$10,#REF!,0)), "")</f>
        <v/>
      </c>
      <c r="F13" s="36" t="str">
        <f>IFERROR(INDEX(#REF!,$D13,MATCH(F$10,#REF!,0)), "")</f>
        <v/>
      </c>
      <c r="G13" s="36" t="str">
        <f>IFERROR(INDEX(#REF!,$D13,MATCH(G$10,#REF!,0)), "")</f>
        <v/>
      </c>
      <c r="H13" s="36" t="str">
        <f>IFERROR(INDEX(#REF!,$D13,MATCH(H$10,#REF!,0)), "")</f>
        <v/>
      </c>
      <c r="I13" s="36" t="str">
        <f>IFERROR(INDEX(#REF!,$D13,MATCH(I$10,#REF!,0)), "")</f>
        <v/>
      </c>
      <c r="J13" s="47" t="str">
        <f>IFERROR(INDEX(#REF!,$D13,MATCH(J$10,#REF!,0)), "")</f>
        <v/>
      </c>
      <c r="K13" s="47" t="str">
        <f>IFERROR(INDEX(#REF!,$D13,MATCH(K$10,#REF!,0)), "")</f>
        <v/>
      </c>
      <c r="L13" s="47" t="str">
        <f>IFERROR(INDEX(#REF!,$D13,MATCH(L$10,#REF!,0)), "")</f>
        <v/>
      </c>
      <c r="M13" s="47" t="str">
        <f>IFERROR(INDEX(#REF!,$D13,MATCH(M$10,#REF!,0)), "")</f>
        <v/>
      </c>
      <c r="N13" s="47" t="str">
        <f>IFERROR(INDEX(#REF!,$D13,MATCH(N$10,#REF!,0)), "")</f>
        <v/>
      </c>
      <c r="O13" s="47" t="str">
        <f>IFERROR(INDEX(#REF!,$D13,MATCH(O$10,#REF!,0)), "")</f>
        <v/>
      </c>
      <c r="P13" s="47" t="str">
        <f>IFERROR(INDEX(#REF!,$D13,MATCH(P$10,#REF!,0)), "")</f>
        <v/>
      </c>
      <c r="Q13" s="47" t="str">
        <f>IFERROR(INDEX(#REF!,$D13,MATCH(Q$10,#REF!,0)), "")</f>
        <v/>
      </c>
      <c r="R13" s="47" t="str">
        <f>IFERROR(INDEX(#REF!,$D13,MATCH(R$10,#REF!,0)), "")</f>
        <v/>
      </c>
      <c r="S13" s="47" t="str">
        <f>IFERROR(INDEX(#REF!,$D13,MATCH(S$10,#REF!,0)), "")</f>
        <v/>
      </c>
    </row>
    <row r="14" spans="1:19" hidden="1" x14ac:dyDescent="0.25">
      <c r="A14" s="28" t="s">
        <v>380</v>
      </c>
      <c r="B14" s="41" t="s">
        <v>371</v>
      </c>
      <c r="C14" s="42" t="str">
        <f t="shared" si="0"/>
        <v>2016:1:1:7:TAIDONG</v>
      </c>
      <c r="D14" s="42" t="e">
        <f>MATCH($C14,#REF!, 0)</f>
        <v>#REF!</v>
      </c>
      <c r="E14" s="36" t="str">
        <f>IFERROR(INDEX(#REF!,$D14,MATCH(E$10,#REF!,0)), "")</f>
        <v/>
      </c>
      <c r="F14" s="36" t="str">
        <f>IFERROR(INDEX(#REF!,$D14,MATCH(F$10,#REF!,0)), "")</f>
        <v/>
      </c>
      <c r="G14" s="36" t="str">
        <f>IFERROR(INDEX(#REF!,$D14,MATCH(G$10,#REF!,0)), "")</f>
        <v/>
      </c>
      <c r="H14" s="36" t="str">
        <f>IFERROR(INDEX(#REF!,$D14,MATCH(H$10,#REF!,0)), "")</f>
        <v/>
      </c>
      <c r="I14" s="36" t="str">
        <f>IFERROR(INDEX(#REF!,$D14,MATCH(I$10,#REF!,0)), "")</f>
        <v/>
      </c>
      <c r="J14" s="47" t="str">
        <f>IFERROR(INDEX(#REF!,$D14,MATCH(J$10,#REF!,0)), "")</f>
        <v/>
      </c>
      <c r="K14" s="47" t="str">
        <f>IFERROR(INDEX(#REF!,$D14,MATCH(K$10,#REF!,0)), "")</f>
        <v/>
      </c>
      <c r="L14" s="47" t="str">
        <f>IFERROR(INDEX(#REF!,$D14,MATCH(L$10,#REF!,0)), "")</f>
        <v/>
      </c>
      <c r="M14" s="47" t="str">
        <f>IFERROR(INDEX(#REF!,$D14,MATCH(M$10,#REF!,0)), "")</f>
        <v/>
      </c>
      <c r="N14" s="47" t="str">
        <f>IFERROR(INDEX(#REF!,$D14,MATCH(N$10,#REF!,0)), "")</f>
        <v/>
      </c>
      <c r="O14" s="47" t="str">
        <f>IFERROR(INDEX(#REF!,$D14,MATCH(O$10,#REF!,0)), "")</f>
        <v/>
      </c>
      <c r="P14" s="47" t="str">
        <f>IFERROR(INDEX(#REF!,$D14,MATCH(P$10,#REF!,0)), "")</f>
        <v/>
      </c>
      <c r="Q14" s="47" t="str">
        <f>IFERROR(INDEX(#REF!,$D14,MATCH(Q$10,#REF!,0)), "")</f>
        <v/>
      </c>
      <c r="R14" s="47" t="str">
        <f>IFERROR(INDEX(#REF!,$D14,MATCH(R$10,#REF!,0)), "")</f>
        <v/>
      </c>
      <c r="S14" s="47" t="str">
        <f>IFERROR(INDEX(#REF!,$D14,MATCH(S$10,#REF!,0)), "")</f>
        <v/>
      </c>
    </row>
    <row r="15" spans="1:19" hidden="1" x14ac:dyDescent="0.25">
      <c r="A15" s="28" t="s">
        <v>379</v>
      </c>
      <c r="B15" s="41" t="s">
        <v>371</v>
      </c>
      <c r="C15" s="42" t="str">
        <f t="shared" si="0"/>
        <v>2016:1:1:7:ZHUNAN</v>
      </c>
      <c r="D15" s="42" t="e">
        <f>MATCH($C15,#REF!, 0)</f>
        <v>#REF!</v>
      </c>
      <c r="E15" s="36" t="str">
        <f>IFERROR(INDEX(#REF!,$D15,MATCH(E$10,#REF!,0)), "")</f>
        <v/>
      </c>
      <c r="F15" s="36" t="str">
        <f>IFERROR(INDEX(#REF!,$D15,MATCH(F$10,#REF!,0)), "")</f>
        <v/>
      </c>
      <c r="G15" s="36" t="str">
        <f>IFERROR(INDEX(#REF!,$D15,MATCH(G$10,#REF!,0)), "")</f>
        <v/>
      </c>
      <c r="H15" s="36" t="str">
        <f>IFERROR(INDEX(#REF!,$D15,MATCH(H$10,#REF!,0)), "")</f>
        <v/>
      </c>
      <c r="I15" s="36" t="str">
        <f>IFERROR(INDEX(#REF!,$D15,MATCH(I$10,#REF!,0)), "")</f>
        <v/>
      </c>
      <c r="J15" s="47" t="str">
        <f>IFERROR(INDEX(#REF!,$D15,MATCH(J$10,#REF!,0)), "")</f>
        <v/>
      </c>
      <c r="K15" s="47" t="str">
        <f>IFERROR(INDEX(#REF!,$D15,MATCH(K$10,#REF!,0)), "")</f>
        <v/>
      </c>
      <c r="L15" s="47" t="str">
        <f>IFERROR(INDEX(#REF!,$D15,MATCH(L$10,#REF!,0)), "")</f>
        <v/>
      </c>
      <c r="M15" s="47" t="str">
        <f>IFERROR(INDEX(#REF!,$D15,MATCH(M$10,#REF!,0)), "")</f>
        <v/>
      </c>
      <c r="N15" s="47" t="str">
        <f>IFERROR(INDEX(#REF!,$D15,MATCH(N$10,#REF!,0)), "")</f>
        <v/>
      </c>
      <c r="O15" s="47" t="str">
        <f>IFERROR(INDEX(#REF!,$D15,MATCH(O$10,#REF!,0)), "")</f>
        <v/>
      </c>
      <c r="P15" s="47" t="str">
        <f>IFERROR(INDEX(#REF!,$D15,MATCH(P$10,#REF!,0)), "")</f>
        <v/>
      </c>
      <c r="Q15" s="47" t="str">
        <f>IFERROR(INDEX(#REF!,$D15,MATCH(Q$10,#REF!,0)), "")</f>
        <v/>
      </c>
      <c r="R15" s="47" t="str">
        <f>IFERROR(INDEX(#REF!,$D15,MATCH(R$10,#REF!,0)), "")</f>
        <v/>
      </c>
      <c r="S15" s="47" t="str">
        <f>IFERROR(INDEX(#REF!,$D15,MATCH(S$10,#REF!,0)), "")</f>
        <v/>
      </c>
    </row>
    <row r="16" spans="1:19" hidden="1" x14ac:dyDescent="0.25">
      <c r="A16" s="28" t="s">
        <v>378</v>
      </c>
      <c r="B16" s="41" t="s">
        <v>371</v>
      </c>
      <c r="C16" s="42" t="str">
        <f t="shared" si="0"/>
        <v>2016:1:1:7:XINZHU</v>
      </c>
      <c r="D16" s="42" t="e">
        <f>MATCH($C16,#REF!, 0)</f>
        <v>#REF!</v>
      </c>
      <c r="E16" s="36" t="str">
        <f>IFERROR(INDEX(#REF!,$D16,MATCH(E$10,#REF!,0)), "")</f>
        <v/>
      </c>
      <c r="F16" s="36" t="str">
        <f>IFERROR(INDEX(#REF!,$D16,MATCH(F$10,#REF!,0)), "")</f>
        <v/>
      </c>
      <c r="G16" s="36" t="str">
        <f>IFERROR(INDEX(#REF!,$D16,MATCH(G$10,#REF!,0)), "")</f>
        <v/>
      </c>
      <c r="H16" s="36" t="str">
        <f>IFERROR(INDEX(#REF!,$D16,MATCH(H$10,#REF!,0)), "")</f>
        <v/>
      </c>
      <c r="I16" s="36" t="str">
        <f>IFERROR(INDEX(#REF!,$D16,MATCH(I$10,#REF!,0)), "")</f>
        <v/>
      </c>
      <c r="J16" s="47" t="str">
        <f>IFERROR(INDEX(#REF!,$D16,MATCH(J$10,#REF!,0)), "")</f>
        <v/>
      </c>
      <c r="K16" s="47" t="str">
        <f>IFERROR(INDEX(#REF!,$D16,MATCH(K$10,#REF!,0)), "")</f>
        <v/>
      </c>
      <c r="L16" s="47" t="str">
        <f>IFERROR(INDEX(#REF!,$D16,MATCH(L$10,#REF!,0)), "")</f>
        <v/>
      </c>
      <c r="M16" s="47" t="str">
        <f>IFERROR(INDEX(#REF!,$D16,MATCH(M$10,#REF!,0)), "")</f>
        <v/>
      </c>
      <c r="N16" s="47" t="str">
        <f>IFERROR(INDEX(#REF!,$D16,MATCH(N$10,#REF!,0)), "")</f>
        <v/>
      </c>
      <c r="O16" s="47" t="str">
        <f>IFERROR(INDEX(#REF!,$D16,MATCH(O$10,#REF!,0)), "")</f>
        <v/>
      </c>
      <c r="P16" s="47" t="str">
        <f>IFERROR(INDEX(#REF!,$D16,MATCH(P$10,#REF!,0)), "")</f>
        <v/>
      </c>
      <c r="Q16" s="47" t="str">
        <f>IFERROR(INDEX(#REF!,$D16,MATCH(Q$10,#REF!,0)), "")</f>
        <v/>
      </c>
      <c r="R16" s="47" t="str">
        <f>IFERROR(INDEX(#REF!,$D16,MATCH(R$10,#REF!,0)), "")</f>
        <v/>
      </c>
      <c r="S16" s="47" t="str">
        <f>IFERROR(INDEX(#REF!,$D16,MATCH(S$10,#REF!,0)), "")</f>
        <v/>
      </c>
    </row>
    <row r="17" spans="1:19" hidden="1" x14ac:dyDescent="0.25">
      <c r="A17" s="28" t="s">
        <v>387</v>
      </c>
      <c r="B17" s="41" t="s">
        <v>371</v>
      </c>
      <c r="C17" s="42" t="str">
        <f t="shared" si="0"/>
        <v>2016:1:1:7:CENTRAL</v>
      </c>
      <c r="D17" s="42" t="e">
        <f>MATCH($C17,#REF!, 0)</f>
        <v>#REF!</v>
      </c>
      <c r="E17" s="36" t="str">
        <f>IFERROR(INDEX(#REF!,$D17,MATCH(E$10,#REF!,0)), "")</f>
        <v/>
      </c>
      <c r="F17" s="36" t="str">
        <f>IFERROR(INDEX(#REF!,$D17,MATCH(F$10,#REF!,0)), "")</f>
        <v/>
      </c>
      <c r="G17" s="36" t="str">
        <f>IFERROR(INDEX(#REF!,$D17,MATCH(G$10,#REF!,0)), "")</f>
        <v/>
      </c>
      <c r="H17" s="36" t="str">
        <f>IFERROR(INDEX(#REF!,$D17,MATCH(H$10,#REF!,0)), "")</f>
        <v/>
      </c>
      <c r="I17" s="36" t="str">
        <f>IFERROR(INDEX(#REF!,$D17,MATCH(I$10,#REF!,0)), "")</f>
        <v/>
      </c>
      <c r="J17" s="47" t="str">
        <f>IFERROR(INDEX(#REF!,$D17,MATCH(J$10,#REF!,0)), "")</f>
        <v/>
      </c>
      <c r="K17" s="47" t="str">
        <f>IFERROR(INDEX(#REF!,$D17,MATCH(K$10,#REF!,0)), "")</f>
        <v/>
      </c>
      <c r="L17" s="47" t="str">
        <f>IFERROR(INDEX(#REF!,$D17,MATCH(L$10,#REF!,0)), "")</f>
        <v/>
      </c>
      <c r="M17" s="47" t="str">
        <f>IFERROR(INDEX(#REF!,$D17,MATCH(M$10,#REF!,0)), "")</f>
        <v/>
      </c>
      <c r="N17" s="47" t="str">
        <f>IFERROR(INDEX(#REF!,$D17,MATCH(N$10,#REF!,0)), "")</f>
        <v/>
      </c>
      <c r="O17" s="47" t="str">
        <f>IFERROR(INDEX(#REF!,$D17,MATCH(O$10,#REF!,0)), "")</f>
        <v/>
      </c>
      <c r="P17" s="47" t="str">
        <f>IFERROR(INDEX(#REF!,$D17,MATCH(P$10,#REF!,0)), "")</f>
        <v/>
      </c>
      <c r="Q17" s="47" t="str">
        <f>IFERROR(INDEX(#REF!,$D17,MATCH(Q$10,#REF!,0)), "")</f>
        <v/>
      </c>
      <c r="R17" s="47" t="str">
        <f>IFERROR(INDEX(#REF!,$D17,MATCH(R$10,#REF!,0)), "")</f>
        <v/>
      </c>
      <c r="S17" s="47" t="str">
        <f>IFERROR(INDEX(#REF!,$D17,MATCH(S$10,#REF!,0)), "")</f>
        <v/>
      </c>
    </row>
    <row r="18" spans="1:19" hidden="1" x14ac:dyDescent="0.25">
      <c r="A18" s="28" t="s">
        <v>383</v>
      </c>
      <c r="B18" s="41" t="s">
        <v>371</v>
      </c>
      <c r="C18" s="42" t="str">
        <f t="shared" si="0"/>
        <v>2016:1:1:7:NORTH</v>
      </c>
      <c r="D18" s="42" t="e">
        <f>MATCH($C18,#REF!, 0)</f>
        <v>#REF!</v>
      </c>
      <c r="E18" s="36" t="str">
        <f>IFERROR(INDEX(#REF!,$D18,MATCH(E$10,#REF!,0)), "")</f>
        <v/>
      </c>
      <c r="F18" s="36" t="str">
        <f>IFERROR(INDEX(#REF!,$D18,MATCH(F$10,#REF!,0)), "")</f>
        <v/>
      </c>
      <c r="G18" s="36" t="str">
        <f>IFERROR(INDEX(#REF!,$D18,MATCH(G$10,#REF!,0)), "")</f>
        <v/>
      </c>
      <c r="H18" s="36" t="str">
        <f>IFERROR(INDEX(#REF!,$D18,MATCH(H$10,#REF!,0)), "")</f>
        <v/>
      </c>
      <c r="I18" s="36" t="str">
        <f>IFERROR(INDEX(#REF!,$D18,MATCH(I$10,#REF!,0)), "")</f>
        <v/>
      </c>
      <c r="J18" s="47" t="str">
        <f>IFERROR(INDEX(#REF!,$D18,MATCH(J$10,#REF!,0)), "")</f>
        <v/>
      </c>
      <c r="K18" s="47" t="str">
        <f>IFERROR(INDEX(#REF!,$D18,MATCH(K$10,#REF!,0)), "")</f>
        <v/>
      </c>
      <c r="L18" s="47" t="str">
        <f>IFERROR(INDEX(#REF!,$D18,MATCH(L$10,#REF!,0)), "")</f>
        <v/>
      </c>
      <c r="M18" s="47" t="str">
        <f>IFERROR(INDEX(#REF!,$D18,MATCH(M$10,#REF!,0)), "")</f>
        <v/>
      </c>
      <c r="N18" s="47" t="str">
        <f>IFERROR(INDEX(#REF!,$D18,MATCH(N$10,#REF!,0)), "")</f>
        <v/>
      </c>
      <c r="O18" s="47" t="str">
        <f>IFERROR(INDEX(#REF!,$D18,MATCH(O$10,#REF!,0)), "")</f>
        <v/>
      </c>
      <c r="P18" s="47" t="str">
        <f>IFERROR(INDEX(#REF!,$D18,MATCH(P$10,#REF!,0)), "")</f>
        <v/>
      </c>
      <c r="Q18" s="47" t="str">
        <f>IFERROR(INDEX(#REF!,$D18,MATCH(Q$10,#REF!,0)), "")</f>
        <v/>
      </c>
      <c r="R18" s="47" t="str">
        <f>IFERROR(INDEX(#REF!,$D18,MATCH(R$10,#REF!,0)), "")</f>
        <v/>
      </c>
      <c r="S18" s="47" t="str">
        <f>IFERROR(INDEX(#REF!,$D18,MATCH(S$10,#REF!,0)), "")</f>
        <v/>
      </c>
    </row>
    <row r="19" spans="1:19" hidden="1" x14ac:dyDescent="0.25">
      <c r="A19" s="28" t="s">
        <v>386</v>
      </c>
      <c r="B19" s="41" t="s">
        <v>371</v>
      </c>
      <c r="C19" s="42" t="str">
        <f t="shared" si="0"/>
        <v>2016:1:1:7:SOUTH</v>
      </c>
      <c r="D19" s="42" t="e">
        <f>MATCH($C19,#REF!, 0)</f>
        <v>#REF!</v>
      </c>
      <c r="E19" s="36" t="str">
        <f>IFERROR(INDEX(#REF!,$D19,MATCH(E$10,#REF!,0)), "")</f>
        <v/>
      </c>
      <c r="F19" s="36" t="str">
        <f>IFERROR(INDEX(#REF!,$D19,MATCH(F$10,#REF!,0)), "")</f>
        <v/>
      </c>
      <c r="G19" s="36" t="str">
        <f>IFERROR(INDEX(#REF!,$D19,MATCH(G$10,#REF!,0)), "")</f>
        <v/>
      </c>
      <c r="H19" s="36" t="str">
        <f>IFERROR(INDEX(#REF!,$D19,MATCH(H$10,#REF!,0)), "")</f>
        <v/>
      </c>
      <c r="I19" s="36" t="str">
        <f>IFERROR(INDEX(#REF!,$D19,MATCH(I$10,#REF!,0)), "")</f>
        <v/>
      </c>
      <c r="J19" s="47" t="str">
        <f>IFERROR(INDEX(#REF!,$D19,MATCH(J$10,#REF!,0)), "")</f>
        <v/>
      </c>
      <c r="K19" s="47" t="str">
        <f>IFERROR(INDEX(#REF!,$D19,MATCH(K$10,#REF!,0)), "")</f>
        <v/>
      </c>
      <c r="L19" s="47" t="str">
        <f>IFERROR(INDEX(#REF!,$D19,MATCH(L$10,#REF!,0)), "")</f>
        <v/>
      </c>
      <c r="M19" s="47" t="str">
        <f>IFERROR(INDEX(#REF!,$D19,MATCH(M$10,#REF!,0)), "")</f>
        <v/>
      </c>
      <c r="N19" s="47" t="str">
        <f>IFERROR(INDEX(#REF!,$D19,MATCH(N$10,#REF!,0)), "")</f>
        <v/>
      </c>
      <c r="O19" s="47" t="str">
        <f>IFERROR(INDEX(#REF!,$D19,MATCH(O$10,#REF!,0)), "")</f>
        <v/>
      </c>
      <c r="P19" s="47" t="str">
        <f>IFERROR(INDEX(#REF!,$D19,MATCH(P$10,#REF!,0)), "")</f>
        <v/>
      </c>
      <c r="Q19" s="47" t="str">
        <f>IFERROR(INDEX(#REF!,$D19,MATCH(Q$10,#REF!,0)), "")</f>
        <v/>
      </c>
      <c r="R19" s="47" t="str">
        <f>IFERROR(INDEX(#REF!,$D19,MATCH(R$10,#REF!,0)), "")</f>
        <v/>
      </c>
      <c r="S19" s="47" t="str">
        <f>IFERROR(INDEX(#REF!,$D19,MATCH(S$10,#REF!,0)), "")</f>
        <v/>
      </c>
    </row>
    <row r="20" spans="1:19" hidden="1" x14ac:dyDescent="0.25">
      <c r="A20" s="28" t="s">
        <v>385</v>
      </c>
      <c r="B20" s="41" t="s">
        <v>371</v>
      </c>
      <c r="C20" s="42" t="str">
        <f t="shared" si="0"/>
        <v>2016:1:1:7:WEST</v>
      </c>
      <c r="D20" s="42" t="e">
        <f>MATCH($C20,#REF!, 0)</f>
        <v>#REF!</v>
      </c>
      <c r="E20" s="36" t="str">
        <f>IFERROR(INDEX(#REF!,$D20,MATCH(E$10,#REF!,0)), "")</f>
        <v/>
      </c>
      <c r="F20" s="36" t="str">
        <f>IFERROR(INDEX(#REF!,$D20,MATCH(F$10,#REF!,0)), "")</f>
        <v/>
      </c>
      <c r="G20" s="36" t="str">
        <f>IFERROR(INDEX(#REF!,$D20,MATCH(G$10,#REF!,0)), "")</f>
        <v/>
      </c>
      <c r="H20" s="36" t="str">
        <f>IFERROR(INDEX(#REF!,$D20,MATCH(H$10,#REF!,0)), "")</f>
        <v/>
      </c>
      <c r="I20" s="36" t="str">
        <f>IFERROR(INDEX(#REF!,$D20,MATCH(I$10,#REF!,0)), "")</f>
        <v/>
      </c>
      <c r="J20" s="47" t="str">
        <f>IFERROR(INDEX(#REF!,$D20,MATCH(J$10,#REF!,0)), "")</f>
        <v/>
      </c>
      <c r="K20" s="47" t="str">
        <f>IFERROR(INDEX(#REF!,$D20,MATCH(K$10,#REF!,0)), "")</f>
        <v/>
      </c>
      <c r="L20" s="47" t="str">
        <f>IFERROR(INDEX(#REF!,$D20,MATCH(L$10,#REF!,0)), "")</f>
        <v/>
      </c>
      <c r="M20" s="47" t="str">
        <f>IFERROR(INDEX(#REF!,$D20,MATCH(M$10,#REF!,0)), "")</f>
        <v/>
      </c>
      <c r="N20" s="47" t="str">
        <f>IFERROR(INDEX(#REF!,$D20,MATCH(N$10,#REF!,0)), "")</f>
        <v/>
      </c>
      <c r="O20" s="47" t="str">
        <f>IFERROR(INDEX(#REF!,$D20,MATCH(O$10,#REF!,0)), "")</f>
        <v/>
      </c>
      <c r="P20" s="47" t="str">
        <f>IFERROR(INDEX(#REF!,$D20,MATCH(P$10,#REF!,0)), "")</f>
        <v/>
      </c>
      <c r="Q20" s="47" t="str">
        <f>IFERROR(INDEX(#REF!,$D20,MATCH(Q$10,#REF!,0)), "")</f>
        <v/>
      </c>
      <c r="R20" s="47" t="str">
        <f>IFERROR(INDEX(#REF!,$D20,MATCH(R$10,#REF!,0)), "")</f>
        <v/>
      </c>
      <c r="S20" s="47" t="str">
        <f>IFERROR(INDEX(#REF!,$D20,MATCH(S$10,#REF!,0)), "")</f>
        <v/>
      </c>
    </row>
    <row r="21" spans="1:19" hidden="1" x14ac:dyDescent="0.25">
      <c r="A21" s="28" t="s">
        <v>384</v>
      </c>
      <c r="B21" s="41" t="s">
        <v>371</v>
      </c>
      <c r="C21" s="42" t="str">
        <f t="shared" si="0"/>
        <v>2016:1:1:7:EAST</v>
      </c>
      <c r="D21" s="42" t="e">
        <f>MATCH($C21,#REF!, 0)</f>
        <v>#REF!</v>
      </c>
      <c r="E21" s="36" t="str">
        <f>IFERROR(INDEX(#REF!,$D21,MATCH(E$10,#REF!,0)), "")</f>
        <v/>
      </c>
      <c r="F21" s="36" t="str">
        <f>IFERROR(INDEX(#REF!,$D21,MATCH(F$10,#REF!,0)), "")</f>
        <v/>
      </c>
      <c r="G21" s="36" t="str">
        <f>IFERROR(INDEX(#REF!,$D21,MATCH(G$10,#REF!,0)), "")</f>
        <v/>
      </c>
      <c r="H21" s="36" t="str">
        <f>IFERROR(INDEX(#REF!,$D21,MATCH(H$10,#REF!,0)), "")</f>
        <v/>
      </c>
      <c r="I21" s="36" t="str">
        <f>IFERROR(INDEX(#REF!,$D21,MATCH(I$10,#REF!,0)), "")</f>
        <v/>
      </c>
      <c r="J21" s="47" t="str">
        <f>IFERROR(INDEX(#REF!,$D21,MATCH(J$10,#REF!,0)), "")</f>
        <v/>
      </c>
      <c r="K21" s="47" t="str">
        <f>IFERROR(INDEX(#REF!,$D21,MATCH(K$10,#REF!,0)), "")</f>
        <v/>
      </c>
      <c r="L21" s="47" t="str">
        <f>IFERROR(INDEX(#REF!,$D21,MATCH(L$10,#REF!,0)), "")</f>
        <v/>
      </c>
      <c r="M21" s="47" t="str">
        <f>IFERROR(INDEX(#REF!,$D21,MATCH(M$10,#REF!,0)), "")</f>
        <v/>
      </c>
      <c r="N21" s="47" t="str">
        <f>IFERROR(INDEX(#REF!,$D21,MATCH(N$10,#REF!,0)), "")</f>
        <v/>
      </c>
      <c r="O21" s="47" t="str">
        <f>IFERROR(INDEX(#REF!,$D21,MATCH(O$10,#REF!,0)), "")</f>
        <v/>
      </c>
      <c r="P21" s="47" t="str">
        <f>IFERROR(INDEX(#REF!,$D21,MATCH(P$10,#REF!,0)), "")</f>
        <v/>
      </c>
      <c r="Q21" s="47" t="str">
        <f>IFERROR(INDEX(#REF!,$D21,MATCH(Q$10,#REF!,0)), "")</f>
        <v/>
      </c>
      <c r="R21" s="47" t="str">
        <f>IFERROR(INDEX(#REF!,$D21,MATCH(R$10,#REF!,0)), "")</f>
        <v/>
      </c>
      <c r="S21" s="47" t="str">
        <f>IFERROR(INDEX(#REF!,$D21,MATCH(S$10,#REF!,0)), "")</f>
        <v/>
      </c>
    </row>
    <row r="22" spans="1:19" hidden="1" x14ac:dyDescent="0.25">
      <c r="A22" s="28" t="s">
        <v>377</v>
      </c>
      <c r="B22" s="41" t="s">
        <v>371</v>
      </c>
      <c r="C22" s="42" t="str">
        <f t="shared" si="0"/>
        <v>2016:1:1:7:TAOYUAN</v>
      </c>
      <c r="D22" s="42" t="e">
        <f>MATCH($C22,#REF!, 0)</f>
        <v>#REF!</v>
      </c>
      <c r="E22" s="36" t="str">
        <f>IFERROR(INDEX(#REF!,$D22,MATCH(E$10,#REF!,0)), "")</f>
        <v/>
      </c>
      <c r="F22" s="36" t="str">
        <f>IFERROR(INDEX(#REF!,$D22,MATCH(F$10,#REF!,0)), "")</f>
        <v/>
      </c>
      <c r="G22" s="36" t="str">
        <f>IFERROR(INDEX(#REF!,$D22,MATCH(G$10,#REF!,0)), "")</f>
        <v/>
      </c>
      <c r="H22" s="36" t="str">
        <f>IFERROR(INDEX(#REF!,$D22,MATCH(H$10,#REF!,0)), "")</f>
        <v/>
      </c>
      <c r="I22" s="36" t="str">
        <f>IFERROR(INDEX(#REF!,$D22,MATCH(I$10,#REF!,0)), "")</f>
        <v/>
      </c>
      <c r="J22" s="47" t="str">
        <f>IFERROR(INDEX(#REF!,$D22,MATCH(J$10,#REF!,0)), "")</f>
        <v/>
      </c>
      <c r="K22" s="47" t="str">
        <f>IFERROR(INDEX(#REF!,$D22,MATCH(K$10,#REF!,0)), "")</f>
        <v/>
      </c>
      <c r="L22" s="47" t="str">
        <f>IFERROR(INDEX(#REF!,$D22,MATCH(L$10,#REF!,0)), "")</f>
        <v/>
      </c>
      <c r="M22" s="47" t="str">
        <f>IFERROR(INDEX(#REF!,$D22,MATCH(M$10,#REF!,0)), "")</f>
        <v/>
      </c>
      <c r="N22" s="47" t="str">
        <f>IFERROR(INDEX(#REF!,$D22,MATCH(N$10,#REF!,0)), "")</f>
        <v/>
      </c>
      <c r="O22" s="47" t="str">
        <f>IFERROR(INDEX(#REF!,$D22,MATCH(O$10,#REF!,0)), "")</f>
        <v/>
      </c>
      <c r="P22" s="47" t="str">
        <f>IFERROR(INDEX(#REF!,$D22,MATCH(P$10,#REF!,0)), "")</f>
        <v/>
      </c>
      <c r="Q22" s="47" t="str">
        <f>IFERROR(INDEX(#REF!,$D22,MATCH(Q$10,#REF!,0)), "")</f>
        <v/>
      </c>
      <c r="R22" s="47" t="str">
        <f>IFERROR(INDEX(#REF!,$D22,MATCH(R$10,#REF!,0)), "")</f>
        <v/>
      </c>
      <c r="S22" s="47" t="str">
        <f>IFERROR(INDEX(#REF!,$D22,MATCH(S$10,#REF!,0)), "")</f>
        <v/>
      </c>
    </row>
    <row r="23" spans="1:19" x14ac:dyDescent="0.25">
      <c r="B23" s="49" t="s">
        <v>371</v>
      </c>
      <c r="C23" s="50"/>
      <c r="D23" s="50"/>
      <c r="E23" s="51">
        <f>SUM(E12:E22)</f>
        <v>0</v>
      </c>
      <c r="F23" s="51">
        <f t="shared" ref="F23:S23" si="1">SUM(F12:F22)</f>
        <v>0</v>
      </c>
      <c r="G23" s="51">
        <f t="shared" si="1"/>
        <v>0</v>
      </c>
      <c r="H23" s="51">
        <f t="shared" si="1"/>
        <v>0</v>
      </c>
      <c r="I23" s="51">
        <f t="shared" si="1"/>
        <v>0</v>
      </c>
      <c r="J23" s="51">
        <f t="shared" si="1"/>
        <v>0</v>
      </c>
      <c r="K23" s="51">
        <f t="shared" si="1"/>
        <v>0</v>
      </c>
      <c r="L23" s="51">
        <f t="shared" si="1"/>
        <v>0</v>
      </c>
      <c r="M23" s="51">
        <f t="shared" si="1"/>
        <v>0</v>
      </c>
      <c r="N23" s="51">
        <f t="shared" si="1"/>
        <v>0</v>
      </c>
      <c r="O23" s="51">
        <f t="shared" si="1"/>
        <v>0</v>
      </c>
      <c r="P23" s="51">
        <f t="shared" si="1"/>
        <v>0</v>
      </c>
      <c r="Q23" s="51">
        <f t="shared" si="1"/>
        <v>0</v>
      </c>
      <c r="R23" s="51">
        <f t="shared" si="1"/>
        <v>0</v>
      </c>
      <c r="S23" s="51">
        <f t="shared" si="1"/>
        <v>0</v>
      </c>
    </row>
    <row r="24" spans="1:19" hidden="1" x14ac:dyDescent="0.25">
      <c r="A24" s="28" t="s">
        <v>376</v>
      </c>
      <c r="B24" s="52" t="s">
        <v>372</v>
      </c>
      <c r="C24" s="50" t="str">
        <f t="shared" ref="C24:C34" si="2">CONCATENATE(YEAR,":",MONTH,":2:7:", $A24)</f>
        <v>2016:1:2:7:OFFICE</v>
      </c>
      <c r="D24" s="42" t="e">
        <f>MATCH($C24,#REF!, 0)</f>
        <v>#REF!</v>
      </c>
      <c r="E24" s="36" t="str">
        <f>IFERROR(INDEX(#REF!,$D24,MATCH(E$10,#REF!,0)), "")</f>
        <v/>
      </c>
      <c r="F24" s="36" t="str">
        <f>IFERROR(INDEX(#REF!,$D24,MATCH(F$10,#REF!,0)), "")</f>
        <v/>
      </c>
      <c r="G24" s="36" t="str">
        <f>IFERROR(INDEX(#REF!,$D24,MATCH(G$10,#REF!,0)), "")</f>
        <v/>
      </c>
      <c r="H24" s="36" t="str">
        <f>IFERROR(INDEX(#REF!,$D24,MATCH(H$10,#REF!,0)), "")</f>
        <v/>
      </c>
      <c r="I24" s="36" t="str">
        <f>IFERROR(INDEX(#REF!,$D24,MATCH(I$10,#REF!,0)), "")</f>
        <v/>
      </c>
      <c r="J24" s="47" t="str">
        <f>IFERROR(INDEX(#REF!,$D24,MATCH(J$10,#REF!,0)), "")</f>
        <v/>
      </c>
      <c r="K24" s="47" t="str">
        <f>IFERROR(INDEX(#REF!,$D24,MATCH(K$10,#REF!,0)), "")</f>
        <v/>
      </c>
      <c r="L24" s="47" t="str">
        <f>IFERROR(INDEX(#REF!,$D24,MATCH(L$10,#REF!,0)), "")</f>
        <v/>
      </c>
      <c r="M24" s="47" t="str">
        <f>IFERROR(INDEX(#REF!,$D24,MATCH(M$10,#REF!,0)), "")</f>
        <v/>
      </c>
      <c r="N24" s="47" t="str">
        <f>IFERROR(INDEX(#REF!,$D24,MATCH(N$10,#REF!,0)), "")</f>
        <v/>
      </c>
      <c r="O24" s="47" t="str">
        <f>IFERROR(INDEX(#REF!,$D24,MATCH(O$10,#REF!,0)), "")</f>
        <v/>
      </c>
      <c r="P24" s="47" t="str">
        <f>IFERROR(INDEX(#REF!,$D24,MATCH(P$10,#REF!,0)), "")</f>
        <v/>
      </c>
      <c r="Q24" s="47" t="str">
        <f>IFERROR(INDEX(#REF!,$D24,MATCH(Q$10,#REF!,0)), "")</f>
        <v/>
      </c>
      <c r="R24" s="47" t="str">
        <f>IFERROR(INDEX(#REF!,$D24,MATCH(R$10,#REF!,0)), "")</f>
        <v/>
      </c>
      <c r="S24" s="47" t="str">
        <f>IFERROR(INDEX(#REF!,$D24,MATCH(S$10,#REF!,0)), "")</f>
        <v/>
      </c>
    </row>
    <row r="25" spans="1:19" hidden="1" x14ac:dyDescent="0.25">
      <c r="A25" s="28" t="s">
        <v>382</v>
      </c>
      <c r="B25" s="52" t="s">
        <v>372</v>
      </c>
      <c r="C25" s="50" t="str">
        <f t="shared" si="2"/>
        <v>2016:1:2:7:HUALIAN</v>
      </c>
      <c r="D25" s="42" t="e">
        <f>MATCH($C25,#REF!, 0)</f>
        <v>#REF!</v>
      </c>
      <c r="E25" s="36" t="str">
        <f>IFERROR(INDEX(#REF!,$D25,MATCH(E$10,#REF!,0)), "")</f>
        <v/>
      </c>
      <c r="F25" s="36" t="str">
        <f>IFERROR(INDEX(#REF!,$D25,MATCH(F$10,#REF!,0)), "")</f>
        <v/>
      </c>
      <c r="G25" s="36" t="str">
        <f>IFERROR(INDEX(#REF!,$D25,MATCH(G$10,#REF!,0)), "")</f>
        <v/>
      </c>
      <c r="H25" s="36" t="str">
        <f>IFERROR(INDEX(#REF!,$D25,MATCH(H$10,#REF!,0)), "")</f>
        <v/>
      </c>
      <c r="I25" s="36" t="str">
        <f>IFERROR(INDEX(#REF!,$D25,MATCH(I$10,#REF!,0)), "")</f>
        <v/>
      </c>
      <c r="J25" s="47" t="str">
        <f>IFERROR(INDEX(#REF!,$D25,MATCH(J$10,#REF!,0)), "")</f>
        <v/>
      </c>
      <c r="K25" s="47" t="str">
        <f>IFERROR(INDEX(#REF!,$D25,MATCH(K$10,#REF!,0)), "")</f>
        <v/>
      </c>
      <c r="L25" s="47" t="str">
        <f>IFERROR(INDEX(#REF!,$D25,MATCH(L$10,#REF!,0)), "")</f>
        <v/>
      </c>
      <c r="M25" s="47" t="str">
        <f>IFERROR(INDEX(#REF!,$D25,MATCH(M$10,#REF!,0)), "")</f>
        <v/>
      </c>
      <c r="N25" s="47" t="str">
        <f>IFERROR(INDEX(#REF!,$D25,MATCH(N$10,#REF!,0)), "")</f>
        <v/>
      </c>
      <c r="O25" s="47" t="str">
        <f>IFERROR(INDEX(#REF!,$D25,MATCH(O$10,#REF!,0)), "")</f>
        <v/>
      </c>
      <c r="P25" s="47" t="str">
        <f>IFERROR(INDEX(#REF!,$D25,MATCH(P$10,#REF!,0)), "")</f>
        <v/>
      </c>
      <c r="Q25" s="47" t="str">
        <f>IFERROR(INDEX(#REF!,$D25,MATCH(Q$10,#REF!,0)), "")</f>
        <v/>
      </c>
      <c r="R25" s="47" t="str">
        <f>IFERROR(INDEX(#REF!,$D25,MATCH(R$10,#REF!,0)), "")</f>
        <v/>
      </c>
      <c r="S25" s="47" t="str">
        <f>IFERROR(INDEX(#REF!,$D25,MATCH(S$10,#REF!,0)), "")</f>
        <v/>
      </c>
    </row>
    <row r="26" spans="1:19" hidden="1" x14ac:dyDescent="0.25">
      <c r="A26" s="28" t="s">
        <v>380</v>
      </c>
      <c r="B26" s="52" t="s">
        <v>372</v>
      </c>
      <c r="C26" s="50" t="str">
        <f t="shared" si="2"/>
        <v>2016:1:2:7:TAIDONG</v>
      </c>
      <c r="D26" s="42" t="e">
        <f>MATCH($C26,#REF!, 0)</f>
        <v>#REF!</v>
      </c>
      <c r="E26" s="36" t="str">
        <f>IFERROR(INDEX(#REF!,$D26,MATCH(E$10,#REF!,0)), "")</f>
        <v/>
      </c>
      <c r="F26" s="36" t="str">
        <f>IFERROR(INDEX(#REF!,$D26,MATCH(F$10,#REF!,0)), "")</f>
        <v/>
      </c>
      <c r="G26" s="36" t="str">
        <f>IFERROR(INDEX(#REF!,$D26,MATCH(G$10,#REF!,0)), "")</f>
        <v/>
      </c>
      <c r="H26" s="36" t="str">
        <f>IFERROR(INDEX(#REF!,$D26,MATCH(H$10,#REF!,0)), "")</f>
        <v/>
      </c>
      <c r="I26" s="36" t="str">
        <f>IFERROR(INDEX(#REF!,$D26,MATCH(I$10,#REF!,0)), "")</f>
        <v/>
      </c>
      <c r="J26" s="47" t="str">
        <f>IFERROR(INDEX(#REF!,$D26,MATCH(J$10,#REF!,0)), "")</f>
        <v/>
      </c>
      <c r="K26" s="47" t="str">
        <f>IFERROR(INDEX(#REF!,$D26,MATCH(K$10,#REF!,0)), "")</f>
        <v/>
      </c>
      <c r="L26" s="47" t="str">
        <f>IFERROR(INDEX(#REF!,$D26,MATCH(L$10,#REF!,0)), "")</f>
        <v/>
      </c>
      <c r="M26" s="47" t="str">
        <f>IFERROR(INDEX(#REF!,$D26,MATCH(M$10,#REF!,0)), "")</f>
        <v/>
      </c>
      <c r="N26" s="47" t="str">
        <f>IFERROR(INDEX(#REF!,$D26,MATCH(N$10,#REF!,0)), "")</f>
        <v/>
      </c>
      <c r="O26" s="47" t="str">
        <f>IFERROR(INDEX(#REF!,$D26,MATCH(O$10,#REF!,0)), "")</f>
        <v/>
      </c>
      <c r="P26" s="47" t="str">
        <f>IFERROR(INDEX(#REF!,$D26,MATCH(P$10,#REF!,0)), "")</f>
        <v/>
      </c>
      <c r="Q26" s="47" t="str">
        <f>IFERROR(INDEX(#REF!,$D26,MATCH(Q$10,#REF!,0)), "")</f>
        <v/>
      </c>
      <c r="R26" s="47" t="str">
        <f>IFERROR(INDEX(#REF!,$D26,MATCH(R$10,#REF!,0)), "")</f>
        <v/>
      </c>
      <c r="S26" s="47" t="str">
        <f>IFERROR(INDEX(#REF!,$D26,MATCH(S$10,#REF!,0)), "")</f>
        <v/>
      </c>
    </row>
    <row r="27" spans="1:19" hidden="1" x14ac:dyDescent="0.25">
      <c r="A27" s="28" t="s">
        <v>379</v>
      </c>
      <c r="B27" s="52" t="s">
        <v>372</v>
      </c>
      <c r="C27" s="50" t="str">
        <f t="shared" si="2"/>
        <v>2016:1:2:7:ZHUNAN</v>
      </c>
      <c r="D27" s="42" t="e">
        <f>MATCH($C27,#REF!, 0)</f>
        <v>#REF!</v>
      </c>
      <c r="E27" s="36" t="str">
        <f>IFERROR(INDEX(#REF!,$D27,MATCH(E$10,#REF!,0)), "")</f>
        <v/>
      </c>
      <c r="F27" s="36" t="str">
        <f>IFERROR(INDEX(#REF!,$D27,MATCH(F$10,#REF!,0)), "")</f>
        <v/>
      </c>
      <c r="G27" s="36" t="str">
        <f>IFERROR(INDEX(#REF!,$D27,MATCH(G$10,#REF!,0)), "")</f>
        <v/>
      </c>
      <c r="H27" s="36" t="str">
        <f>IFERROR(INDEX(#REF!,$D27,MATCH(H$10,#REF!,0)), "")</f>
        <v/>
      </c>
      <c r="I27" s="36" t="str">
        <f>IFERROR(INDEX(#REF!,$D27,MATCH(I$10,#REF!,0)), "")</f>
        <v/>
      </c>
      <c r="J27" s="47" t="str">
        <f>IFERROR(INDEX(#REF!,$D27,MATCH(J$10,#REF!,0)), "")</f>
        <v/>
      </c>
      <c r="K27" s="47" t="str">
        <f>IFERROR(INDEX(#REF!,$D27,MATCH(K$10,#REF!,0)), "")</f>
        <v/>
      </c>
      <c r="L27" s="47" t="str">
        <f>IFERROR(INDEX(#REF!,$D27,MATCH(L$10,#REF!,0)), "")</f>
        <v/>
      </c>
      <c r="M27" s="47" t="str">
        <f>IFERROR(INDEX(#REF!,$D27,MATCH(M$10,#REF!,0)), "")</f>
        <v/>
      </c>
      <c r="N27" s="47" t="str">
        <f>IFERROR(INDEX(#REF!,$D27,MATCH(N$10,#REF!,0)), "")</f>
        <v/>
      </c>
      <c r="O27" s="47" t="str">
        <f>IFERROR(INDEX(#REF!,$D27,MATCH(O$10,#REF!,0)), "")</f>
        <v/>
      </c>
      <c r="P27" s="47" t="str">
        <f>IFERROR(INDEX(#REF!,$D27,MATCH(P$10,#REF!,0)), "")</f>
        <v/>
      </c>
      <c r="Q27" s="47" t="str">
        <f>IFERROR(INDEX(#REF!,$D27,MATCH(Q$10,#REF!,0)), "")</f>
        <v/>
      </c>
      <c r="R27" s="47" t="str">
        <f>IFERROR(INDEX(#REF!,$D27,MATCH(R$10,#REF!,0)), "")</f>
        <v/>
      </c>
      <c r="S27" s="47" t="str">
        <f>IFERROR(INDEX(#REF!,$D27,MATCH(S$10,#REF!,0)), "")</f>
        <v/>
      </c>
    </row>
    <row r="28" spans="1:19" hidden="1" x14ac:dyDescent="0.25">
      <c r="A28" s="28" t="s">
        <v>378</v>
      </c>
      <c r="B28" s="52" t="s">
        <v>372</v>
      </c>
      <c r="C28" s="50" t="str">
        <f t="shared" si="2"/>
        <v>2016:1:2:7:XINZHU</v>
      </c>
      <c r="D28" s="42" t="e">
        <f>MATCH($C28,#REF!, 0)</f>
        <v>#REF!</v>
      </c>
      <c r="E28" s="36" t="str">
        <f>IFERROR(INDEX(#REF!,$D28,MATCH(E$10,#REF!,0)), "")</f>
        <v/>
      </c>
      <c r="F28" s="36" t="str">
        <f>IFERROR(INDEX(#REF!,$D28,MATCH(F$10,#REF!,0)), "")</f>
        <v/>
      </c>
      <c r="G28" s="36" t="str">
        <f>IFERROR(INDEX(#REF!,$D28,MATCH(G$10,#REF!,0)), "")</f>
        <v/>
      </c>
      <c r="H28" s="36" t="str">
        <f>IFERROR(INDEX(#REF!,$D28,MATCH(H$10,#REF!,0)), "")</f>
        <v/>
      </c>
      <c r="I28" s="36" t="str">
        <f>IFERROR(INDEX(#REF!,$D28,MATCH(I$10,#REF!,0)), "")</f>
        <v/>
      </c>
      <c r="J28" s="47" t="str">
        <f>IFERROR(INDEX(#REF!,$D28,MATCH(J$10,#REF!,0)), "")</f>
        <v/>
      </c>
      <c r="K28" s="47" t="str">
        <f>IFERROR(INDEX(#REF!,$D28,MATCH(K$10,#REF!,0)), "")</f>
        <v/>
      </c>
      <c r="L28" s="47" t="str">
        <f>IFERROR(INDEX(#REF!,$D28,MATCH(L$10,#REF!,0)), "")</f>
        <v/>
      </c>
      <c r="M28" s="47" t="str">
        <f>IFERROR(INDEX(#REF!,$D28,MATCH(M$10,#REF!,0)), "")</f>
        <v/>
      </c>
      <c r="N28" s="47" t="str">
        <f>IFERROR(INDEX(#REF!,$D28,MATCH(N$10,#REF!,0)), "")</f>
        <v/>
      </c>
      <c r="O28" s="47" t="str">
        <f>IFERROR(INDEX(#REF!,$D28,MATCH(O$10,#REF!,0)), "")</f>
        <v/>
      </c>
      <c r="P28" s="47" t="str">
        <f>IFERROR(INDEX(#REF!,$D28,MATCH(P$10,#REF!,0)), "")</f>
        <v/>
      </c>
      <c r="Q28" s="47" t="str">
        <f>IFERROR(INDEX(#REF!,$D28,MATCH(Q$10,#REF!,0)), "")</f>
        <v/>
      </c>
      <c r="R28" s="47" t="str">
        <f>IFERROR(INDEX(#REF!,$D28,MATCH(R$10,#REF!,0)), "")</f>
        <v/>
      </c>
      <c r="S28" s="47" t="str">
        <f>IFERROR(INDEX(#REF!,$D28,MATCH(S$10,#REF!,0)), "")</f>
        <v/>
      </c>
    </row>
    <row r="29" spans="1:19" hidden="1" x14ac:dyDescent="0.25">
      <c r="A29" s="28" t="s">
        <v>387</v>
      </c>
      <c r="B29" s="52" t="s">
        <v>372</v>
      </c>
      <c r="C29" s="50" t="str">
        <f t="shared" si="2"/>
        <v>2016:1:2:7:CENTRAL</v>
      </c>
      <c r="D29" s="42" t="e">
        <f>MATCH($C29,#REF!, 0)</f>
        <v>#REF!</v>
      </c>
      <c r="E29" s="36" t="str">
        <f>IFERROR(INDEX(#REF!,$D29,MATCH(E$10,#REF!,0)), "")</f>
        <v/>
      </c>
      <c r="F29" s="36" t="str">
        <f>IFERROR(INDEX(#REF!,$D29,MATCH(F$10,#REF!,0)), "")</f>
        <v/>
      </c>
      <c r="G29" s="36" t="str">
        <f>IFERROR(INDEX(#REF!,$D29,MATCH(G$10,#REF!,0)), "")</f>
        <v/>
      </c>
      <c r="H29" s="36" t="str">
        <f>IFERROR(INDEX(#REF!,$D29,MATCH(H$10,#REF!,0)), "")</f>
        <v/>
      </c>
      <c r="I29" s="36" t="str">
        <f>IFERROR(INDEX(#REF!,$D29,MATCH(I$10,#REF!,0)), "")</f>
        <v/>
      </c>
      <c r="J29" s="47" t="str">
        <f>IFERROR(INDEX(#REF!,$D29,MATCH(J$10,#REF!,0)), "")</f>
        <v/>
      </c>
      <c r="K29" s="47" t="str">
        <f>IFERROR(INDEX(#REF!,$D29,MATCH(K$10,#REF!,0)), "")</f>
        <v/>
      </c>
      <c r="L29" s="47" t="str">
        <f>IFERROR(INDEX(#REF!,$D29,MATCH(L$10,#REF!,0)), "")</f>
        <v/>
      </c>
      <c r="M29" s="47" t="str">
        <f>IFERROR(INDEX(#REF!,$D29,MATCH(M$10,#REF!,0)), "")</f>
        <v/>
      </c>
      <c r="N29" s="47" t="str">
        <f>IFERROR(INDEX(#REF!,$D29,MATCH(N$10,#REF!,0)), "")</f>
        <v/>
      </c>
      <c r="O29" s="47" t="str">
        <f>IFERROR(INDEX(#REF!,$D29,MATCH(O$10,#REF!,0)), "")</f>
        <v/>
      </c>
      <c r="P29" s="47" t="str">
        <f>IFERROR(INDEX(#REF!,$D29,MATCH(P$10,#REF!,0)), "")</f>
        <v/>
      </c>
      <c r="Q29" s="47" t="str">
        <f>IFERROR(INDEX(#REF!,$D29,MATCH(Q$10,#REF!,0)), "")</f>
        <v/>
      </c>
      <c r="R29" s="47" t="str">
        <f>IFERROR(INDEX(#REF!,$D29,MATCH(R$10,#REF!,0)), "")</f>
        <v/>
      </c>
      <c r="S29" s="47" t="str">
        <f>IFERROR(INDEX(#REF!,$D29,MATCH(S$10,#REF!,0)), "")</f>
        <v/>
      </c>
    </row>
    <row r="30" spans="1:19" hidden="1" x14ac:dyDescent="0.25">
      <c r="A30" s="28" t="s">
        <v>383</v>
      </c>
      <c r="B30" s="52" t="s">
        <v>372</v>
      </c>
      <c r="C30" s="50" t="str">
        <f t="shared" si="2"/>
        <v>2016:1:2:7:NORTH</v>
      </c>
      <c r="D30" s="42" t="e">
        <f>MATCH($C30,#REF!, 0)</f>
        <v>#REF!</v>
      </c>
      <c r="E30" s="36" t="str">
        <f>IFERROR(INDEX(#REF!,$D30,MATCH(E$10,#REF!,0)), "")</f>
        <v/>
      </c>
      <c r="F30" s="36" t="str">
        <f>IFERROR(INDEX(#REF!,$D30,MATCH(F$10,#REF!,0)), "")</f>
        <v/>
      </c>
      <c r="G30" s="36" t="str">
        <f>IFERROR(INDEX(#REF!,$D30,MATCH(G$10,#REF!,0)), "")</f>
        <v/>
      </c>
      <c r="H30" s="36" t="str">
        <f>IFERROR(INDEX(#REF!,$D30,MATCH(H$10,#REF!,0)), "")</f>
        <v/>
      </c>
      <c r="I30" s="36" t="str">
        <f>IFERROR(INDEX(#REF!,$D30,MATCH(I$10,#REF!,0)), "")</f>
        <v/>
      </c>
      <c r="J30" s="47" t="str">
        <f>IFERROR(INDEX(#REF!,$D30,MATCH(J$10,#REF!,0)), "")</f>
        <v/>
      </c>
      <c r="K30" s="47" t="str">
        <f>IFERROR(INDEX(#REF!,$D30,MATCH(K$10,#REF!,0)), "")</f>
        <v/>
      </c>
      <c r="L30" s="47" t="str">
        <f>IFERROR(INDEX(#REF!,$D30,MATCH(L$10,#REF!,0)), "")</f>
        <v/>
      </c>
      <c r="M30" s="47" t="str">
        <f>IFERROR(INDEX(#REF!,$D30,MATCH(M$10,#REF!,0)), "")</f>
        <v/>
      </c>
      <c r="N30" s="47" t="str">
        <f>IFERROR(INDEX(#REF!,$D30,MATCH(N$10,#REF!,0)), "")</f>
        <v/>
      </c>
      <c r="O30" s="47" t="str">
        <f>IFERROR(INDEX(#REF!,$D30,MATCH(O$10,#REF!,0)), "")</f>
        <v/>
      </c>
      <c r="P30" s="47" t="str">
        <f>IFERROR(INDEX(#REF!,$D30,MATCH(P$10,#REF!,0)), "")</f>
        <v/>
      </c>
      <c r="Q30" s="47" t="str">
        <f>IFERROR(INDEX(#REF!,$D30,MATCH(Q$10,#REF!,0)), "")</f>
        <v/>
      </c>
      <c r="R30" s="47" t="str">
        <f>IFERROR(INDEX(#REF!,$D30,MATCH(R$10,#REF!,0)), "")</f>
        <v/>
      </c>
      <c r="S30" s="47" t="str">
        <f>IFERROR(INDEX(#REF!,$D30,MATCH(S$10,#REF!,0)), "")</f>
        <v/>
      </c>
    </row>
    <row r="31" spans="1:19" hidden="1" x14ac:dyDescent="0.25">
      <c r="A31" s="28" t="s">
        <v>386</v>
      </c>
      <c r="B31" s="52" t="s">
        <v>372</v>
      </c>
      <c r="C31" s="50" t="str">
        <f t="shared" si="2"/>
        <v>2016:1:2:7:SOUTH</v>
      </c>
      <c r="D31" s="42" t="e">
        <f>MATCH($C31,#REF!, 0)</f>
        <v>#REF!</v>
      </c>
      <c r="E31" s="36" t="str">
        <f>IFERROR(INDEX(#REF!,$D31,MATCH(E$10,#REF!,0)), "")</f>
        <v/>
      </c>
      <c r="F31" s="36" t="str">
        <f>IFERROR(INDEX(#REF!,$D31,MATCH(F$10,#REF!,0)), "")</f>
        <v/>
      </c>
      <c r="G31" s="36" t="str">
        <f>IFERROR(INDEX(#REF!,$D31,MATCH(G$10,#REF!,0)), "")</f>
        <v/>
      </c>
      <c r="H31" s="36" t="str">
        <f>IFERROR(INDEX(#REF!,$D31,MATCH(H$10,#REF!,0)), "")</f>
        <v/>
      </c>
      <c r="I31" s="36" t="str">
        <f>IFERROR(INDEX(#REF!,$D31,MATCH(I$10,#REF!,0)), "")</f>
        <v/>
      </c>
      <c r="J31" s="47" t="str">
        <f>IFERROR(INDEX(#REF!,$D31,MATCH(J$10,#REF!,0)), "")</f>
        <v/>
      </c>
      <c r="K31" s="47" t="str">
        <f>IFERROR(INDEX(#REF!,$D31,MATCH(K$10,#REF!,0)), "")</f>
        <v/>
      </c>
      <c r="L31" s="47" t="str">
        <f>IFERROR(INDEX(#REF!,$D31,MATCH(L$10,#REF!,0)), "")</f>
        <v/>
      </c>
      <c r="M31" s="47" t="str">
        <f>IFERROR(INDEX(#REF!,$D31,MATCH(M$10,#REF!,0)), "")</f>
        <v/>
      </c>
      <c r="N31" s="47" t="str">
        <f>IFERROR(INDEX(#REF!,$D31,MATCH(N$10,#REF!,0)), "")</f>
        <v/>
      </c>
      <c r="O31" s="47" t="str">
        <f>IFERROR(INDEX(#REF!,$D31,MATCH(O$10,#REF!,0)), "")</f>
        <v/>
      </c>
      <c r="P31" s="47" t="str">
        <f>IFERROR(INDEX(#REF!,$D31,MATCH(P$10,#REF!,0)), "")</f>
        <v/>
      </c>
      <c r="Q31" s="47" t="str">
        <f>IFERROR(INDEX(#REF!,$D31,MATCH(Q$10,#REF!,0)), "")</f>
        <v/>
      </c>
      <c r="R31" s="47" t="str">
        <f>IFERROR(INDEX(#REF!,$D31,MATCH(R$10,#REF!,0)), "")</f>
        <v/>
      </c>
      <c r="S31" s="47" t="str">
        <f>IFERROR(INDEX(#REF!,$D31,MATCH(S$10,#REF!,0)), "")</f>
        <v/>
      </c>
    </row>
    <row r="32" spans="1:19" hidden="1" x14ac:dyDescent="0.25">
      <c r="A32" s="28" t="s">
        <v>385</v>
      </c>
      <c r="B32" s="52" t="s">
        <v>372</v>
      </c>
      <c r="C32" s="50" t="str">
        <f t="shared" si="2"/>
        <v>2016:1:2:7:WEST</v>
      </c>
      <c r="D32" s="42" t="e">
        <f>MATCH($C32,#REF!, 0)</f>
        <v>#REF!</v>
      </c>
      <c r="E32" s="36" t="str">
        <f>IFERROR(INDEX(#REF!,$D32,MATCH(E$10,#REF!,0)), "")</f>
        <v/>
      </c>
      <c r="F32" s="36" t="str">
        <f>IFERROR(INDEX(#REF!,$D32,MATCH(F$10,#REF!,0)), "")</f>
        <v/>
      </c>
      <c r="G32" s="36" t="str">
        <f>IFERROR(INDEX(#REF!,$D32,MATCH(G$10,#REF!,0)), "")</f>
        <v/>
      </c>
      <c r="H32" s="36" t="str">
        <f>IFERROR(INDEX(#REF!,$D32,MATCH(H$10,#REF!,0)), "")</f>
        <v/>
      </c>
      <c r="I32" s="36" t="str">
        <f>IFERROR(INDEX(#REF!,$D32,MATCH(I$10,#REF!,0)), "")</f>
        <v/>
      </c>
      <c r="J32" s="47" t="str">
        <f>IFERROR(INDEX(#REF!,$D32,MATCH(J$10,#REF!,0)), "")</f>
        <v/>
      </c>
      <c r="K32" s="47" t="str">
        <f>IFERROR(INDEX(#REF!,$D32,MATCH(K$10,#REF!,0)), "")</f>
        <v/>
      </c>
      <c r="L32" s="47" t="str">
        <f>IFERROR(INDEX(#REF!,$D32,MATCH(L$10,#REF!,0)), "")</f>
        <v/>
      </c>
      <c r="M32" s="47" t="str">
        <f>IFERROR(INDEX(#REF!,$D32,MATCH(M$10,#REF!,0)), "")</f>
        <v/>
      </c>
      <c r="N32" s="47" t="str">
        <f>IFERROR(INDEX(#REF!,$D32,MATCH(N$10,#REF!,0)), "")</f>
        <v/>
      </c>
      <c r="O32" s="47" t="str">
        <f>IFERROR(INDEX(#REF!,$D32,MATCH(O$10,#REF!,0)), "")</f>
        <v/>
      </c>
      <c r="P32" s="47" t="str">
        <f>IFERROR(INDEX(#REF!,$D32,MATCH(P$10,#REF!,0)), "")</f>
        <v/>
      </c>
      <c r="Q32" s="47" t="str">
        <f>IFERROR(INDEX(#REF!,$D32,MATCH(Q$10,#REF!,0)), "")</f>
        <v/>
      </c>
      <c r="R32" s="47" t="str">
        <f>IFERROR(INDEX(#REF!,$D32,MATCH(R$10,#REF!,0)), "")</f>
        <v/>
      </c>
      <c r="S32" s="47" t="str">
        <f>IFERROR(INDEX(#REF!,$D32,MATCH(S$10,#REF!,0)), "")</f>
        <v/>
      </c>
    </row>
    <row r="33" spans="1:19" hidden="1" x14ac:dyDescent="0.25">
      <c r="A33" s="28" t="s">
        <v>384</v>
      </c>
      <c r="B33" s="52" t="s">
        <v>372</v>
      </c>
      <c r="C33" s="50" t="str">
        <f t="shared" si="2"/>
        <v>2016:1:2:7:EAST</v>
      </c>
      <c r="D33" s="42" t="e">
        <f>MATCH($C33,#REF!, 0)</f>
        <v>#REF!</v>
      </c>
      <c r="E33" s="36" t="str">
        <f>IFERROR(INDEX(#REF!,$D33,MATCH(E$10,#REF!,0)), "")</f>
        <v/>
      </c>
      <c r="F33" s="36" t="str">
        <f>IFERROR(INDEX(#REF!,$D33,MATCH(F$10,#REF!,0)), "")</f>
        <v/>
      </c>
      <c r="G33" s="36" t="str">
        <f>IFERROR(INDEX(#REF!,$D33,MATCH(G$10,#REF!,0)), "")</f>
        <v/>
      </c>
      <c r="H33" s="36" t="str">
        <f>IFERROR(INDEX(#REF!,$D33,MATCH(H$10,#REF!,0)), "")</f>
        <v/>
      </c>
      <c r="I33" s="36" t="str">
        <f>IFERROR(INDEX(#REF!,$D33,MATCH(I$10,#REF!,0)), "")</f>
        <v/>
      </c>
      <c r="J33" s="47" t="str">
        <f>IFERROR(INDEX(#REF!,$D33,MATCH(J$10,#REF!,0)), "")</f>
        <v/>
      </c>
      <c r="K33" s="47" t="str">
        <f>IFERROR(INDEX(#REF!,$D33,MATCH(K$10,#REF!,0)), "")</f>
        <v/>
      </c>
      <c r="L33" s="47" t="str">
        <f>IFERROR(INDEX(#REF!,$D33,MATCH(L$10,#REF!,0)), "")</f>
        <v/>
      </c>
      <c r="M33" s="47" t="str">
        <f>IFERROR(INDEX(#REF!,$D33,MATCH(M$10,#REF!,0)), "")</f>
        <v/>
      </c>
      <c r="N33" s="47" t="str">
        <f>IFERROR(INDEX(#REF!,$D33,MATCH(N$10,#REF!,0)), "")</f>
        <v/>
      </c>
      <c r="O33" s="47" t="str">
        <f>IFERROR(INDEX(#REF!,$D33,MATCH(O$10,#REF!,0)), "")</f>
        <v/>
      </c>
      <c r="P33" s="47" t="str">
        <f>IFERROR(INDEX(#REF!,$D33,MATCH(P$10,#REF!,0)), "")</f>
        <v/>
      </c>
      <c r="Q33" s="47" t="str">
        <f>IFERROR(INDEX(#REF!,$D33,MATCH(Q$10,#REF!,0)), "")</f>
        <v/>
      </c>
      <c r="R33" s="47" t="str">
        <f>IFERROR(INDEX(#REF!,$D33,MATCH(R$10,#REF!,0)), "")</f>
        <v/>
      </c>
      <c r="S33" s="47" t="str">
        <f>IFERROR(INDEX(#REF!,$D33,MATCH(S$10,#REF!,0)), "")</f>
        <v/>
      </c>
    </row>
    <row r="34" spans="1:19" hidden="1" x14ac:dyDescent="0.25">
      <c r="A34" s="28" t="s">
        <v>377</v>
      </c>
      <c r="B34" s="52" t="s">
        <v>372</v>
      </c>
      <c r="C34" s="50" t="str">
        <f t="shared" si="2"/>
        <v>2016:1:2:7:TAOYUAN</v>
      </c>
      <c r="D34" s="42" t="e">
        <f>MATCH($C34,#REF!, 0)</f>
        <v>#REF!</v>
      </c>
      <c r="E34" s="36" t="str">
        <f>IFERROR(INDEX(#REF!,$D34,MATCH(E$10,#REF!,0)), "")</f>
        <v/>
      </c>
      <c r="F34" s="36" t="str">
        <f>IFERROR(INDEX(#REF!,$D34,MATCH(F$10,#REF!,0)), "")</f>
        <v/>
      </c>
      <c r="G34" s="36" t="str">
        <f>IFERROR(INDEX(#REF!,$D34,MATCH(G$10,#REF!,0)), "")</f>
        <v/>
      </c>
      <c r="H34" s="36" t="str">
        <f>IFERROR(INDEX(#REF!,$D34,MATCH(H$10,#REF!,0)), "")</f>
        <v/>
      </c>
      <c r="I34" s="36" t="str">
        <f>IFERROR(INDEX(#REF!,$D34,MATCH(I$10,#REF!,0)), "")</f>
        <v/>
      </c>
      <c r="J34" s="47" t="str">
        <f>IFERROR(INDEX(#REF!,$D34,MATCH(J$10,#REF!,0)), "")</f>
        <v/>
      </c>
      <c r="K34" s="47" t="str">
        <f>IFERROR(INDEX(#REF!,$D34,MATCH(K$10,#REF!,0)), "")</f>
        <v/>
      </c>
      <c r="L34" s="47" t="str">
        <f>IFERROR(INDEX(#REF!,$D34,MATCH(L$10,#REF!,0)), "")</f>
        <v/>
      </c>
      <c r="M34" s="47" t="str">
        <f>IFERROR(INDEX(#REF!,$D34,MATCH(M$10,#REF!,0)), "")</f>
        <v/>
      </c>
      <c r="N34" s="47" t="str">
        <f>IFERROR(INDEX(#REF!,$D34,MATCH(N$10,#REF!,0)), "")</f>
        <v/>
      </c>
      <c r="O34" s="47" t="str">
        <f>IFERROR(INDEX(#REF!,$D34,MATCH(O$10,#REF!,0)), "")</f>
        <v/>
      </c>
      <c r="P34" s="47" t="str">
        <f>IFERROR(INDEX(#REF!,$D34,MATCH(P$10,#REF!,0)), "")</f>
        <v/>
      </c>
      <c r="Q34" s="47" t="str">
        <f>IFERROR(INDEX(#REF!,$D34,MATCH(Q$10,#REF!,0)), "")</f>
        <v/>
      </c>
      <c r="R34" s="47" t="str">
        <f>IFERROR(INDEX(#REF!,$D34,MATCH(R$10,#REF!,0)), "")</f>
        <v/>
      </c>
      <c r="S34" s="47" t="str">
        <f>IFERROR(INDEX(#REF!,$D34,MATCH(S$10,#REF!,0)), "")</f>
        <v/>
      </c>
    </row>
    <row r="35" spans="1:19" x14ac:dyDescent="0.25">
      <c r="B35" s="49" t="s">
        <v>372</v>
      </c>
      <c r="C35" s="50"/>
      <c r="D35" s="50"/>
      <c r="E35" s="51">
        <f>SUM(E24:E34)</f>
        <v>0</v>
      </c>
      <c r="F35" s="51">
        <f t="shared" ref="F35" si="3">SUM(F24:F34)</f>
        <v>0</v>
      </c>
      <c r="G35" s="51">
        <f t="shared" ref="G35" si="4">SUM(G24:G34)</f>
        <v>0</v>
      </c>
      <c r="H35" s="51">
        <f t="shared" ref="H35" si="5">SUM(H24:H34)</f>
        <v>0</v>
      </c>
      <c r="I35" s="51">
        <f t="shared" ref="I35" si="6">SUM(I24:I34)</f>
        <v>0</v>
      </c>
      <c r="J35" s="51">
        <f t="shared" ref="J35" si="7">SUM(J24:J34)</f>
        <v>0</v>
      </c>
      <c r="K35" s="51">
        <f t="shared" ref="K35" si="8">SUM(K24:K34)</f>
        <v>0</v>
      </c>
      <c r="L35" s="51">
        <f t="shared" ref="L35" si="9">SUM(L24:L34)</f>
        <v>0</v>
      </c>
      <c r="M35" s="51">
        <f t="shared" ref="M35" si="10">SUM(M24:M34)</f>
        <v>0</v>
      </c>
      <c r="N35" s="51">
        <f t="shared" ref="N35" si="11">SUM(N24:N34)</f>
        <v>0</v>
      </c>
      <c r="O35" s="51">
        <f t="shared" ref="O35" si="12">SUM(O24:O34)</f>
        <v>0</v>
      </c>
      <c r="P35" s="51">
        <f t="shared" ref="P35" si="13">SUM(P24:P34)</f>
        <v>0</v>
      </c>
      <c r="Q35" s="51">
        <f t="shared" ref="Q35" si="14">SUM(Q24:Q34)</f>
        <v>0</v>
      </c>
      <c r="R35" s="51">
        <f t="shared" ref="R35" si="15">SUM(R24:R34)</f>
        <v>0</v>
      </c>
      <c r="S35" s="51">
        <f t="shared" ref="S35" si="16">SUM(S24:S34)</f>
        <v>0</v>
      </c>
    </row>
    <row r="36" spans="1:19" hidden="1" x14ac:dyDescent="0.25">
      <c r="A36" s="28" t="s">
        <v>376</v>
      </c>
      <c r="B36" s="52" t="s">
        <v>373</v>
      </c>
      <c r="C36" s="50" t="str">
        <f t="shared" ref="C36:C46" si="17">CONCATENATE(YEAR,":",MONTH,":3:7:", $A36)</f>
        <v>2016:1:3:7:OFFICE</v>
      </c>
      <c r="D36" s="42" t="e">
        <f>MATCH($C36,#REF!, 0)</f>
        <v>#REF!</v>
      </c>
      <c r="E36" s="36" t="str">
        <f>IFERROR(INDEX(#REF!,$D36,MATCH(E$10,#REF!,0)), "")</f>
        <v/>
      </c>
      <c r="F36" s="36" t="str">
        <f>IFERROR(INDEX(#REF!,$D36,MATCH(F$10,#REF!,0)), "")</f>
        <v/>
      </c>
      <c r="G36" s="36" t="str">
        <f>IFERROR(INDEX(#REF!,$D36,MATCH(G$10,#REF!,0)), "")</f>
        <v/>
      </c>
      <c r="H36" s="36" t="str">
        <f>IFERROR(INDEX(#REF!,$D36,MATCH(H$10,#REF!,0)), "")</f>
        <v/>
      </c>
      <c r="I36" s="36" t="str">
        <f>IFERROR(INDEX(#REF!,$D36,MATCH(I$10,#REF!,0)), "")</f>
        <v/>
      </c>
      <c r="J36" s="47" t="str">
        <f>IFERROR(INDEX(#REF!,$D36,MATCH(J$10,#REF!,0)), "")</f>
        <v/>
      </c>
      <c r="K36" s="47" t="str">
        <f>IFERROR(INDEX(#REF!,$D36,MATCH(K$10,#REF!,0)), "")</f>
        <v/>
      </c>
      <c r="L36" s="47" t="str">
        <f>IFERROR(INDEX(#REF!,$D36,MATCH(L$10,#REF!,0)), "")</f>
        <v/>
      </c>
      <c r="M36" s="47" t="str">
        <f>IFERROR(INDEX(#REF!,$D36,MATCH(M$10,#REF!,0)), "")</f>
        <v/>
      </c>
      <c r="N36" s="47" t="str">
        <f>IFERROR(INDEX(#REF!,$D36,MATCH(N$10,#REF!,0)), "")</f>
        <v/>
      </c>
      <c r="O36" s="47" t="str">
        <f>IFERROR(INDEX(#REF!,$D36,MATCH(O$10,#REF!,0)), "")</f>
        <v/>
      </c>
      <c r="P36" s="47" t="str">
        <f>IFERROR(INDEX(#REF!,$D36,MATCH(P$10,#REF!,0)), "")</f>
        <v/>
      </c>
      <c r="Q36" s="47" t="str">
        <f>IFERROR(INDEX(#REF!,$D36,MATCH(Q$10,#REF!,0)), "")</f>
        <v/>
      </c>
      <c r="R36" s="47" t="str">
        <f>IFERROR(INDEX(#REF!,$D36,MATCH(R$10,#REF!,0)), "")</f>
        <v/>
      </c>
      <c r="S36" s="47" t="str">
        <f>IFERROR(INDEX(#REF!,$D36,MATCH(S$10,#REF!,0)), "")</f>
        <v/>
      </c>
    </row>
    <row r="37" spans="1:19" hidden="1" x14ac:dyDescent="0.25">
      <c r="A37" s="28" t="s">
        <v>382</v>
      </c>
      <c r="B37" s="52" t="s">
        <v>373</v>
      </c>
      <c r="C37" s="50" t="str">
        <f t="shared" si="17"/>
        <v>2016:1:3:7:HUALIAN</v>
      </c>
      <c r="D37" s="42" t="e">
        <f>MATCH($C37,#REF!, 0)</f>
        <v>#REF!</v>
      </c>
      <c r="E37" s="36" t="str">
        <f>IFERROR(INDEX(#REF!,$D37,MATCH(E$10,#REF!,0)), "")</f>
        <v/>
      </c>
      <c r="F37" s="36" t="str">
        <f>IFERROR(INDEX(#REF!,$D37,MATCH(F$10,#REF!,0)), "")</f>
        <v/>
      </c>
      <c r="G37" s="36" t="str">
        <f>IFERROR(INDEX(#REF!,$D37,MATCH(G$10,#REF!,0)), "")</f>
        <v/>
      </c>
      <c r="H37" s="36" t="str">
        <f>IFERROR(INDEX(#REF!,$D37,MATCH(H$10,#REF!,0)), "")</f>
        <v/>
      </c>
      <c r="I37" s="36" t="str">
        <f>IFERROR(INDEX(#REF!,$D37,MATCH(I$10,#REF!,0)), "")</f>
        <v/>
      </c>
      <c r="J37" s="47" t="str">
        <f>IFERROR(INDEX(#REF!,$D37,MATCH(J$10,#REF!,0)), "")</f>
        <v/>
      </c>
      <c r="K37" s="47" t="str">
        <f>IFERROR(INDEX(#REF!,$D37,MATCH(K$10,#REF!,0)), "")</f>
        <v/>
      </c>
      <c r="L37" s="47" t="str">
        <f>IFERROR(INDEX(#REF!,$D37,MATCH(L$10,#REF!,0)), "")</f>
        <v/>
      </c>
      <c r="M37" s="47" t="str">
        <f>IFERROR(INDEX(#REF!,$D37,MATCH(M$10,#REF!,0)), "")</f>
        <v/>
      </c>
      <c r="N37" s="47" t="str">
        <f>IFERROR(INDEX(#REF!,$D37,MATCH(N$10,#REF!,0)), "")</f>
        <v/>
      </c>
      <c r="O37" s="47" t="str">
        <f>IFERROR(INDEX(#REF!,$D37,MATCH(O$10,#REF!,0)), "")</f>
        <v/>
      </c>
      <c r="P37" s="47" t="str">
        <f>IFERROR(INDEX(#REF!,$D37,MATCH(P$10,#REF!,0)), "")</f>
        <v/>
      </c>
      <c r="Q37" s="47" t="str">
        <f>IFERROR(INDEX(#REF!,$D37,MATCH(Q$10,#REF!,0)), "")</f>
        <v/>
      </c>
      <c r="R37" s="47" t="str">
        <f>IFERROR(INDEX(#REF!,$D37,MATCH(R$10,#REF!,0)), "")</f>
        <v/>
      </c>
      <c r="S37" s="47" t="str">
        <f>IFERROR(INDEX(#REF!,$D37,MATCH(S$10,#REF!,0)), "")</f>
        <v/>
      </c>
    </row>
    <row r="38" spans="1:19" hidden="1" x14ac:dyDescent="0.25">
      <c r="A38" s="28" t="s">
        <v>380</v>
      </c>
      <c r="B38" s="52" t="s">
        <v>373</v>
      </c>
      <c r="C38" s="50" t="str">
        <f t="shared" si="17"/>
        <v>2016:1:3:7:TAIDONG</v>
      </c>
      <c r="D38" s="42" t="e">
        <f>MATCH($C38,#REF!, 0)</f>
        <v>#REF!</v>
      </c>
      <c r="E38" s="36" t="str">
        <f>IFERROR(INDEX(#REF!,$D38,MATCH(E$10,#REF!,0)), "")</f>
        <v/>
      </c>
      <c r="F38" s="36" t="str">
        <f>IFERROR(INDEX(#REF!,$D38,MATCH(F$10,#REF!,0)), "")</f>
        <v/>
      </c>
      <c r="G38" s="36" t="str">
        <f>IFERROR(INDEX(#REF!,$D38,MATCH(G$10,#REF!,0)), "")</f>
        <v/>
      </c>
      <c r="H38" s="36" t="str">
        <f>IFERROR(INDEX(#REF!,$D38,MATCH(H$10,#REF!,0)), "")</f>
        <v/>
      </c>
      <c r="I38" s="36" t="str">
        <f>IFERROR(INDEX(#REF!,$D38,MATCH(I$10,#REF!,0)), "")</f>
        <v/>
      </c>
      <c r="J38" s="47" t="str">
        <f>IFERROR(INDEX(#REF!,$D38,MATCH(J$10,#REF!,0)), "")</f>
        <v/>
      </c>
      <c r="K38" s="47" t="str">
        <f>IFERROR(INDEX(#REF!,$D38,MATCH(K$10,#REF!,0)), "")</f>
        <v/>
      </c>
      <c r="L38" s="47" t="str">
        <f>IFERROR(INDEX(#REF!,$D38,MATCH(L$10,#REF!,0)), "")</f>
        <v/>
      </c>
      <c r="M38" s="47" t="str">
        <f>IFERROR(INDEX(#REF!,$D38,MATCH(M$10,#REF!,0)), "")</f>
        <v/>
      </c>
      <c r="N38" s="47" t="str">
        <f>IFERROR(INDEX(#REF!,$D38,MATCH(N$10,#REF!,0)), "")</f>
        <v/>
      </c>
      <c r="O38" s="47" t="str">
        <f>IFERROR(INDEX(#REF!,$D38,MATCH(O$10,#REF!,0)), "")</f>
        <v/>
      </c>
      <c r="P38" s="47" t="str">
        <f>IFERROR(INDEX(#REF!,$D38,MATCH(P$10,#REF!,0)), "")</f>
        <v/>
      </c>
      <c r="Q38" s="47" t="str">
        <f>IFERROR(INDEX(#REF!,$D38,MATCH(Q$10,#REF!,0)), "")</f>
        <v/>
      </c>
      <c r="R38" s="47" t="str">
        <f>IFERROR(INDEX(#REF!,$D38,MATCH(R$10,#REF!,0)), "")</f>
        <v/>
      </c>
      <c r="S38" s="47" t="str">
        <f>IFERROR(INDEX(#REF!,$D38,MATCH(S$10,#REF!,0)), "")</f>
        <v/>
      </c>
    </row>
    <row r="39" spans="1:19" hidden="1" x14ac:dyDescent="0.25">
      <c r="A39" s="28" t="s">
        <v>379</v>
      </c>
      <c r="B39" s="52" t="s">
        <v>373</v>
      </c>
      <c r="C39" s="50" t="str">
        <f t="shared" si="17"/>
        <v>2016:1:3:7:ZHUNAN</v>
      </c>
      <c r="D39" s="42" t="e">
        <f>MATCH($C39,#REF!, 0)</f>
        <v>#REF!</v>
      </c>
      <c r="E39" s="36" t="str">
        <f>IFERROR(INDEX(#REF!,$D39,MATCH(E$10,#REF!,0)), "")</f>
        <v/>
      </c>
      <c r="F39" s="36" t="str">
        <f>IFERROR(INDEX(#REF!,$D39,MATCH(F$10,#REF!,0)), "")</f>
        <v/>
      </c>
      <c r="G39" s="36" t="str">
        <f>IFERROR(INDEX(#REF!,$D39,MATCH(G$10,#REF!,0)), "")</f>
        <v/>
      </c>
      <c r="H39" s="36" t="str">
        <f>IFERROR(INDEX(#REF!,$D39,MATCH(H$10,#REF!,0)), "")</f>
        <v/>
      </c>
      <c r="I39" s="36" t="str">
        <f>IFERROR(INDEX(#REF!,$D39,MATCH(I$10,#REF!,0)), "")</f>
        <v/>
      </c>
      <c r="J39" s="47" t="str">
        <f>IFERROR(INDEX(#REF!,$D39,MATCH(J$10,#REF!,0)), "")</f>
        <v/>
      </c>
      <c r="K39" s="47" t="str">
        <f>IFERROR(INDEX(#REF!,$D39,MATCH(K$10,#REF!,0)), "")</f>
        <v/>
      </c>
      <c r="L39" s="47" t="str">
        <f>IFERROR(INDEX(#REF!,$D39,MATCH(L$10,#REF!,0)), "")</f>
        <v/>
      </c>
      <c r="M39" s="47" t="str">
        <f>IFERROR(INDEX(#REF!,$D39,MATCH(M$10,#REF!,0)), "")</f>
        <v/>
      </c>
      <c r="N39" s="47" t="str">
        <f>IFERROR(INDEX(#REF!,$D39,MATCH(N$10,#REF!,0)), "")</f>
        <v/>
      </c>
      <c r="O39" s="47" t="str">
        <f>IFERROR(INDEX(#REF!,$D39,MATCH(O$10,#REF!,0)), "")</f>
        <v/>
      </c>
      <c r="P39" s="47" t="str">
        <f>IFERROR(INDEX(#REF!,$D39,MATCH(P$10,#REF!,0)), "")</f>
        <v/>
      </c>
      <c r="Q39" s="47" t="str">
        <f>IFERROR(INDEX(#REF!,$D39,MATCH(Q$10,#REF!,0)), "")</f>
        <v/>
      </c>
      <c r="R39" s="47" t="str">
        <f>IFERROR(INDEX(#REF!,$D39,MATCH(R$10,#REF!,0)), "")</f>
        <v/>
      </c>
      <c r="S39" s="47" t="str">
        <f>IFERROR(INDEX(#REF!,$D39,MATCH(S$10,#REF!,0)), "")</f>
        <v/>
      </c>
    </row>
    <row r="40" spans="1:19" hidden="1" x14ac:dyDescent="0.25">
      <c r="A40" s="28" t="s">
        <v>378</v>
      </c>
      <c r="B40" s="52" t="s">
        <v>373</v>
      </c>
      <c r="C40" s="50" t="str">
        <f t="shared" si="17"/>
        <v>2016:1:3:7:XINZHU</v>
      </c>
      <c r="D40" s="42" t="e">
        <f>MATCH($C40,#REF!, 0)</f>
        <v>#REF!</v>
      </c>
      <c r="E40" s="36" t="str">
        <f>IFERROR(INDEX(#REF!,$D40,MATCH(E$10,#REF!,0)), "")</f>
        <v/>
      </c>
      <c r="F40" s="36" t="str">
        <f>IFERROR(INDEX(#REF!,$D40,MATCH(F$10,#REF!,0)), "")</f>
        <v/>
      </c>
      <c r="G40" s="36" t="str">
        <f>IFERROR(INDEX(#REF!,$D40,MATCH(G$10,#REF!,0)), "")</f>
        <v/>
      </c>
      <c r="H40" s="36" t="str">
        <f>IFERROR(INDEX(#REF!,$D40,MATCH(H$10,#REF!,0)), "")</f>
        <v/>
      </c>
      <c r="I40" s="36" t="str">
        <f>IFERROR(INDEX(#REF!,$D40,MATCH(I$10,#REF!,0)), "")</f>
        <v/>
      </c>
      <c r="J40" s="47" t="str">
        <f>IFERROR(INDEX(#REF!,$D40,MATCH(J$10,#REF!,0)), "")</f>
        <v/>
      </c>
      <c r="K40" s="47" t="str">
        <f>IFERROR(INDEX(#REF!,$D40,MATCH(K$10,#REF!,0)), "")</f>
        <v/>
      </c>
      <c r="L40" s="47" t="str">
        <f>IFERROR(INDEX(#REF!,$D40,MATCH(L$10,#REF!,0)), "")</f>
        <v/>
      </c>
      <c r="M40" s="47" t="str">
        <f>IFERROR(INDEX(#REF!,$D40,MATCH(M$10,#REF!,0)), "")</f>
        <v/>
      </c>
      <c r="N40" s="47" t="str">
        <f>IFERROR(INDEX(#REF!,$D40,MATCH(N$10,#REF!,0)), "")</f>
        <v/>
      </c>
      <c r="O40" s="47" t="str">
        <f>IFERROR(INDEX(#REF!,$D40,MATCH(O$10,#REF!,0)), "")</f>
        <v/>
      </c>
      <c r="P40" s="47" t="str">
        <f>IFERROR(INDEX(#REF!,$D40,MATCH(P$10,#REF!,0)), "")</f>
        <v/>
      </c>
      <c r="Q40" s="47" t="str">
        <f>IFERROR(INDEX(#REF!,$D40,MATCH(Q$10,#REF!,0)), "")</f>
        <v/>
      </c>
      <c r="R40" s="47" t="str">
        <f>IFERROR(INDEX(#REF!,$D40,MATCH(R$10,#REF!,0)), "")</f>
        <v/>
      </c>
      <c r="S40" s="47" t="str">
        <f>IFERROR(INDEX(#REF!,$D40,MATCH(S$10,#REF!,0)), "")</f>
        <v/>
      </c>
    </row>
    <row r="41" spans="1:19" hidden="1" x14ac:dyDescent="0.25">
      <c r="A41" s="28" t="s">
        <v>387</v>
      </c>
      <c r="B41" s="52" t="s">
        <v>373</v>
      </c>
      <c r="C41" s="50" t="str">
        <f t="shared" si="17"/>
        <v>2016:1:3:7:CENTRAL</v>
      </c>
      <c r="D41" s="42" t="e">
        <f>MATCH($C41,#REF!, 0)</f>
        <v>#REF!</v>
      </c>
      <c r="E41" s="36" t="str">
        <f>IFERROR(INDEX(#REF!,$D41,MATCH(E$10,#REF!,0)), "")</f>
        <v/>
      </c>
      <c r="F41" s="36" t="str">
        <f>IFERROR(INDEX(#REF!,$D41,MATCH(F$10,#REF!,0)), "")</f>
        <v/>
      </c>
      <c r="G41" s="36" t="str">
        <f>IFERROR(INDEX(#REF!,$D41,MATCH(G$10,#REF!,0)), "")</f>
        <v/>
      </c>
      <c r="H41" s="36" t="str">
        <f>IFERROR(INDEX(#REF!,$D41,MATCH(H$10,#REF!,0)), "")</f>
        <v/>
      </c>
      <c r="I41" s="36" t="str">
        <f>IFERROR(INDEX(#REF!,$D41,MATCH(I$10,#REF!,0)), "")</f>
        <v/>
      </c>
      <c r="J41" s="47" t="str">
        <f>IFERROR(INDEX(#REF!,$D41,MATCH(J$10,#REF!,0)), "")</f>
        <v/>
      </c>
      <c r="K41" s="47" t="str">
        <f>IFERROR(INDEX(#REF!,$D41,MATCH(K$10,#REF!,0)), "")</f>
        <v/>
      </c>
      <c r="L41" s="47" t="str">
        <f>IFERROR(INDEX(#REF!,$D41,MATCH(L$10,#REF!,0)), "")</f>
        <v/>
      </c>
      <c r="M41" s="47" t="str">
        <f>IFERROR(INDEX(#REF!,$D41,MATCH(M$10,#REF!,0)), "")</f>
        <v/>
      </c>
      <c r="N41" s="47" t="str">
        <f>IFERROR(INDEX(#REF!,$D41,MATCH(N$10,#REF!,0)), "")</f>
        <v/>
      </c>
      <c r="O41" s="47" t="str">
        <f>IFERROR(INDEX(#REF!,$D41,MATCH(O$10,#REF!,0)), "")</f>
        <v/>
      </c>
      <c r="P41" s="47" t="str">
        <f>IFERROR(INDEX(#REF!,$D41,MATCH(P$10,#REF!,0)), "")</f>
        <v/>
      </c>
      <c r="Q41" s="47" t="str">
        <f>IFERROR(INDEX(#REF!,$D41,MATCH(Q$10,#REF!,0)), "")</f>
        <v/>
      </c>
      <c r="R41" s="47" t="str">
        <f>IFERROR(INDEX(#REF!,$D41,MATCH(R$10,#REF!,0)), "")</f>
        <v/>
      </c>
      <c r="S41" s="47" t="str">
        <f>IFERROR(INDEX(#REF!,$D41,MATCH(S$10,#REF!,0)), "")</f>
        <v/>
      </c>
    </row>
    <row r="42" spans="1:19" hidden="1" x14ac:dyDescent="0.25">
      <c r="A42" s="28" t="s">
        <v>383</v>
      </c>
      <c r="B42" s="52" t="s">
        <v>373</v>
      </c>
      <c r="C42" s="50" t="str">
        <f t="shared" si="17"/>
        <v>2016:1:3:7:NORTH</v>
      </c>
      <c r="D42" s="42" t="e">
        <f>MATCH($C42,#REF!, 0)</f>
        <v>#REF!</v>
      </c>
      <c r="E42" s="36" t="str">
        <f>IFERROR(INDEX(#REF!,$D42,MATCH(E$10,#REF!,0)), "")</f>
        <v/>
      </c>
      <c r="F42" s="36" t="str">
        <f>IFERROR(INDEX(#REF!,$D42,MATCH(F$10,#REF!,0)), "")</f>
        <v/>
      </c>
      <c r="G42" s="36" t="str">
        <f>IFERROR(INDEX(#REF!,$D42,MATCH(G$10,#REF!,0)), "")</f>
        <v/>
      </c>
      <c r="H42" s="36" t="str">
        <f>IFERROR(INDEX(#REF!,$D42,MATCH(H$10,#REF!,0)), "")</f>
        <v/>
      </c>
      <c r="I42" s="36" t="str">
        <f>IFERROR(INDEX(#REF!,$D42,MATCH(I$10,#REF!,0)), "")</f>
        <v/>
      </c>
      <c r="J42" s="47" t="str">
        <f>IFERROR(INDEX(#REF!,$D42,MATCH(J$10,#REF!,0)), "")</f>
        <v/>
      </c>
      <c r="K42" s="47" t="str">
        <f>IFERROR(INDEX(#REF!,$D42,MATCH(K$10,#REF!,0)), "")</f>
        <v/>
      </c>
      <c r="L42" s="47" t="str">
        <f>IFERROR(INDEX(#REF!,$D42,MATCH(L$10,#REF!,0)), "")</f>
        <v/>
      </c>
      <c r="M42" s="47" t="str">
        <f>IFERROR(INDEX(#REF!,$D42,MATCH(M$10,#REF!,0)), "")</f>
        <v/>
      </c>
      <c r="N42" s="47" t="str">
        <f>IFERROR(INDEX(#REF!,$D42,MATCH(N$10,#REF!,0)), "")</f>
        <v/>
      </c>
      <c r="O42" s="47" t="str">
        <f>IFERROR(INDEX(#REF!,$D42,MATCH(O$10,#REF!,0)), "")</f>
        <v/>
      </c>
      <c r="P42" s="47" t="str">
        <f>IFERROR(INDEX(#REF!,$D42,MATCH(P$10,#REF!,0)), "")</f>
        <v/>
      </c>
      <c r="Q42" s="47" t="str">
        <f>IFERROR(INDEX(#REF!,$D42,MATCH(Q$10,#REF!,0)), "")</f>
        <v/>
      </c>
      <c r="R42" s="47" t="str">
        <f>IFERROR(INDEX(#REF!,$D42,MATCH(R$10,#REF!,0)), "")</f>
        <v/>
      </c>
      <c r="S42" s="47" t="str">
        <f>IFERROR(INDEX(#REF!,$D42,MATCH(S$10,#REF!,0)), "")</f>
        <v/>
      </c>
    </row>
    <row r="43" spans="1:19" hidden="1" x14ac:dyDescent="0.25">
      <c r="A43" s="28" t="s">
        <v>386</v>
      </c>
      <c r="B43" s="52" t="s">
        <v>373</v>
      </c>
      <c r="C43" s="50" t="str">
        <f t="shared" si="17"/>
        <v>2016:1:3:7:SOUTH</v>
      </c>
      <c r="D43" s="42" t="e">
        <f>MATCH($C43,#REF!, 0)</f>
        <v>#REF!</v>
      </c>
      <c r="E43" s="36" t="str">
        <f>IFERROR(INDEX(#REF!,$D43,MATCH(E$10,#REF!,0)), "")</f>
        <v/>
      </c>
      <c r="F43" s="36" t="str">
        <f>IFERROR(INDEX(#REF!,$D43,MATCH(F$10,#REF!,0)), "")</f>
        <v/>
      </c>
      <c r="G43" s="36" t="str">
        <f>IFERROR(INDEX(#REF!,$D43,MATCH(G$10,#REF!,0)), "")</f>
        <v/>
      </c>
      <c r="H43" s="36" t="str">
        <f>IFERROR(INDEX(#REF!,$D43,MATCH(H$10,#REF!,0)), "")</f>
        <v/>
      </c>
      <c r="I43" s="36" t="str">
        <f>IFERROR(INDEX(#REF!,$D43,MATCH(I$10,#REF!,0)), "")</f>
        <v/>
      </c>
      <c r="J43" s="47" t="str">
        <f>IFERROR(INDEX(#REF!,$D43,MATCH(J$10,#REF!,0)), "")</f>
        <v/>
      </c>
      <c r="K43" s="47" t="str">
        <f>IFERROR(INDEX(#REF!,$D43,MATCH(K$10,#REF!,0)), "")</f>
        <v/>
      </c>
      <c r="L43" s="47" t="str">
        <f>IFERROR(INDEX(#REF!,$D43,MATCH(L$10,#REF!,0)), "")</f>
        <v/>
      </c>
      <c r="M43" s="47" t="str">
        <f>IFERROR(INDEX(#REF!,$D43,MATCH(M$10,#REF!,0)), "")</f>
        <v/>
      </c>
      <c r="N43" s="47" t="str">
        <f>IFERROR(INDEX(#REF!,$D43,MATCH(N$10,#REF!,0)), "")</f>
        <v/>
      </c>
      <c r="O43" s="47" t="str">
        <f>IFERROR(INDEX(#REF!,$D43,MATCH(O$10,#REF!,0)), "")</f>
        <v/>
      </c>
      <c r="P43" s="47" t="str">
        <f>IFERROR(INDEX(#REF!,$D43,MATCH(P$10,#REF!,0)), "")</f>
        <v/>
      </c>
      <c r="Q43" s="47" t="str">
        <f>IFERROR(INDEX(#REF!,$D43,MATCH(Q$10,#REF!,0)), "")</f>
        <v/>
      </c>
      <c r="R43" s="47" t="str">
        <f>IFERROR(INDEX(#REF!,$D43,MATCH(R$10,#REF!,0)), "")</f>
        <v/>
      </c>
      <c r="S43" s="47" t="str">
        <f>IFERROR(INDEX(#REF!,$D43,MATCH(S$10,#REF!,0)), "")</f>
        <v/>
      </c>
    </row>
    <row r="44" spans="1:19" hidden="1" x14ac:dyDescent="0.25">
      <c r="A44" s="28" t="s">
        <v>385</v>
      </c>
      <c r="B44" s="52" t="s">
        <v>373</v>
      </c>
      <c r="C44" s="50" t="str">
        <f t="shared" si="17"/>
        <v>2016:1:3:7:WEST</v>
      </c>
      <c r="D44" s="42" t="e">
        <f>MATCH($C44,#REF!, 0)</f>
        <v>#REF!</v>
      </c>
      <c r="E44" s="36" t="str">
        <f>IFERROR(INDEX(#REF!,$D44,MATCH(E$10,#REF!,0)), "")</f>
        <v/>
      </c>
      <c r="F44" s="36" t="str">
        <f>IFERROR(INDEX(#REF!,$D44,MATCH(F$10,#REF!,0)), "")</f>
        <v/>
      </c>
      <c r="G44" s="36" t="str">
        <f>IFERROR(INDEX(#REF!,$D44,MATCH(G$10,#REF!,0)), "")</f>
        <v/>
      </c>
      <c r="H44" s="36" t="str">
        <f>IFERROR(INDEX(#REF!,$D44,MATCH(H$10,#REF!,0)), "")</f>
        <v/>
      </c>
      <c r="I44" s="36" t="str">
        <f>IFERROR(INDEX(#REF!,$D44,MATCH(I$10,#REF!,0)), "")</f>
        <v/>
      </c>
      <c r="J44" s="47" t="str">
        <f>IFERROR(INDEX(#REF!,$D44,MATCH(J$10,#REF!,0)), "")</f>
        <v/>
      </c>
      <c r="K44" s="47" t="str">
        <f>IFERROR(INDEX(#REF!,$D44,MATCH(K$10,#REF!,0)), "")</f>
        <v/>
      </c>
      <c r="L44" s="47" t="str">
        <f>IFERROR(INDEX(#REF!,$D44,MATCH(L$10,#REF!,0)), "")</f>
        <v/>
      </c>
      <c r="M44" s="47" t="str">
        <f>IFERROR(INDEX(#REF!,$D44,MATCH(M$10,#REF!,0)), "")</f>
        <v/>
      </c>
      <c r="N44" s="47" t="str">
        <f>IFERROR(INDEX(#REF!,$D44,MATCH(N$10,#REF!,0)), "")</f>
        <v/>
      </c>
      <c r="O44" s="47" t="str">
        <f>IFERROR(INDEX(#REF!,$D44,MATCH(O$10,#REF!,0)), "")</f>
        <v/>
      </c>
      <c r="P44" s="47" t="str">
        <f>IFERROR(INDEX(#REF!,$D44,MATCH(P$10,#REF!,0)), "")</f>
        <v/>
      </c>
      <c r="Q44" s="47" t="str">
        <f>IFERROR(INDEX(#REF!,$D44,MATCH(Q$10,#REF!,0)), "")</f>
        <v/>
      </c>
      <c r="R44" s="47" t="str">
        <f>IFERROR(INDEX(#REF!,$D44,MATCH(R$10,#REF!,0)), "")</f>
        <v/>
      </c>
      <c r="S44" s="47" t="str">
        <f>IFERROR(INDEX(#REF!,$D44,MATCH(S$10,#REF!,0)), "")</f>
        <v/>
      </c>
    </row>
    <row r="45" spans="1:19" hidden="1" x14ac:dyDescent="0.25">
      <c r="A45" s="28" t="s">
        <v>384</v>
      </c>
      <c r="B45" s="52" t="s">
        <v>373</v>
      </c>
      <c r="C45" s="50" t="str">
        <f t="shared" si="17"/>
        <v>2016:1:3:7:EAST</v>
      </c>
      <c r="D45" s="42" t="e">
        <f>MATCH($C45,#REF!, 0)</f>
        <v>#REF!</v>
      </c>
      <c r="E45" s="36" t="str">
        <f>IFERROR(INDEX(#REF!,$D45,MATCH(E$10,#REF!,0)), "")</f>
        <v/>
      </c>
      <c r="F45" s="36" t="str">
        <f>IFERROR(INDEX(#REF!,$D45,MATCH(F$10,#REF!,0)), "")</f>
        <v/>
      </c>
      <c r="G45" s="36" t="str">
        <f>IFERROR(INDEX(#REF!,$D45,MATCH(G$10,#REF!,0)), "")</f>
        <v/>
      </c>
      <c r="H45" s="36" t="str">
        <f>IFERROR(INDEX(#REF!,$D45,MATCH(H$10,#REF!,0)), "")</f>
        <v/>
      </c>
      <c r="I45" s="36" t="str">
        <f>IFERROR(INDEX(#REF!,$D45,MATCH(I$10,#REF!,0)), "")</f>
        <v/>
      </c>
      <c r="J45" s="47" t="str">
        <f>IFERROR(INDEX(#REF!,$D45,MATCH(J$10,#REF!,0)), "")</f>
        <v/>
      </c>
      <c r="K45" s="47" t="str">
        <f>IFERROR(INDEX(#REF!,$D45,MATCH(K$10,#REF!,0)), "")</f>
        <v/>
      </c>
      <c r="L45" s="47" t="str">
        <f>IFERROR(INDEX(#REF!,$D45,MATCH(L$10,#REF!,0)), "")</f>
        <v/>
      </c>
      <c r="M45" s="47" t="str">
        <f>IFERROR(INDEX(#REF!,$D45,MATCH(M$10,#REF!,0)), "")</f>
        <v/>
      </c>
      <c r="N45" s="47" t="str">
        <f>IFERROR(INDEX(#REF!,$D45,MATCH(N$10,#REF!,0)), "")</f>
        <v/>
      </c>
      <c r="O45" s="47" t="str">
        <f>IFERROR(INDEX(#REF!,$D45,MATCH(O$10,#REF!,0)), "")</f>
        <v/>
      </c>
      <c r="P45" s="47" t="str">
        <f>IFERROR(INDEX(#REF!,$D45,MATCH(P$10,#REF!,0)), "")</f>
        <v/>
      </c>
      <c r="Q45" s="47" t="str">
        <f>IFERROR(INDEX(#REF!,$D45,MATCH(Q$10,#REF!,0)), "")</f>
        <v/>
      </c>
      <c r="R45" s="47" t="str">
        <f>IFERROR(INDEX(#REF!,$D45,MATCH(R$10,#REF!,0)), "")</f>
        <v/>
      </c>
      <c r="S45" s="47" t="str">
        <f>IFERROR(INDEX(#REF!,$D45,MATCH(S$10,#REF!,0)), "")</f>
        <v/>
      </c>
    </row>
    <row r="46" spans="1:19" hidden="1" x14ac:dyDescent="0.25">
      <c r="A46" s="28" t="s">
        <v>377</v>
      </c>
      <c r="B46" s="52" t="s">
        <v>373</v>
      </c>
      <c r="C46" s="50" t="str">
        <f t="shared" si="17"/>
        <v>2016:1:3:7:TAOYUAN</v>
      </c>
      <c r="D46" s="42" t="e">
        <f>MATCH($C46,#REF!, 0)</f>
        <v>#REF!</v>
      </c>
      <c r="E46" s="36" t="str">
        <f>IFERROR(INDEX(#REF!,$D46,MATCH(E$10,#REF!,0)), "")</f>
        <v/>
      </c>
      <c r="F46" s="36" t="str">
        <f>IFERROR(INDEX(#REF!,$D46,MATCH(F$10,#REF!,0)), "")</f>
        <v/>
      </c>
      <c r="G46" s="36" t="str">
        <f>IFERROR(INDEX(#REF!,$D46,MATCH(G$10,#REF!,0)), "")</f>
        <v/>
      </c>
      <c r="H46" s="36" t="str">
        <f>IFERROR(INDEX(#REF!,$D46,MATCH(H$10,#REF!,0)), "")</f>
        <v/>
      </c>
      <c r="I46" s="36" t="str">
        <f>IFERROR(INDEX(#REF!,$D46,MATCH(I$10,#REF!,0)), "")</f>
        <v/>
      </c>
      <c r="J46" s="47" t="str">
        <f>IFERROR(INDEX(#REF!,$D46,MATCH(J$10,#REF!,0)), "")</f>
        <v/>
      </c>
      <c r="K46" s="47" t="str">
        <f>IFERROR(INDEX(#REF!,$D46,MATCH(K$10,#REF!,0)), "")</f>
        <v/>
      </c>
      <c r="L46" s="47" t="str">
        <f>IFERROR(INDEX(#REF!,$D46,MATCH(L$10,#REF!,0)), "")</f>
        <v/>
      </c>
      <c r="M46" s="47" t="str">
        <f>IFERROR(INDEX(#REF!,$D46,MATCH(M$10,#REF!,0)), "")</f>
        <v/>
      </c>
      <c r="N46" s="47" t="str">
        <f>IFERROR(INDEX(#REF!,$D46,MATCH(N$10,#REF!,0)), "")</f>
        <v/>
      </c>
      <c r="O46" s="47" t="str">
        <f>IFERROR(INDEX(#REF!,$D46,MATCH(O$10,#REF!,0)), "")</f>
        <v/>
      </c>
      <c r="P46" s="47" t="str">
        <f>IFERROR(INDEX(#REF!,$D46,MATCH(P$10,#REF!,0)), "")</f>
        <v/>
      </c>
      <c r="Q46" s="47" t="str">
        <f>IFERROR(INDEX(#REF!,$D46,MATCH(Q$10,#REF!,0)), "")</f>
        <v/>
      </c>
      <c r="R46" s="47" t="str">
        <f>IFERROR(INDEX(#REF!,$D46,MATCH(R$10,#REF!,0)), "")</f>
        <v/>
      </c>
      <c r="S46" s="47" t="str">
        <f>IFERROR(INDEX(#REF!,$D46,MATCH(S$10,#REF!,0)), "")</f>
        <v/>
      </c>
    </row>
    <row r="47" spans="1:19" x14ac:dyDescent="0.25">
      <c r="B47" s="49" t="s">
        <v>373</v>
      </c>
      <c r="C47" s="50"/>
      <c r="D47" s="50"/>
      <c r="E47" s="51">
        <f>SUM(E36:E46)</f>
        <v>0</v>
      </c>
      <c r="F47" s="51">
        <f t="shared" ref="F47" si="18">SUM(F36:F46)</f>
        <v>0</v>
      </c>
      <c r="G47" s="51">
        <f t="shared" ref="G47" si="19">SUM(G36:G46)</f>
        <v>0</v>
      </c>
      <c r="H47" s="51">
        <f t="shared" ref="H47" si="20">SUM(H36:H46)</f>
        <v>0</v>
      </c>
      <c r="I47" s="51">
        <f t="shared" ref="I47" si="21">SUM(I36:I46)</f>
        <v>0</v>
      </c>
      <c r="J47" s="51">
        <f t="shared" ref="J47" si="22">SUM(J36:J46)</f>
        <v>0</v>
      </c>
      <c r="K47" s="51">
        <f t="shared" ref="K47" si="23">SUM(K36:K46)</f>
        <v>0</v>
      </c>
      <c r="L47" s="51">
        <f t="shared" ref="L47" si="24">SUM(L36:L46)</f>
        <v>0</v>
      </c>
      <c r="M47" s="51">
        <f t="shared" ref="M47" si="25">SUM(M36:M46)</f>
        <v>0</v>
      </c>
      <c r="N47" s="51">
        <f t="shared" ref="N47" si="26">SUM(N36:N46)</f>
        <v>0</v>
      </c>
      <c r="O47" s="51">
        <f t="shared" ref="O47" si="27">SUM(O36:O46)</f>
        <v>0</v>
      </c>
      <c r="P47" s="51">
        <f t="shared" ref="P47" si="28">SUM(P36:P46)</f>
        <v>0</v>
      </c>
      <c r="Q47" s="51">
        <f t="shared" ref="Q47" si="29">SUM(Q36:Q46)</f>
        <v>0</v>
      </c>
      <c r="R47" s="51">
        <f t="shared" ref="R47" si="30">SUM(R36:R46)</f>
        <v>0</v>
      </c>
      <c r="S47" s="51">
        <f t="shared" ref="S47" si="31">SUM(S36:S46)</f>
        <v>0</v>
      </c>
    </row>
    <row r="48" spans="1:19" hidden="1" x14ac:dyDescent="0.25">
      <c r="A48" s="28" t="s">
        <v>376</v>
      </c>
      <c r="B48" s="52" t="s">
        <v>374</v>
      </c>
      <c r="C48" s="50" t="str">
        <f t="shared" ref="C48:C58" si="32">CONCATENATE(YEAR,":",MONTH,":4:7:", $A48)</f>
        <v>2016:1:4:7:OFFICE</v>
      </c>
      <c r="D48" s="42" t="e">
        <f>MATCH($C48,#REF!, 0)</f>
        <v>#REF!</v>
      </c>
      <c r="E48" s="36" t="str">
        <f>IFERROR(INDEX(#REF!,$D48,MATCH(E$10,#REF!,0)), "")</f>
        <v/>
      </c>
      <c r="F48" s="36" t="str">
        <f>IFERROR(INDEX(#REF!,$D48,MATCH(F$10,#REF!,0)), "")</f>
        <v/>
      </c>
      <c r="G48" s="36" t="str">
        <f>IFERROR(INDEX(#REF!,$D48,MATCH(G$10,#REF!,0)), "")</f>
        <v/>
      </c>
      <c r="H48" s="36" t="str">
        <f>IFERROR(INDEX(#REF!,$D48,MATCH(H$10,#REF!,0)), "")</f>
        <v/>
      </c>
      <c r="I48" s="36" t="str">
        <f>IFERROR(INDEX(#REF!,$D48,MATCH(I$10,#REF!,0)), "")</f>
        <v/>
      </c>
      <c r="J48" s="47" t="str">
        <f>IFERROR(INDEX(#REF!,$D48,MATCH(J$10,#REF!,0)), "")</f>
        <v/>
      </c>
      <c r="K48" s="47" t="str">
        <f>IFERROR(INDEX(#REF!,$D48,MATCH(K$10,#REF!,0)), "")</f>
        <v/>
      </c>
      <c r="L48" s="47" t="str">
        <f>IFERROR(INDEX(#REF!,$D48,MATCH(L$10,#REF!,0)), "")</f>
        <v/>
      </c>
      <c r="M48" s="47" t="str">
        <f>IFERROR(INDEX(#REF!,$D48,MATCH(M$10,#REF!,0)), "")</f>
        <v/>
      </c>
      <c r="N48" s="47" t="str">
        <f>IFERROR(INDEX(#REF!,$D48,MATCH(N$10,#REF!,0)), "")</f>
        <v/>
      </c>
      <c r="O48" s="47" t="str">
        <f>IFERROR(INDEX(#REF!,$D48,MATCH(O$10,#REF!,0)), "")</f>
        <v/>
      </c>
      <c r="P48" s="47" t="str">
        <f>IFERROR(INDEX(#REF!,$D48,MATCH(P$10,#REF!,0)), "")</f>
        <v/>
      </c>
      <c r="Q48" s="47" t="str">
        <f>IFERROR(INDEX(#REF!,$D48,MATCH(Q$10,#REF!,0)), "")</f>
        <v/>
      </c>
      <c r="R48" s="47" t="str">
        <f>IFERROR(INDEX(#REF!,$D48,MATCH(R$10,#REF!,0)), "")</f>
        <v/>
      </c>
      <c r="S48" s="47" t="str">
        <f>IFERROR(INDEX(#REF!,$D48,MATCH(S$10,#REF!,0)), "")</f>
        <v/>
      </c>
    </row>
    <row r="49" spans="1:19" hidden="1" x14ac:dyDescent="0.25">
      <c r="A49" s="28" t="s">
        <v>382</v>
      </c>
      <c r="B49" s="52" t="s">
        <v>374</v>
      </c>
      <c r="C49" s="50" t="str">
        <f t="shared" si="32"/>
        <v>2016:1:4:7:HUALIAN</v>
      </c>
      <c r="D49" s="42" t="e">
        <f>MATCH($C49,#REF!, 0)</f>
        <v>#REF!</v>
      </c>
      <c r="E49" s="36" t="str">
        <f>IFERROR(INDEX(#REF!,$D49,MATCH(E$10,#REF!,0)), "")</f>
        <v/>
      </c>
      <c r="F49" s="36" t="str">
        <f>IFERROR(INDEX(#REF!,$D49,MATCH(F$10,#REF!,0)), "")</f>
        <v/>
      </c>
      <c r="G49" s="36" t="str">
        <f>IFERROR(INDEX(#REF!,$D49,MATCH(G$10,#REF!,0)), "")</f>
        <v/>
      </c>
      <c r="H49" s="36" t="str">
        <f>IFERROR(INDEX(#REF!,$D49,MATCH(H$10,#REF!,0)), "")</f>
        <v/>
      </c>
      <c r="I49" s="36" t="str">
        <f>IFERROR(INDEX(#REF!,$D49,MATCH(I$10,#REF!,0)), "")</f>
        <v/>
      </c>
      <c r="J49" s="47" t="str">
        <f>IFERROR(INDEX(#REF!,$D49,MATCH(J$10,#REF!,0)), "")</f>
        <v/>
      </c>
      <c r="K49" s="47" t="str">
        <f>IFERROR(INDEX(#REF!,$D49,MATCH(K$10,#REF!,0)), "")</f>
        <v/>
      </c>
      <c r="L49" s="47" t="str">
        <f>IFERROR(INDEX(#REF!,$D49,MATCH(L$10,#REF!,0)), "")</f>
        <v/>
      </c>
      <c r="M49" s="47" t="str">
        <f>IFERROR(INDEX(#REF!,$D49,MATCH(M$10,#REF!,0)), "")</f>
        <v/>
      </c>
      <c r="N49" s="47" t="str">
        <f>IFERROR(INDEX(#REF!,$D49,MATCH(N$10,#REF!,0)), "")</f>
        <v/>
      </c>
      <c r="O49" s="47" t="str">
        <f>IFERROR(INDEX(#REF!,$D49,MATCH(O$10,#REF!,0)), "")</f>
        <v/>
      </c>
      <c r="P49" s="47" t="str">
        <f>IFERROR(INDEX(#REF!,$D49,MATCH(P$10,#REF!,0)), "")</f>
        <v/>
      </c>
      <c r="Q49" s="47" t="str">
        <f>IFERROR(INDEX(#REF!,$D49,MATCH(Q$10,#REF!,0)), "")</f>
        <v/>
      </c>
      <c r="R49" s="47" t="str">
        <f>IFERROR(INDEX(#REF!,$D49,MATCH(R$10,#REF!,0)), "")</f>
        <v/>
      </c>
      <c r="S49" s="47" t="str">
        <f>IFERROR(INDEX(#REF!,$D49,MATCH(S$10,#REF!,0)), "")</f>
        <v/>
      </c>
    </row>
    <row r="50" spans="1:19" hidden="1" x14ac:dyDescent="0.25">
      <c r="A50" s="28" t="s">
        <v>380</v>
      </c>
      <c r="B50" s="52" t="s">
        <v>374</v>
      </c>
      <c r="C50" s="50" t="str">
        <f t="shared" si="32"/>
        <v>2016:1:4:7:TAIDONG</v>
      </c>
      <c r="D50" s="42" t="e">
        <f>MATCH($C50,#REF!, 0)</f>
        <v>#REF!</v>
      </c>
      <c r="E50" s="36" t="str">
        <f>IFERROR(INDEX(#REF!,$D50,MATCH(E$10,#REF!,0)), "")</f>
        <v/>
      </c>
      <c r="F50" s="36" t="str">
        <f>IFERROR(INDEX(#REF!,$D50,MATCH(F$10,#REF!,0)), "")</f>
        <v/>
      </c>
      <c r="G50" s="36" t="str">
        <f>IFERROR(INDEX(#REF!,$D50,MATCH(G$10,#REF!,0)), "")</f>
        <v/>
      </c>
      <c r="H50" s="36" t="str">
        <f>IFERROR(INDEX(#REF!,$D50,MATCH(H$10,#REF!,0)), "")</f>
        <v/>
      </c>
      <c r="I50" s="36" t="str">
        <f>IFERROR(INDEX(#REF!,$D50,MATCH(I$10,#REF!,0)), "")</f>
        <v/>
      </c>
      <c r="J50" s="47" t="str">
        <f>IFERROR(INDEX(#REF!,$D50,MATCH(J$10,#REF!,0)), "")</f>
        <v/>
      </c>
      <c r="K50" s="47" t="str">
        <f>IFERROR(INDEX(#REF!,$D50,MATCH(K$10,#REF!,0)), "")</f>
        <v/>
      </c>
      <c r="L50" s="47" t="str">
        <f>IFERROR(INDEX(#REF!,$D50,MATCH(L$10,#REF!,0)), "")</f>
        <v/>
      </c>
      <c r="M50" s="47" t="str">
        <f>IFERROR(INDEX(#REF!,$D50,MATCH(M$10,#REF!,0)), "")</f>
        <v/>
      </c>
      <c r="N50" s="47" t="str">
        <f>IFERROR(INDEX(#REF!,$D50,MATCH(N$10,#REF!,0)), "")</f>
        <v/>
      </c>
      <c r="O50" s="47" t="str">
        <f>IFERROR(INDEX(#REF!,$D50,MATCH(O$10,#REF!,0)), "")</f>
        <v/>
      </c>
      <c r="P50" s="47" t="str">
        <f>IFERROR(INDEX(#REF!,$D50,MATCH(P$10,#REF!,0)), "")</f>
        <v/>
      </c>
      <c r="Q50" s="47" t="str">
        <f>IFERROR(INDEX(#REF!,$D50,MATCH(Q$10,#REF!,0)), "")</f>
        <v/>
      </c>
      <c r="R50" s="47" t="str">
        <f>IFERROR(INDEX(#REF!,$D50,MATCH(R$10,#REF!,0)), "")</f>
        <v/>
      </c>
      <c r="S50" s="47" t="str">
        <f>IFERROR(INDEX(#REF!,$D50,MATCH(S$10,#REF!,0)), "")</f>
        <v/>
      </c>
    </row>
    <row r="51" spans="1:19" hidden="1" x14ac:dyDescent="0.25">
      <c r="A51" s="28" t="s">
        <v>379</v>
      </c>
      <c r="B51" s="52" t="s">
        <v>374</v>
      </c>
      <c r="C51" s="50" t="str">
        <f t="shared" si="32"/>
        <v>2016:1:4:7:ZHUNAN</v>
      </c>
      <c r="D51" s="42" t="e">
        <f>MATCH($C51,#REF!, 0)</f>
        <v>#REF!</v>
      </c>
      <c r="E51" s="36" t="str">
        <f>IFERROR(INDEX(#REF!,$D51,MATCH(E$10,#REF!,0)), "")</f>
        <v/>
      </c>
      <c r="F51" s="36" t="str">
        <f>IFERROR(INDEX(#REF!,$D51,MATCH(F$10,#REF!,0)), "")</f>
        <v/>
      </c>
      <c r="G51" s="36" t="str">
        <f>IFERROR(INDEX(#REF!,$D51,MATCH(G$10,#REF!,0)), "")</f>
        <v/>
      </c>
      <c r="H51" s="36" t="str">
        <f>IFERROR(INDEX(#REF!,$D51,MATCH(H$10,#REF!,0)), "")</f>
        <v/>
      </c>
      <c r="I51" s="36" t="str">
        <f>IFERROR(INDEX(#REF!,$D51,MATCH(I$10,#REF!,0)), "")</f>
        <v/>
      </c>
      <c r="J51" s="47" t="str">
        <f>IFERROR(INDEX(#REF!,$D51,MATCH(J$10,#REF!,0)), "")</f>
        <v/>
      </c>
      <c r="K51" s="47" t="str">
        <f>IFERROR(INDEX(#REF!,$D51,MATCH(K$10,#REF!,0)), "")</f>
        <v/>
      </c>
      <c r="L51" s="47" t="str">
        <f>IFERROR(INDEX(#REF!,$D51,MATCH(L$10,#REF!,0)), "")</f>
        <v/>
      </c>
      <c r="M51" s="47" t="str">
        <f>IFERROR(INDEX(#REF!,$D51,MATCH(M$10,#REF!,0)), "")</f>
        <v/>
      </c>
      <c r="N51" s="47" t="str">
        <f>IFERROR(INDEX(#REF!,$D51,MATCH(N$10,#REF!,0)), "")</f>
        <v/>
      </c>
      <c r="O51" s="47" t="str">
        <f>IFERROR(INDEX(#REF!,$D51,MATCH(O$10,#REF!,0)), "")</f>
        <v/>
      </c>
      <c r="P51" s="47" t="str">
        <f>IFERROR(INDEX(#REF!,$D51,MATCH(P$10,#REF!,0)), "")</f>
        <v/>
      </c>
      <c r="Q51" s="47" t="str">
        <f>IFERROR(INDEX(#REF!,$D51,MATCH(Q$10,#REF!,0)), "")</f>
        <v/>
      </c>
      <c r="R51" s="47" t="str">
        <f>IFERROR(INDEX(#REF!,$D51,MATCH(R$10,#REF!,0)), "")</f>
        <v/>
      </c>
      <c r="S51" s="47" t="str">
        <f>IFERROR(INDEX(#REF!,$D51,MATCH(S$10,#REF!,0)), "")</f>
        <v/>
      </c>
    </row>
    <row r="52" spans="1:19" hidden="1" x14ac:dyDescent="0.25">
      <c r="A52" s="28" t="s">
        <v>378</v>
      </c>
      <c r="B52" s="52" t="s">
        <v>374</v>
      </c>
      <c r="C52" s="50" t="str">
        <f t="shared" si="32"/>
        <v>2016:1:4:7:XINZHU</v>
      </c>
      <c r="D52" s="42" t="e">
        <f>MATCH($C52,#REF!, 0)</f>
        <v>#REF!</v>
      </c>
      <c r="E52" s="36" t="str">
        <f>IFERROR(INDEX(#REF!,$D52,MATCH(E$10,#REF!,0)), "")</f>
        <v/>
      </c>
      <c r="F52" s="36" t="str">
        <f>IFERROR(INDEX(#REF!,$D52,MATCH(F$10,#REF!,0)), "")</f>
        <v/>
      </c>
      <c r="G52" s="36" t="str">
        <f>IFERROR(INDEX(#REF!,$D52,MATCH(G$10,#REF!,0)), "")</f>
        <v/>
      </c>
      <c r="H52" s="36" t="str">
        <f>IFERROR(INDEX(#REF!,$D52,MATCH(H$10,#REF!,0)), "")</f>
        <v/>
      </c>
      <c r="I52" s="36" t="str">
        <f>IFERROR(INDEX(#REF!,$D52,MATCH(I$10,#REF!,0)), "")</f>
        <v/>
      </c>
      <c r="J52" s="47" t="str">
        <f>IFERROR(INDEX(#REF!,$D52,MATCH(J$10,#REF!,0)), "")</f>
        <v/>
      </c>
      <c r="K52" s="47" t="str">
        <f>IFERROR(INDEX(#REF!,$D52,MATCH(K$10,#REF!,0)), "")</f>
        <v/>
      </c>
      <c r="L52" s="47" t="str">
        <f>IFERROR(INDEX(#REF!,$D52,MATCH(L$10,#REF!,0)), "")</f>
        <v/>
      </c>
      <c r="M52" s="47" t="str">
        <f>IFERROR(INDEX(#REF!,$D52,MATCH(M$10,#REF!,0)), "")</f>
        <v/>
      </c>
      <c r="N52" s="47" t="str">
        <f>IFERROR(INDEX(#REF!,$D52,MATCH(N$10,#REF!,0)), "")</f>
        <v/>
      </c>
      <c r="O52" s="47" t="str">
        <f>IFERROR(INDEX(#REF!,$D52,MATCH(O$10,#REF!,0)), "")</f>
        <v/>
      </c>
      <c r="P52" s="47" t="str">
        <f>IFERROR(INDEX(#REF!,$D52,MATCH(P$10,#REF!,0)), "")</f>
        <v/>
      </c>
      <c r="Q52" s="47" t="str">
        <f>IFERROR(INDEX(#REF!,$D52,MATCH(Q$10,#REF!,0)), "")</f>
        <v/>
      </c>
      <c r="R52" s="47" t="str">
        <f>IFERROR(INDEX(#REF!,$D52,MATCH(R$10,#REF!,0)), "")</f>
        <v/>
      </c>
      <c r="S52" s="47" t="str">
        <f>IFERROR(INDEX(#REF!,$D52,MATCH(S$10,#REF!,0)), "")</f>
        <v/>
      </c>
    </row>
    <row r="53" spans="1:19" hidden="1" x14ac:dyDescent="0.25">
      <c r="A53" s="28" t="s">
        <v>387</v>
      </c>
      <c r="B53" s="52" t="s">
        <v>374</v>
      </c>
      <c r="C53" s="50" t="str">
        <f t="shared" si="32"/>
        <v>2016:1:4:7:CENTRAL</v>
      </c>
      <c r="D53" s="42" t="e">
        <f>MATCH($C53,#REF!, 0)</f>
        <v>#REF!</v>
      </c>
      <c r="E53" s="36" t="str">
        <f>IFERROR(INDEX(#REF!,$D53,MATCH(E$10,#REF!,0)), "")</f>
        <v/>
      </c>
      <c r="F53" s="36" t="str">
        <f>IFERROR(INDEX(#REF!,$D53,MATCH(F$10,#REF!,0)), "")</f>
        <v/>
      </c>
      <c r="G53" s="36" t="str">
        <f>IFERROR(INDEX(#REF!,$D53,MATCH(G$10,#REF!,0)), "")</f>
        <v/>
      </c>
      <c r="H53" s="36" t="str">
        <f>IFERROR(INDEX(#REF!,$D53,MATCH(H$10,#REF!,0)), "")</f>
        <v/>
      </c>
      <c r="I53" s="36" t="str">
        <f>IFERROR(INDEX(#REF!,$D53,MATCH(I$10,#REF!,0)), "")</f>
        <v/>
      </c>
      <c r="J53" s="47" t="str">
        <f>IFERROR(INDEX(#REF!,$D53,MATCH(J$10,#REF!,0)), "")</f>
        <v/>
      </c>
      <c r="K53" s="47" t="str">
        <f>IFERROR(INDEX(#REF!,$D53,MATCH(K$10,#REF!,0)), "")</f>
        <v/>
      </c>
      <c r="L53" s="47" t="str">
        <f>IFERROR(INDEX(#REF!,$D53,MATCH(L$10,#REF!,0)), "")</f>
        <v/>
      </c>
      <c r="M53" s="47" t="str">
        <f>IFERROR(INDEX(#REF!,$D53,MATCH(M$10,#REF!,0)), "")</f>
        <v/>
      </c>
      <c r="N53" s="47" t="str">
        <f>IFERROR(INDEX(#REF!,$D53,MATCH(N$10,#REF!,0)), "")</f>
        <v/>
      </c>
      <c r="O53" s="47" t="str">
        <f>IFERROR(INDEX(#REF!,$D53,MATCH(O$10,#REF!,0)), "")</f>
        <v/>
      </c>
      <c r="P53" s="47" t="str">
        <f>IFERROR(INDEX(#REF!,$D53,MATCH(P$10,#REF!,0)), "")</f>
        <v/>
      </c>
      <c r="Q53" s="47" t="str">
        <f>IFERROR(INDEX(#REF!,$D53,MATCH(Q$10,#REF!,0)), "")</f>
        <v/>
      </c>
      <c r="R53" s="47" t="str">
        <f>IFERROR(INDEX(#REF!,$D53,MATCH(R$10,#REF!,0)), "")</f>
        <v/>
      </c>
      <c r="S53" s="47" t="str">
        <f>IFERROR(INDEX(#REF!,$D53,MATCH(S$10,#REF!,0)), "")</f>
        <v/>
      </c>
    </row>
    <row r="54" spans="1:19" hidden="1" x14ac:dyDescent="0.25">
      <c r="A54" s="28" t="s">
        <v>383</v>
      </c>
      <c r="B54" s="52" t="s">
        <v>374</v>
      </c>
      <c r="C54" s="50" t="str">
        <f t="shared" si="32"/>
        <v>2016:1:4:7:NORTH</v>
      </c>
      <c r="D54" s="42" t="e">
        <f>MATCH($C54,#REF!, 0)</f>
        <v>#REF!</v>
      </c>
      <c r="E54" s="36" t="str">
        <f>IFERROR(INDEX(#REF!,$D54,MATCH(E$10,#REF!,0)), "")</f>
        <v/>
      </c>
      <c r="F54" s="36" t="str">
        <f>IFERROR(INDEX(#REF!,$D54,MATCH(F$10,#REF!,0)), "")</f>
        <v/>
      </c>
      <c r="G54" s="36" t="str">
        <f>IFERROR(INDEX(#REF!,$D54,MATCH(G$10,#REF!,0)), "")</f>
        <v/>
      </c>
      <c r="H54" s="36" t="str">
        <f>IFERROR(INDEX(#REF!,$D54,MATCH(H$10,#REF!,0)), "")</f>
        <v/>
      </c>
      <c r="I54" s="36" t="str">
        <f>IFERROR(INDEX(#REF!,$D54,MATCH(I$10,#REF!,0)), "")</f>
        <v/>
      </c>
      <c r="J54" s="47" t="str">
        <f>IFERROR(INDEX(#REF!,$D54,MATCH(J$10,#REF!,0)), "")</f>
        <v/>
      </c>
      <c r="K54" s="47" t="str">
        <f>IFERROR(INDEX(#REF!,$D54,MATCH(K$10,#REF!,0)), "")</f>
        <v/>
      </c>
      <c r="L54" s="47" t="str">
        <f>IFERROR(INDEX(#REF!,$D54,MATCH(L$10,#REF!,0)), "")</f>
        <v/>
      </c>
      <c r="M54" s="47" t="str">
        <f>IFERROR(INDEX(#REF!,$D54,MATCH(M$10,#REF!,0)), "")</f>
        <v/>
      </c>
      <c r="N54" s="47" t="str">
        <f>IFERROR(INDEX(#REF!,$D54,MATCH(N$10,#REF!,0)), "")</f>
        <v/>
      </c>
      <c r="O54" s="47" t="str">
        <f>IFERROR(INDEX(#REF!,$D54,MATCH(O$10,#REF!,0)), "")</f>
        <v/>
      </c>
      <c r="P54" s="47" t="str">
        <f>IFERROR(INDEX(#REF!,$D54,MATCH(P$10,#REF!,0)), "")</f>
        <v/>
      </c>
      <c r="Q54" s="47" t="str">
        <f>IFERROR(INDEX(#REF!,$D54,MATCH(Q$10,#REF!,0)), "")</f>
        <v/>
      </c>
      <c r="R54" s="47" t="str">
        <f>IFERROR(INDEX(#REF!,$D54,MATCH(R$10,#REF!,0)), "")</f>
        <v/>
      </c>
      <c r="S54" s="47" t="str">
        <f>IFERROR(INDEX(#REF!,$D54,MATCH(S$10,#REF!,0)), "")</f>
        <v/>
      </c>
    </row>
    <row r="55" spans="1:19" hidden="1" x14ac:dyDescent="0.25">
      <c r="A55" s="28" t="s">
        <v>386</v>
      </c>
      <c r="B55" s="52" t="s">
        <v>374</v>
      </c>
      <c r="C55" s="50" t="str">
        <f t="shared" si="32"/>
        <v>2016:1:4:7:SOUTH</v>
      </c>
      <c r="D55" s="42" t="e">
        <f>MATCH($C55,#REF!, 0)</f>
        <v>#REF!</v>
      </c>
      <c r="E55" s="36" t="str">
        <f>IFERROR(INDEX(#REF!,$D55,MATCH(E$10,#REF!,0)), "")</f>
        <v/>
      </c>
      <c r="F55" s="36" t="str">
        <f>IFERROR(INDEX(#REF!,$D55,MATCH(F$10,#REF!,0)), "")</f>
        <v/>
      </c>
      <c r="G55" s="36" t="str">
        <f>IFERROR(INDEX(#REF!,$D55,MATCH(G$10,#REF!,0)), "")</f>
        <v/>
      </c>
      <c r="H55" s="36" t="str">
        <f>IFERROR(INDEX(#REF!,$D55,MATCH(H$10,#REF!,0)), "")</f>
        <v/>
      </c>
      <c r="I55" s="36" t="str">
        <f>IFERROR(INDEX(#REF!,$D55,MATCH(I$10,#REF!,0)), "")</f>
        <v/>
      </c>
      <c r="J55" s="47" t="str">
        <f>IFERROR(INDEX(#REF!,$D55,MATCH(J$10,#REF!,0)), "")</f>
        <v/>
      </c>
      <c r="K55" s="47" t="str">
        <f>IFERROR(INDEX(#REF!,$D55,MATCH(K$10,#REF!,0)), "")</f>
        <v/>
      </c>
      <c r="L55" s="47" t="str">
        <f>IFERROR(INDEX(#REF!,$D55,MATCH(L$10,#REF!,0)), "")</f>
        <v/>
      </c>
      <c r="M55" s="47" t="str">
        <f>IFERROR(INDEX(#REF!,$D55,MATCH(M$10,#REF!,0)), "")</f>
        <v/>
      </c>
      <c r="N55" s="47" t="str">
        <f>IFERROR(INDEX(#REF!,$D55,MATCH(N$10,#REF!,0)), "")</f>
        <v/>
      </c>
      <c r="O55" s="47" t="str">
        <f>IFERROR(INDEX(#REF!,$D55,MATCH(O$10,#REF!,0)), "")</f>
        <v/>
      </c>
      <c r="P55" s="47" t="str">
        <f>IFERROR(INDEX(#REF!,$D55,MATCH(P$10,#REF!,0)), "")</f>
        <v/>
      </c>
      <c r="Q55" s="47" t="str">
        <f>IFERROR(INDEX(#REF!,$D55,MATCH(Q$10,#REF!,0)), "")</f>
        <v/>
      </c>
      <c r="R55" s="47" t="str">
        <f>IFERROR(INDEX(#REF!,$D55,MATCH(R$10,#REF!,0)), "")</f>
        <v/>
      </c>
      <c r="S55" s="47" t="str">
        <f>IFERROR(INDEX(#REF!,$D55,MATCH(S$10,#REF!,0)), "")</f>
        <v/>
      </c>
    </row>
    <row r="56" spans="1:19" hidden="1" x14ac:dyDescent="0.25">
      <c r="A56" s="28" t="s">
        <v>385</v>
      </c>
      <c r="B56" s="52" t="s">
        <v>374</v>
      </c>
      <c r="C56" s="50" t="str">
        <f t="shared" si="32"/>
        <v>2016:1:4:7:WEST</v>
      </c>
      <c r="D56" s="42" t="e">
        <f>MATCH($C56,#REF!, 0)</f>
        <v>#REF!</v>
      </c>
      <c r="E56" s="36" t="str">
        <f>IFERROR(INDEX(#REF!,$D56,MATCH(E$10,#REF!,0)), "")</f>
        <v/>
      </c>
      <c r="F56" s="36" t="str">
        <f>IFERROR(INDEX(#REF!,$D56,MATCH(F$10,#REF!,0)), "")</f>
        <v/>
      </c>
      <c r="G56" s="36" t="str">
        <f>IFERROR(INDEX(#REF!,$D56,MATCH(G$10,#REF!,0)), "")</f>
        <v/>
      </c>
      <c r="H56" s="36" t="str">
        <f>IFERROR(INDEX(#REF!,$D56,MATCH(H$10,#REF!,0)), "")</f>
        <v/>
      </c>
      <c r="I56" s="36" t="str">
        <f>IFERROR(INDEX(#REF!,$D56,MATCH(I$10,#REF!,0)), "")</f>
        <v/>
      </c>
      <c r="J56" s="47" t="str">
        <f>IFERROR(INDEX(#REF!,$D56,MATCH(J$10,#REF!,0)), "")</f>
        <v/>
      </c>
      <c r="K56" s="47" t="str">
        <f>IFERROR(INDEX(#REF!,$D56,MATCH(K$10,#REF!,0)), "")</f>
        <v/>
      </c>
      <c r="L56" s="47" t="str">
        <f>IFERROR(INDEX(#REF!,$D56,MATCH(L$10,#REF!,0)), "")</f>
        <v/>
      </c>
      <c r="M56" s="47" t="str">
        <f>IFERROR(INDEX(#REF!,$D56,MATCH(M$10,#REF!,0)), "")</f>
        <v/>
      </c>
      <c r="N56" s="47" t="str">
        <f>IFERROR(INDEX(#REF!,$D56,MATCH(N$10,#REF!,0)), "")</f>
        <v/>
      </c>
      <c r="O56" s="47" t="str">
        <f>IFERROR(INDEX(#REF!,$D56,MATCH(O$10,#REF!,0)), "")</f>
        <v/>
      </c>
      <c r="P56" s="47" t="str">
        <f>IFERROR(INDEX(#REF!,$D56,MATCH(P$10,#REF!,0)), "")</f>
        <v/>
      </c>
      <c r="Q56" s="47" t="str">
        <f>IFERROR(INDEX(#REF!,$D56,MATCH(Q$10,#REF!,0)), "")</f>
        <v/>
      </c>
      <c r="R56" s="47" t="str">
        <f>IFERROR(INDEX(#REF!,$D56,MATCH(R$10,#REF!,0)), "")</f>
        <v/>
      </c>
      <c r="S56" s="47" t="str">
        <f>IFERROR(INDEX(#REF!,$D56,MATCH(S$10,#REF!,0)), "")</f>
        <v/>
      </c>
    </row>
    <row r="57" spans="1:19" hidden="1" x14ac:dyDescent="0.25">
      <c r="A57" s="28" t="s">
        <v>384</v>
      </c>
      <c r="B57" s="52" t="s">
        <v>374</v>
      </c>
      <c r="C57" s="50" t="str">
        <f t="shared" si="32"/>
        <v>2016:1:4:7:EAST</v>
      </c>
      <c r="D57" s="42" t="e">
        <f>MATCH($C57,#REF!, 0)</f>
        <v>#REF!</v>
      </c>
      <c r="E57" s="36" t="str">
        <f>IFERROR(INDEX(#REF!,$D57,MATCH(E$10,#REF!,0)), "")</f>
        <v/>
      </c>
      <c r="F57" s="36" t="str">
        <f>IFERROR(INDEX(#REF!,$D57,MATCH(F$10,#REF!,0)), "")</f>
        <v/>
      </c>
      <c r="G57" s="36" t="str">
        <f>IFERROR(INDEX(#REF!,$D57,MATCH(G$10,#REF!,0)), "")</f>
        <v/>
      </c>
      <c r="H57" s="36" t="str">
        <f>IFERROR(INDEX(#REF!,$D57,MATCH(H$10,#REF!,0)), "")</f>
        <v/>
      </c>
      <c r="I57" s="36" t="str">
        <f>IFERROR(INDEX(#REF!,$D57,MATCH(I$10,#REF!,0)), "")</f>
        <v/>
      </c>
      <c r="J57" s="47" t="str">
        <f>IFERROR(INDEX(#REF!,$D57,MATCH(J$10,#REF!,0)), "")</f>
        <v/>
      </c>
      <c r="K57" s="47" t="str">
        <f>IFERROR(INDEX(#REF!,$D57,MATCH(K$10,#REF!,0)), "")</f>
        <v/>
      </c>
      <c r="L57" s="47" t="str">
        <f>IFERROR(INDEX(#REF!,$D57,MATCH(L$10,#REF!,0)), "")</f>
        <v/>
      </c>
      <c r="M57" s="47" t="str">
        <f>IFERROR(INDEX(#REF!,$D57,MATCH(M$10,#REF!,0)), "")</f>
        <v/>
      </c>
      <c r="N57" s="47" t="str">
        <f>IFERROR(INDEX(#REF!,$D57,MATCH(N$10,#REF!,0)), "")</f>
        <v/>
      </c>
      <c r="O57" s="47" t="str">
        <f>IFERROR(INDEX(#REF!,$D57,MATCH(O$10,#REF!,0)), "")</f>
        <v/>
      </c>
      <c r="P57" s="47" t="str">
        <f>IFERROR(INDEX(#REF!,$D57,MATCH(P$10,#REF!,0)), "")</f>
        <v/>
      </c>
      <c r="Q57" s="47" t="str">
        <f>IFERROR(INDEX(#REF!,$D57,MATCH(Q$10,#REF!,0)), "")</f>
        <v/>
      </c>
      <c r="R57" s="47" t="str">
        <f>IFERROR(INDEX(#REF!,$D57,MATCH(R$10,#REF!,0)), "")</f>
        <v/>
      </c>
      <c r="S57" s="47" t="str">
        <f>IFERROR(INDEX(#REF!,$D57,MATCH(S$10,#REF!,0)), "")</f>
        <v/>
      </c>
    </row>
    <row r="58" spans="1:19" hidden="1" x14ac:dyDescent="0.25">
      <c r="A58" s="28" t="s">
        <v>377</v>
      </c>
      <c r="B58" s="52" t="s">
        <v>374</v>
      </c>
      <c r="C58" s="50" t="str">
        <f t="shared" si="32"/>
        <v>2016:1:4:7:TAOYUAN</v>
      </c>
      <c r="D58" s="42" t="e">
        <f>MATCH($C58,#REF!, 0)</f>
        <v>#REF!</v>
      </c>
      <c r="E58" s="36" t="str">
        <f>IFERROR(INDEX(#REF!,$D58,MATCH(E$10,#REF!,0)), "")</f>
        <v/>
      </c>
      <c r="F58" s="36" t="str">
        <f>IFERROR(INDEX(#REF!,$D58,MATCH(F$10,#REF!,0)), "")</f>
        <v/>
      </c>
      <c r="G58" s="36" t="str">
        <f>IFERROR(INDEX(#REF!,$D58,MATCH(G$10,#REF!,0)), "")</f>
        <v/>
      </c>
      <c r="H58" s="36" t="str">
        <f>IFERROR(INDEX(#REF!,$D58,MATCH(H$10,#REF!,0)), "")</f>
        <v/>
      </c>
      <c r="I58" s="36" t="str">
        <f>IFERROR(INDEX(#REF!,$D58,MATCH(I$10,#REF!,0)), "")</f>
        <v/>
      </c>
      <c r="J58" s="47" t="str">
        <f>IFERROR(INDEX(#REF!,$D58,MATCH(J$10,#REF!,0)), "")</f>
        <v/>
      </c>
      <c r="K58" s="47" t="str">
        <f>IFERROR(INDEX(#REF!,$D58,MATCH(K$10,#REF!,0)), "")</f>
        <v/>
      </c>
      <c r="L58" s="47" t="str">
        <f>IFERROR(INDEX(#REF!,$D58,MATCH(L$10,#REF!,0)), "")</f>
        <v/>
      </c>
      <c r="M58" s="47" t="str">
        <f>IFERROR(INDEX(#REF!,$D58,MATCH(M$10,#REF!,0)), "")</f>
        <v/>
      </c>
      <c r="N58" s="47" t="str">
        <f>IFERROR(INDEX(#REF!,$D58,MATCH(N$10,#REF!,0)), "")</f>
        <v/>
      </c>
      <c r="O58" s="47" t="str">
        <f>IFERROR(INDEX(#REF!,$D58,MATCH(O$10,#REF!,0)), "")</f>
        <v/>
      </c>
      <c r="P58" s="47" t="str">
        <f>IFERROR(INDEX(#REF!,$D58,MATCH(P$10,#REF!,0)), "")</f>
        <v/>
      </c>
      <c r="Q58" s="47" t="str">
        <f>IFERROR(INDEX(#REF!,$D58,MATCH(Q$10,#REF!,0)), "")</f>
        <v/>
      </c>
      <c r="R58" s="47" t="str">
        <f>IFERROR(INDEX(#REF!,$D58,MATCH(R$10,#REF!,0)), "")</f>
        <v/>
      </c>
      <c r="S58" s="47" t="str">
        <f>IFERROR(INDEX(#REF!,$D58,MATCH(S$10,#REF!,0)), "")</f>
        <v/>
      </c>
    </row>
    <row r="59" spans="1:19" x14ac:dyDescent="0.25">
      <c r="B59" s="49" t="s">
        <v>374</v>
      </c>
      <c r="C59" s="50"/>
      <c r="D59" s="50"/>
      <c r="E59" s="51">
        <f>SUM(E48:E58)</f>
        <v>0</v>
      </c>
      <c r="F59" s="51">
        <f t="shared" ref="F59" si="33">SUM(F48:F58)</f>
        <v>0</v>
      </c>
      <c r="G59" s="51">
        <f t="shared" ref="G59" si="34">SUM(G48:G58)</f>
        <v>0</v>
      </c>
      <c r="H59" s="51">
        <f t="shared" ref="H59" si="35">SUM(H48:H58)</f>
        <v>0</v>
      </c>
      <c r="I59" s="51">
        <f t="shared" ref="I59" si="36">SUM(I48:I58)</f>
        <v>0</v>
      </c>
      <c r="J59" s="51">
        <f t="shared" ref="J59" si="37">SUM(J48:J58)</f>
        <v>0</v>
      </c>
      <c r="K59" s="51">
        <f t="shared" ref="K59" si="38">SUM(K48:K58)</f>
        <v>0</v>
      </c>
      <c r="L59" s="51">
        <f t="shared" ref="L59" si="39">SUM(L48:L58)</f>
        <v>0</v>
      </c>
      <c r="M59" s="51">
        <f t="shared" ref="M59" si="40">SUM(M48:M58)</f>
        <v>0</v>
      </c>
      <c r="N59" s="51">
        <f t="shared" ref="N59" si="41">SUM(N48:N58)</f>
        <v>0</v>
      </c>
      <c r="O59" s="51">
        <f t="shared" ref="O59" si="42">SUM(O48:O58)</f>
        <v>0</v>
      </c>
      <c r="P59" s="51">
        <f t="shared" ref="P59" si="43">SUM(P48:P58)</f>
        <v>0</v>
      </c>
      <c r="Q59" s="51">
        <f t="shared" ref="Q59" si="44">SUM(Q48:Q58)</f>
        <v>0</v>
      </c>
      <c r="R59" s="51">
        <f t="shared" ref="R59" si="45">SUM(R48:R58)</f>
        <v>0</v>
      </c>
      <c r="S59" s="51">
        <f t="shared" ref="S59" si="46">SUM(S48:S58)</f>
        <v>0</v>
      </c>
    </row>
    <row r="60" spans="1:19" hidden="1" x14ac:dyDescent="0.25">
      <c r="A60" s="28" t="s">
        <v>376</v>
      </c>
      <c r="B60" s="52" t="s">
        <v>375</v>
      </c>
      <c r="C60" s="50" t="str">
        <f t="shared" ref="C60:C70" si="47">CONCATENATE(YEAR,":",MONTH,":5:7:", $A60)</f>
        <v>2016:1:5:7:OFFICE</v>
      </c>
      <c r="D60" s="42" t="e">
        <f>MATCH($C60,#REF!, 0)</f>
        <v>#REF!</v>
      </c>
      <c r="E60" s="36" t="str">
        <f>IFERROR(INDEX(#REF!,$D60,MATCH(E$10,#REF!,0)), "")</f>
        <v/>
      </c>
      <c r="F60" s="36" t="str">
        <f>IFERROR(INDEX(#REF!,$D60,MATCH(F$10,#REF!,0)), "")</f>
        <v/>
      </c>
      <c r="G60" s="36" t="str">
        <f>IFERROR(INDEX(#REF!,$D60,MATCH(G$10,#REF!,0)), "")</f>
        <v/>
      </c>
      <c r="H60" s="36" t="str">
        <f>IFERROR(INDEX(#REF!,$D60,MATCH(H$10,#REF!,0)), "")</f>
        <v/>
      </c>
      <c r="I60" s="36" t="str">
        <f>IFERROR(INDEX(#REF!,$D60,MATCH(I$10,#REF!,0)), "")</f>
        <v/>
      </c>
      <c r="J60" s="47" t="str">
        <f>IFERROR(INDEX(#REF!,$D60,MATCH(J$10,#REF!,0)), "")</f>
        <v/>
      </c>
      <c r="K60" s="47" t="str">
        <f>IFERROR(INDEX(#REF!,$D60,MATCH(K$10,#REF!,0)), "")</f>
        <v/>
      </c>
      <c r="L60" s="47" t="str">
        <f>IFERROR(INDEX(#REF!,$D60,MATCH(L$10,#REF!,0)), "")</f>
        <v/>
      </c>
      <c r="M60" s="47" t="str">
        <f>IFERROR(INDEX(#REF!,$D60,MATCH(M$10,#REF!,0)), "")</f>
        <v/>
      </c>
      <c r="N60" s="47" t="str">
        <f>IFERROR(INDEX(#REF!,$D60,MATCH(N$10,#REF!,0)), "")</f>
        <v/>
      </c>
      <c r="O60" s="47" t="str">
        <f>IFERROR(INDEX(#REF!,$D60,MATCH(O$10,#REF!,0)), "")</f>
        <v/>
      </c>
      <c r="P60" s="47" t="str">
        <f>IFERROR(INDEX(#REF!,$D60,MATCH(P$10,#REF!,0)), "")</f>
        <v/>
      </c>
      <c r="Q60" s="47" t="str">
        <f>IFERROR(INDEX(#REF!,$D60,MATCH(Q$10,#REF!,0)), "")</f>
        <v/>
      </c>
      <c r="R60" s="47" t="str">
        <f>IFERROR(INDEX(#REF!,$D60,MATCH(R$10,#REF!,0)), "")</f>
        <v/>
      </c>
      <c r="S60" s="47" t="str">
        <f>IFERROR(INDEX(#REF!,$D60,MATCH(S$10,#REF!,0)), "")</f>
        <v/>
      </c>
    </row>
    <row r="61" spans="1:19" hidden="1" x14ac:dyDescent="0.25">
      <c r="A61" s="28" t="s">
        <v>382</v>
      </c>
      <c r="B61" s="52" t="s">
        <v>375</v>
      </c>
      <c r="C61" s="50" t="str">
        <f t="shared" si="47"/>
        <v>2016:1:5:7:HUALIAN</v>
      </c>
      <c r="D61" s="42" t="e">
        <f>MATCH($C61,#REF!, 0)</f>
        <v>#REF!</v>
      </c>
      <c r="E61" s="36" t="str">
        <f>IFERROR(INDEX(#REF!,$D61,MATCH(E$10,#REF!,0)), "")</f>
        <v/>
      </c>
      <c r="F61" s="36" t="str">
        <f>IFERROR(INDEX(#REF!,$D61,MATCH(F$10,#REF!,0)), "")</f>
        <v/>
      </c>
      <c r="G61" s="36" t="str">
        <f>IFERROR(INDEX(#REF!,$D61,MATCH(G$10,#REF!,0)), "")</f>
        <v/>
      </c>
      <c r="H61" s="36" t="str">
        <f>IFERROR(INDEX(#REF!,$D61,MATCH(H$10,#REF!,0)), "")</f>
        <v/>
      </c>
      <c r="I61" s="36" t="str">
        <f>IFERROR(INDEX(#REF!,$D61,MATCH(I$10,#REF!,0)), "")</f>
        <v/>
      </c>
      <c r="J61" s="47" t="str">
        <f>IFERROR(INDEX(#REF!,$D61,MATCH(J$10,#REF!,0)), "")</f>
        <v/>
      </c>
      <c r="K61" s="47" t="str">
        <f>IFERROR(INDEX(#REF!,$D61,MATCH(K$10,#REF!,0)), "")</f>
        <v/>
      </c>
      <c r="L61" s="47" t="str">
        <f>IFERROR(INDEX(#REF!,$D61,MATCH(L$10,#REF!,0)), "")</f>
        <v/>
      </c>
      <c r="M61" s="47" t="str">
        <f>IFERROR(INDEX(#REF!,$D61,MATCH(M$10,#REF!,0)), "")</f>
        <v/>
      </c>
      <c r="N61" s="47" t="str">
        <f>IFERROR(INDEX(#REF!,$D61,MATCH(N$10,#REF!,0)), "")</f>
        <v/>
      </c>
      <c r="O61" s="47" t="str">
        <f>IFERROR(INDEX(#REF!,$D61,MATCH(O$10,#REF!,0)), "")</f>
        <v/>
      </c>
      <c r="P61" s="47" t="str">
        <f>IFERROR(INDEX(#REF!,$D61,MATCH(P$10,#REF!,0)), "")</f>
        <v/>
      </c>
      <c r="Q61" s="47" t="str">
        <f>IFERROR(INDEX(#REF!,$D61,MATCH(Q$10,#REF!,0)), "")</f>
        <v/>
      </c>
      <c r="R61" s="47" t="str">
        <f>IFERROR(INDEX(#REF!,$D61,MATCH(R$10,#REF!,0)), "")</f>
        <v/>
      </c>
      <c r="S61" s="47" t="str">
        <f>IFERROR(INDEX(#REF!,$D61,MATCH(S$10,#REF!,0)), "")</f>
        <v/>
      </c>
    </row>
    <row r="62" spans="1:19" hidden="1" x14ac:dyDescent="0.25">
      <c r="A62" s="28" t="s">
        <v>380</v>
      </c>
      <c r="B62" s="52" t="s">
        <v>375</v>
      </c>
      <c r="C62" s="50" t="str">
        <f t="shared" si="47"/>
        <v>2016:1:5:7:TAIDONG</v>
      </c>
      <c r="D62" s="42" t="e">
        <f>MATCH($C62,#REF!, 0)</f>
        <v>#REF!</v>
      </c>
      <c r="E62" s="36" t="str">
        <f>IFERROR(INDEX(#REF!,$D62,MATCH(E$10,#REF!,0)), "")</f>
        <v/>
      </c>
      <c r="F62" s="36" t="str">
        <f>IFERROR(INDEX(#REF!,$D62,MATCH(F$10,#REF!,0)), "")</f>
        <v/>
      </c>
      <c r="G62" s="36" t="str">
        <f>IFERROR(INDEX(#REF!,$D62,MATCH(G$10,#REF!,0)), "")</f>
        <v/>
      </c>
      <c r="H62" s="36" t="str">
        <f>IFERROR(INDEX(#REF!,$D62,MATCH(H$10,#REF!,0)), "")</f>
        <v/>
      </c>
      <c r="I62" s="36" t="str">
        <f>IFERROR(INDEX(#REF!,$D62,MATCH(I$10,#REF!,0)), "")</f>
        <v/>
      </c>
      <c r="J62" s="47" t="str">
        <f>IFERROR(INDEX(#REF!,$D62,MATCH(J$10,#REF!,0)), "")</f>
        <v/>
      </c>
      <c r="K62" s="47" t="str">
        <f>IFERROR(INDEX(#REF!,$D62,MATCH(K$10,#REF!,0)), "")</f>
        <v/>
      </c>
      <c r="L62" s="47" t="str">
        <f>IFERROR(INDEX(#REF!,$D62,MATCH(L$10,#REF!,0)), "")</f>
        <v/>
      </c>
      <c r="M62" s="47" t="str">
        <f>IFERROR(INDEX(#REF!,$D62,MATCH(M$10,#REF!,0)), "")</f>
        <v/>
      </c>
      <c r="N62" s="47" t="str">
        <f>IFERROR(INDEX(#REF!,$D62,MATCH(N$10,#REF!,0)), "")</f>
        <v/>
      </c>
      <c r="O62" s="47" t="str">
        <f>IFERROR(INDEX(#REF!,$D62,MATCH(O$10,#REF!,0)), "")</f>
        <v/>
      </c>
      <c r="P62" s="47" t="str">
        <f>IFERROR(INDEX(#REF!,$D62,MATCH(P$10,#REF!,0)), "")</f>
        <v/>
      </c>
      <c r="Q62" s="47" t="str">
        <f>IFERROR(INDEX(#REF!,$D62,MATCH(Q$10,#REF!,0)), "")</f>
        <v/>
      </c>
      <c r="R62" s="47" t="str">
        <f>IFERROR(INDEX(#REF!,$D62,MATCH(R$10,#REF!,0)), "")</f>
        <v/>
      </c>
      <c r="S62" s="47" t="str">
        <f>IFERROR(INDEX(#REF!,$D62,MATCH(S$10,#REF!,0)), "")</f>
        <v/>
      </c>
    </row>
    <row r="63" spans="1:19" hidden="1" x14ac:dyDescent="0.25">
      <c r="A63" s="28" t="s">
        <v>379</v>
      </c>
      <c r="B63" s="52" t="s">
        <v>375</v>
      </c>
      <c r="C63" s="50" t="str">
        <f t="shared" si="47"/>
        <v>2016:1:5:7:ZHUNAN</v>
      </c>
      <c r="D63" s="42" t="e">
        <f>MATCH($C63,#REF!, 0)</f>
        <v>#REF!</v>
      </c>
      <c r="E63" s="36" t="str">
        <f>IFERROR(INDEX(#REF!,$D63,MATCH(E$10,#REF!,0)), "")</f>
        <v/>
      </c>
      <c r="F63" s="36" t="str">
        <f>IFERROR(INDEX(#REF!,$D63,MATCH(F$10,#REF!,0)), "")</f>
        <v/>
      </c>
      <c r="G63" s="36" t="str">
        <f>IFERROR(INDEX(#REF!,$D63,MATCH(G$10,#REF!,0)), "")</f>
        <v/>
      </c>
      <c r="H63" s="36" t="str">
        <f>IFERROR(INDEX(#REF!,$D63,MATCH(H$10,#REF!,0)), "")</f>
        <v/>
      </c>
      <c r="I63" s="36" t="str">
        <f>IFERROR(INDEX(#REF!,$D63,MATCH(I$10,#REF!,0)), "")</f>
        <v/>
      </c>
      <c r="J63" s="47" t="str">
        <f>IFERROR(INDEX(#REF!,$D63,MATCH(J$10,#REF!,0)), "")</f>
        <v/>
      </c>
      <c r="K63" s="47" t="str">
        <f>IFERROR(INDEX(#REF!,$D63,MATCH(K$10,#REF!,0)), "")</f>
        <v/>
      </c>
      <c r="L63" s="47" t="str">
        <f>IFERROR(INDEX(#REF!,$D63,MATCH(L$10,#REF!,0)), "")</f>
        <v/>
      </c>
      <c r="M63" s="47" t="str">
        <f>IFERROR(INDEX(#REF!,$D63,MATCH(M$10,#REF!,0)), "")</f>
        <v/>
      </c>
      <c r="N63" s="47" t="str">
        <f>IFERROR(INDEX(#REF!,$D63,MATCH(N$10,#REF!,0)), "")</f>
        <v/>
      </c>
      <c r="O63" s="47" t="str">
        <f>IFERROR(INDEX(#REF!,$D63,MATCH(O$10,#REF!,0)), "")</f>
        <v/>
      </c>
      <c r="P63" s="47" t="str">
        <f>IFERROR(INDEX(#REF!,$D63,MATCH(P$10,#REF!,0)), "")</f>
        <v/>
      </c>
      <c r="Q63" s="47" t="str">
        <f>IFERROR(INDEX(#REF!,$D63,MATCH(Q$10,#REF!,0)), "")</f>
        <v/>
      </c>
      <c r="R63" s="47" t="str">
        <f>IFERROR(INDEX(#REF!,$D63,MATCH(R$10,#REF!,0)), "")</f>
        <v/>
      </c>
      <c r="S63" s="47" t="str">
        <f>IFERROR(INDEX(#REF!,$D63,MATCH(S$10,#REF!,0)), "")</f>
        <v/>
      </c>
    </row>
    <row r="64" spans="1:19" hidden="1" x14ac:dyDescent="0.25">
      <c r="A64" s="28" t="s">
        <v>378</v>
      </c>
      <c r="B64" s="52" t="s">
        <v>375</v>
      </c>
      <c r="C64" s="50" t="str">
        <f t="shared" si="47"/>
        <v>2016:1:5:7:XINZHU</v>
      </c>
      <c r="D64" s="42" t="e">
        <f>MATCH($C64,#REF!, 0)</f>
        <v>#REF!</v>
      </c>
      <c r="E64" s="36" t="str">
        <f>IFERROR(INDEX(#REF!,$D64,MATCH(E$10,#REF!,0)), "")</f>
        <v/>
      </c>
      <c r="F64" s="36" t="str">
        <f>IFERROR(INDEX(#REF!,$D64,MATCH(F$10,#REF!,0)), "")</f>
        <v/>
      </c>
      <c r="G64" s="36" t="str">
        <f>IFERROR(INDEX(#REF!,$D64,MATCH(G$10,#REF!,0)), "")</f>
        <v/>
      </c>
      <c r="H64" s="36" t="str">
        <f>IFERROR(INDEX(#REF!,$D64,MATCH(H$10,#REF!,0)), "")</f>
        <v/>
      </c>
      <c r="I64" s="36" t="str">
        <f>IFERROR(INDEX(#REF!,$D64,MATCH(I$10,#REF!,0)), "")</f>
        <v/>
      </c>
      <c r="J64" s="47" t="str">
        <f>IFERROR(INDEX(#REF!,$D64,MATCH(J$10,#REF!,0)), "")</f>
        <v/>
      </c>
      <c r="K64" s="47" t="str">
        <f>IFERROR(INDEX(#REF!,$D64,MATCH(K$10,#REF!,0)), "")</f>
        <v/>
      </c>
      <c r="L64" s="47" t="str">
        <f>IFERROR(INDEX(#REF!,$D64,MATCH(L$10,#REF!,0)), "")</f>
        <v/>
      </c>
      <c r="M64" s="47" t="str">
        <f>IFERROR(INDEX(#REF!,$D64,MATCH(M$10,#REF!,0)), "")</f>
        <v/>
      </c>
      <c r="N64" s="47" t="str">
        <f>IFERROR(INDEX(#REF!,$D64,MATCH(N$10,#REF!,0)), "")</f>
        <v/>
      </c>
      <c r="O64" s="47" t="str">
        <f>IFERROR(INDEX(#REF!,$D64,MATCH(O$10,#REF!,0)), "")</f>
        <v/>
      </c>
      <c r="P64" s="47" t="str">
        <f>IFERROR(INDEX(#REF!,$D64,MATCH(P$10,#REF!,0)), "")</f>
        <v/>
      </c>
      <c r="Q64" s="47" t="str">
        <f>IFERROR(INDEX(#REF!,$D64,MATCH(Q$10,#REF!,0)), "")</f>
        <v/>
      </c>
      <c r="R64" s="47" t="str">
        <f>IFERROR(INDEX(#REF!,$D64,MATCH(R$10,#REF!,0)), "")</f>
        <v/>
      </c>
      <c r="S64" s="47" t="str">
        <f>IFERROR(INDEX(#REF!,$D64,MATCH(S$10,#REF!,0)), "")</f>
        <v/>
      </c>
    </row>
    <row r="65" spans="1:19" hidden="1" x14ac:dyDescent="0.25">
      <c r="A65" s="28" t="s">
        <v>387</v>
      </c>
      <c r="B65" s="52" t="s">
        <v>375</v>
      </c>
      <c r="C65" s="50" t="str">
        <f t="shared" si="47"/>
        <v>2016:1:5:7:CENTRAL</v>
      </c>
      <c r="D65" s="42" t="e">
        <f>MATCH($C65,#REF!, 0)</f>
        <v>#REF!</v>
      </c>
      <c r="E65" s="36" t="str">
        <f>IFERROR(INDEX(#REF!,$D65,MATCH(E$10,#REF!,0)), "")</f>
        <v/>
      </c>
      <c r="F65" s="36" t="str">
        <f>IFERROR(INDEX(#REF!,$D65,MATCH(F$10,#REF!,0)), "")</f>
        <v/>
      </c>
      <c r="G65" s="36" t="str">
        <f>IFERROR(INDEX(#REF!,$D65,MATCH(G$10,#REF!,0)), "")</f>
        <v/>
      </c>
      <c r="H65" s="36" t="str">
        <f>IFERROR(INDEX(#REF!,$D65,MATCH(H$10,#REF!,0)), "")</f>
        <v/>
      </c>
      <c r="I65" s="36" t="str">
        <f>IFERROR(INDEX(#REF!,$D65,MATCH(I$10,#REF!,0)), "")</f>
        <v/>
      </c>
      <c r="J65" s="47" t="str">
        <f>IFERROR(INDEX(#REF!,$D65,MATCH(J$10,#REF!,0)), "")</f>
        <v/>
      </c>
      <c r="K65" s="47" t="str">
        <f>IFERROR(INDEX(#REF!,$D65,MATCH(K$10,#REF!,0)), "")</f>
        <v/>
      </c>
      <c r="L65" s="47" t="str">
        <f>IFERROR(INDEX(#REF!,$D65,MATCH(L$10,#REF!,0)), "")</f>
        <v/>
      </c>
      <c r="M65" s="47" t="str">
        <f>IFERROR(INDEX(#REF!,$D65,MATCH(M$10,#REF!,0)), "")</f>
        <v/>
      </c>
      <c r="N65" s="47" t="str">
        <f>IFERROR(INDEX(#REF!,$D65,MATCH(N$10,#REF!,0)), "")</f>
        <v/>
      </c>
      <c r="O65" s="47" t="str">
        <f>IFERROR(INDEX(#REF!,$D65,MATCH(O$10,#REF!,0)), "")</f>
        <v/>
      </c>
      <c r="P65" s="47" t="str">
        <f>IFERROR(INDEX(#REF!,$D65,MATCH(P$10,#REF!,0)), "")</f>
        <v/>
      </c>
      <c r="Q65" s="47" t="str">
        <f>IFERROR(INDEX(#REF!,$D65,MATCH(Q$10,#REF!,0)), "")</f>
        <v/>
      </c>
      <c r="R65" s="47" t="str">
        <f>IFERROR(INDEX(#REF!,$D65,MATCH(R$10,#REF!,0)), "")</f>
        <v/>
      </c>
      <c r="S65" s="47" t="str">
        <f>IFERROR(INDEX(#REF!,$D65,MATCH(S$10,#REF!,0)), "")</f>
        <v/>
      </c>
    </row>
    <row r="66" spans="1:19" hidden="1" x14ac:dyDescent="0.25">
      <c r="A66" s="28" t="s">
        <v>383</v>
      </c>
      <c r="B66" s="52" t="s">
        <v>375</v>
      </c>
      <c r="C66" s="50" t="str">
        <f t="shared" si="47"/>
        <v>2016:1:5:7:NORTH</v>
      </c>
      <c r="D66" s="42" t="e">
        <f>MATCH($C66,#REF!, 0)</f>
        <v>#REF!</v>
      </c>
      <c r="E66" s="36" t="str">
        <f>IFERROR(INDEX(#REF!,$D66,MATCH(E$10,#REF!,0)), "")</f>
        <v/>
      </c>
      <c r="F66" s="36" t="str">
        <f>IFERROR(INDEX(#REF!,$D66,MATCH(F$10,#REF!,0)), "")</f>
        <v/>
      </c>
      <c r="G66" s="36" t="str">
        <f>IFERROR(INDEX(#REF!,$D66,MATCH(G$10,#REF!,0)), "")</f>
        <v/>
      </c>
      <c r="H66" s="36" t="str">
        <f>IFERROR(INDEX(#REF!,$D66,MATCH(H$10,#REF!,0)), "")</f>
        <v/>
      </c>
      <c r="I66" s="36" t="str">
        <f>IFERROR(INDEX(#REF!,$D66,MATCH(I$10,#REF!,0)), "")</f>
        <v/>
      </c>
      <c r="J66" s="47" t="str">
        <f>IFERROR(INDEX(#REF!,$D66,MATCH(J$10,#REF!,0)), "")</f>
        <v/>
      </c>
      <c r="K66" s="47" t="str">
        <f>IFERROR(INDEX(#REF!,$D66,MATCH(K$10,#REF!,0)), "")</f>
        <v/>
      </c>
      <c r="L66" s="47" t="str">
        <f>IFERROR(INDEX(#REF!,$D66,MATCH(L$10,#REF!,0)), "")</f>
        <v/>
      </c>
      <c r="M66" s="47" t="str">
        <f>IFERROR(INDEX(#REF!,$D66,MATCH(M$10,#REF!,0)), "")</f>
        <v/>
      </c>
      <c r="N66" s="47" t="str">
        <f>IFERROR(INDEX(#REF!,$D66,MATCH(N$10,#REF!,0)), "")</f>
        <v/>
      </c>
      <c r="O66" s="47" t="str">
        <f>IFERROR(INDEX(#REF!,$D66,MATCH(O$10,#REF!,0)), "")</f>
        <v/>
      </c>
      <c r="P66" s="47" t="str">
        <f>IFERROR(INDEX(#REF!,$D66,MATCH(P$10,#REF!,0)), "")</f>
        <v/>
      </c>
      <c r="Q66" s="47" t="str">
        <f>IFERROR(INDEX(#REF!,$D66,MATCH(Q$10,#REF!,0)), "")</f>
        <v/>
      </c>
      <c r="R66" s="47" t="str">
        <f>IFERROR(INDEX(#REF!,$D66,MATCH(R$10,#REF!,0)), "")</f>
        <v/>
      </c>
      <c r="S66" s="47" t="str">
        <f>IFERROR(INDEX(#REF!,$D66,MATCH(S$10,#REF!,0)), "")</f>
        <v/>
      </c>
    </row>
    <row r="67" spans="1:19" hidden="1" x14ac:dyDescent="0.25">
      <c r="A67" s="28" t="s">
        <v>386</v>
      </c>
      <c r="B67" s="52" t="s">
        <v>375</v>
      </c>
      <c r="C67" s="50" t="str">
        <f t="shared" si="47"/>
        <v>2016:1:5:7:SOUTH</v>
      </c>
      <c r="D67" s="42" t="e">
        <f>MATCH($C67,#REF!, 0)</f>
        <v>#REF!</v>
      </c>
      <c r="E67" s="36" t="str">
        <f>IFERROR(INDEX(#REF!,$D67,MATCH(E$10,#REF!,0)), "")</f>
        <v/>
      </c>
      <c r="F67" s="36" t="str">
        <f>IFERROR(INDEX(#REF!,$D67,MATCH(F$10,#REF!,0)), "")</f>
        <v/>
      </c>
      <c r="G67" s="36" t="str">
        <f>IFERROR(INDEX(#REF!,$D67,MATCH(G$10,#REF!,0)), "")</f>
        <v/>
      </c>
      <c r="H67" s="36" t="str">
        <f>IFERROR(INDEX(#REF!,$D67,MATCH(H$10,#REF!,0)), "")</f>
        <v/>
      </c>
      <c r="I67" s="36" t="str">
        <f>IFERROR(INDEX(#REF!,$D67,MATCH(I$10,#REF!,0)), "")</f>
        <v/>
      </c>
      <c r="J67" s="47" t="str">
        <f>IFERROR(INDEX(#REF!,$D67,MATCH(J$10,#REF!,0)), "")</f>
        <v/>
      </c>
      <c r="K67" s="47" t="str">
        <f>IFERROR(INDEX(#REF!,$D67,MATCH(K$10,#REF!,0)), "")</f>
        <v/>
      </c>
      <c r="L67" s="47" t="str">
        <f>IFERROR(INDEX(#REF!,$D67,MATCH(L$10,#REF!,0)), "")</f>
        <v/>
      </c>
      <c r="M67" s="47" t="str">
        <f>IFERROR(INDEX(#REF!,$D67,MATCH(M$10,#REF!,0)), "")</f>
        <v/>
      </c>
      <c r="N67" s="47" t="str">
        <f>IFERROR(INDEX(#REF!,$D67,MATCH(N$10,#REF!,0)), "")</f>
        <v/>
      </c>
      <c r="O67" s="47" t="str">
        <f>IFERROR(INDEX(#REF!,$D67,MATCH(O$10,#REF!,0)), "")</f>
        <v/>
      </c>
      <c r="P67" s="47" t="str">
        <f>IFERROR(INDEX(#REF!,$D67,MATCH(P$10,#REF!,0)), "")</f>
        <v/>
      </c>
      <c r="Q67" s="47" t="str">
        <f>IFERROR(INDEX(#REF!,$D67,MATCH(Q$10,#REF!,0)), "")</f>
        <v/>
      </c>
      <c r="R67" s="47" t="str">
        <f>IFERROR(INDEX(#REF!,$D67,MATCH(R$10,#REF!,0)), "")</f>
        <v/>
      </c>
      <c r="S67" s="47" t="str">
        <f>IFERROR(INDEX(#REF!,$D67,MATCH(S$10,#REF!,0)), "")</f>
        <v/>
      </c>
    </row>
    <row r="68" spans="1:19" hidden="1" x14ac:dyDescent="0.25">
      <c r="A68" s="28" t="s">
        <v>385</v>
      </c>
      <c r="B68" s="52" t="s">
        <v>375</v>
      </c>
      <c r="C68" s="50" t="str">
        <f t="shared" si="47"/>
        <v>2016:1:5:7:WEST</v>
      </c>
      <c r="D68" s="42" t="e">
        <f>MATCH($C68,#REF!, 0)</f>
        <v>#REF!</v>
      </c>
      <c r="E68" s="36" t="str">
        <f>IFERROR(INDEX(#REF!,$D68,MATCH(E$10,#REF!,0)), "")</f>
        <v/>
      </c>
      <c r="F68" s="36" t="str">
        <f>IFERROR(INDEX(#REF!,$D68,MATCH(F$10,#REF!,0)), "")</f>
        <v/>
      </c>
      <c r="G68" s="36" t="str">
        <f>IFERROR(INDEX(#REF!,$D68,MATCH(G$10,#REF!,0)), "")</f>
        <v/>
      </c>
      <c r="H68" s="36" t="str">
        <f>IFERROR(INDEX(#REF!,$D68,MATCH(H$10,#REF!,0)), "")</f>
        <v/>
      </c>
      <c r="I68" s="36" t="str">
        <f>IFERROR(INDEX(#REF!,$D68,MATCH(I$10,#REF!,0)), "")</f>
        <v/>
      </c>
      <c r="J68" s="47" t="str">
        <f>IFERROR(INDEX(#REF!,$D68,MATCH(J$10,#REF!,0)), "")</f>
        <v/>
      </c>
      <c r="K68" s="47" t="str">
        <f>IFERROR(INDEX(#REF!,$D68,MATCH(K$10,#REF!,0)), "")</f>
        <v/>
      </c>
      <c r="L68" s="47" t="str">
        <f>IFERROR(INDEX(#REF!,$D68,MATCH(L$10,#REF!,0)), "")</f>
        <v/>
      </c>
      <c r="M68" s="47" t="str">
        <f>IFERROR(INDEX(#REF!,$D68,MATCH(M$10,#REF!,0)), "")</f>
        <v/>
      </c>
      <c r="N68" s="47" t="str">
        <f>IFERROR(INDEX(#REF!,$D68,MATCH(N$10,#REF!,0)), "")</f>
        <v/>
      </c>
      <c r="O68" s="47" t="str">
        <f>IFERROR(INDEX(#REF!,$D68,MATCH(O$10,#REF!,0)), "")</f>
        <v/>
      </c>
      <c r="P68" s="47" t="str">
        <f>IFERROR(INDEX(#REF!,$D68,MATCH(P$10,#REF!,0)), "")</f>
        <v/>
      </c>
      <c r="Q68" s="47" t="str">
        <f>IFERROR(INDEX(#REF!,$D68,MATCH(Q$10,#REF!,0)), "")</f>
        <v/>
      </c>
      <c r="R68" s="47" t="str">
        <f>IFERROR(INDEX(#REF!,$D68,MATCH(R$10,#REF!,0)), "")</f>
        <v/>
      </c>
      <c r="S68" s="47" t="str">
        <f>IFERROR(INDEX(#REF!,$D68,MATCH(S$10,#REF!,0)), "")</f>
        <v/>
      </c>
    </row>
    <row r="69" spans="1:19" hidden="1" x14ac:dyDescent="0.25">
      <c r="A69" s="28" t="s">
        <v>384</v>
      </c>
      <c r="B69" s="52" t="s">
        <v>375</v>
      </c>
      <c r="C69" s="50" t="str">
        <f t="shared" si="47"/>
        <v>2016:1:5:7:EAST</v>
      </c>
      <c r="D69" s="42" t="e">
        <f>MATCH($C69,#REF!, 0)</f>
        <v>#REF!</v>
      </c>
      <c r="E69" s="36" t="str">
        <f>IFERROR(INDEX(#REF!,$D69,MATCH(E$10,#REF!,0)), "")</f>
        <v/>
      </c>
      <c r="F69" s="36" t="str">
        <f>IFERROR(INDEX(#REF!,$D69,MATCH(F$10,#REF!,0)), "")</f>
        <v/>
      </c>
      <c r="G69" s="36" t="str">
        <f>IFERROR(INDEX(#REF!,$D69,MATCH(G$10,#REF!,0)), "")</f>
        <v/>
      </c>
      <c r="H69" s="36" t="str">
        <f>IFERROR(INDEX(#REF!,$D69,MATCH(H$10,#REF!,0)), "")</f>
        <v/>
      </c>
      <c r="I69" s="36" t="str">
        <f>IFERROR(INDEX(#REF!,$D69,MATCH(I$10,#REF!,0)), "")</f>
        <v/>
      </c>
      <c r="J69" s="47" t="str">
        <f>IFERROR(INDEX(#REF!,$D69,MATCH(J$10,#REF!,0)), "")</f>
        <v/>
      </c>
      <c r="K69" s="47" t="str">
        <f>IFERROR(INDEX(#REF!,$D69,MATCH(K$10,#REF!,0)), "")</f>
        <v/>
      </c>
      <c r="L69" s="47" t="str">
        <f>IFERROR(INDEX(#REF!,$D69,MATCH(L$10,#REF!,0)), "")</f>
        <v/>
      </c>
      <c r="M69" s="47" t="str">
        <f>IFERROR(INDEX(#REF!,$D69,MATCH(M$10,#REF!,0)), "")</f>
        <v/>
      </c>
      <c r="N69" s="47" t="str">
        <f>IFERROR(INDEX(#REF!,$D69,MATCH(N$10,#REF!,0)), "")</f>
        <v/>
      </c>
      <c r="O69" s="47" t="str">
        <f>IFERROR(INDEX(#REF!,$D69,MATCH(O$10,#REF!,0)), "")</f>
        <v/>
      </c>
      <c r="P69" s="47" t="str">
        <f>IFERROR(INDEX(#REF!,$D69,MATCH(P$10,#REF!,0)), "")</f>
        <v/>
      </c>
      <c r="Q69" s="47" t="str">
        <f>IFERROR(INDEX(#REF!,$D69,MATCH(Q$10,#REF!,0)), "")</f>
        <v/>
      </c>
      <c r="R69" s="47" t="str">
        <f>IFERROR(INDEX(#REF!,$D69,MATCH(R$10,#REF!,0)), "")</f>
        <v/>
      </c>
      <c r="S69" s="47" t="str">
        <f>IFERROR(INDEX(#REF!,$D69,MATCH(S$10,#REF!,0)), "")</f>
        <v/>
      </c>
    </row>
    <row r="70" spans="1:19" hidden="1" x14ac:dyDescent="0.25">
      <c r="A70" s="28" t="s">
        <v>377</v>
      </c>
      <c r="B70" s="52" t="s">
        <v>375</v>
      </c>
      <c r="C70" s="50" t="str">
        <f t="shared" si="47"/>
        <v>2016:1:5:7:TAOYUAN</v>
      </c>
      <c r="D70" s="42" t="e">
        <f>MATCH($C70,#REF!, 0)</f>
        <v>#REF!</v>
      </c>
      <c r="E70" s="36" t="str">
        <f>IFERROR(INDEX(#REF!,$D70,MATCH(E$10,#REF!,0)), "")</f>
        <v/>
      </c>
      <c r="F70" s="36" t="str">
        <f>IFERROR(INDEX(#REF!,$D70,MATCH(F$10,#REF!,0)), "")</f>
        <v/>
      </c>
      <c r="G70" s="36" t="str">
        <f>IFERROR(INDEX(#REF!,$D70,MATCH(G$10,#REF!,0)), "")</f>
        <v/>
      </c>
      <c r="H70" s="36" t="str">
        <f>IFERROR(INDEX(#REF!,$D70,MATCH(H$10,#REF!,0)), "")</f>
        <v/>
      </c>
      <c r="I70" s="36" t="str">
        <f>IFERROR(INDEX(#REF!,$D70,MATCH(I$10,#REF!,0)), "")</f>
        <v/>
      </c>
      <c r="J70" s="47" t="str">
        <f>IFERROR(INDEX(#REF!,$D70,MATCH(J$10,#REF!,0)), "")</f>
        <v/>
      </c>
      <c r="K70" s="47" t="str">
        <f>IFERROR(INDEX(#REF!,$D70,MATCH(K$10,#REF!,0)), "")</f>
        <v/>
      </c>
      <c r="L70" s="47" t="str">
        <f>IFERROR(INDEX(#REF!,$D70,MATCH(L$10,#REF!,0)), "")</f>
        <v/>
      </c>
      <c r="M70" s="47" t="str">
        <f>IFERROR(INDEX(#REF!,$D70,MATCH(M$10,#REF!,0)), "")</f>
        <v/>
      </c>
      <c r="N70" s="47" t="str">
        <f>IFERROR(INDEX(#REF!,$D70,MATCH(N$10,#REF!,0)), "")</f>
        <v/>
      </c>
      <c r="O70" s="47" t="str">
        <f>IFERROR(INDEX(#REF!,$D70,MATCH(O$10,#REF!,0)), "")</f>
        <v/>
      </c>
      <c r="P70" s="47" t="str">
        <f>IFERROR(INDEX(#REF!,$D70,MATCH(P$10,#REF!,0)), "")</f>
        <v/>
      </c>
      <c r="Q70" s="47" t="str">
        <f>IFERROR(INDEX(#REF!,$D70,MATCH(Q$10,#REF!,0)), "")</f>
        <v/>
      </c>
      <c r="R70" s="47" t="str">
        <f>IFERROR(INDEX(#REF!,$D70,MATCH(R$10,#REF!,0)), "")</f>
        <v/>
      </c>
      <c r="S70" s="47" t="str">
        <f>IFERROR(INDEX(#REF!,$D70,MATCH(S$10,#REF!,0)), "")</f>
        <v/>
      </c>
    </row>
    <row r="71" spans="1:19" x14ac:dyDescent="0.25">
      <c r="B71" s="49" t="s">
        <v>375</v>
      </c>
      <c r="C71" s="50"/>
      <c r="D71" s="50"/>
      <c r="E71" s="51">
        <f>SUM(E60:E70)</f>
        <v>0</v>
      </c>
      <c r="F71" s="51">
        <f t="shared" ref="F71" si="48">SUM(F60:F70)</f>
        <v>0</v>
      </c>
      <c r="G71" s="51">
        <f t="shared" ref="G71" si="49">SUM(G60:G70)</f>
        <v>0</v>
      </c>
      <c r="H71" s="51">
        <f t="shared" ref="H71" si="50">SUM(H60:H70)</f>
        <v>0</v>
      </c>
      <c r="I71" s="51">
        <f t="shared" ref="I71" si="51">SUM(I60:I70)</f>
        <v>0</v>
      </c>
      <c r="J71" s="51">
        <f t="shared" ref="J71" si="52">SUM(J60:J70)</f>
        <v>0</v>
      </c>
      <c r="K71" s="51">
        <f t="shared" ref="K71" si="53">SUM(K60:K70)</f>
        <v>0</v>
      </c>
      <c r="L71" s="51">
        <f t="shared" ref="L71" si="54">SUM(L60:L70)</f>
        <v>0</v>
      </c>
      <c r="M71" s="51">
        <f t="shared" ref="M71" si="55">SUM(M60:M70)</f>
        <v>0</v>
      </c>
      <c r="N71" s="51">
        <f t="shared" ref="N71" si="56">SUM(N60:N70)</f>
        <v>0</v>
      </c>
      <c r="O71" s="51">
        <f t="shared" ref="O71" si="57">SUM(O60:O70)</f>
        <v>0</v>
      </c>
      <c r="P71" s="51">
        <f t="shared" ref="P71" si="58">SUM(P60:P70)</f>
        <v>0</v>
      </c>
      <c r="Q71" s="51">
        <f t="shared" ref="Q71" si="59">SUM(Q60:Q70)</f>
        <v>0</v>
      </c>
      <c r="R71" s="51">
        <f t="shared" ref="R71" si="60">SUM(R60:R70)</f>
        <v>0</v>
      </c>
      <c r="S71" s="51">
        <f t="shared" ref="S71" si="61">SUM(S60:S70)</f>
        <v>0</v>
      </c>
    </row>
    <row r="72" spans="1:19" x14ac:dyDescent="0.25">
      <c r="B72" s="34" t="s">
        <v>389</v>
      </c>
      <c r="C72" s="35"/>
      <c r="D72" s="35"/>
      <c r="E72" s="37">
        <f>E71+E59+E47+E35+E23</f>
        <v>0</v>
      </c>
      <c r="F72" s="37">
        <f t="shared" ref="F72:I72" si="62">F71+F59+F47+F35+F23</f>
        <v>0</v>
      </c>
      <c r="G72" s="37">
        <f t="shared" si="62"/>
        <v>0</v>
      </c>
      <c r="H72" s="37">
        <f t="shared" si="62"/>
        <v>0</v>
      </c>
      <c r="I72" s="37">
        <f t="shared" si="62"/>
        <v>0</v>
      </c>
      <c r="J72" s="37">
        <f t="shared" ref="J72" si="63">J71+J59+J47+J35+J23</f>
        <v>0</v>
      </c>
      <c r="K72" s="37">
        <f t="shared" ref="K72" si="64">K71+K59+K47+K35+K23</f>
        <v>0</v>
      </c>
      <c r="L72" s="37">
        <f t="shared" ref="L72" si="65">L71+L59+L47+L35+L23</f>
        <v>0</v>
      </c>
      <c r="M72" s="37">
        <f t="shared" ref="M72" si="66">M71+M59+M47+M35+M23</f>
        <v>0</v>
      </c>
      <c r="N72" s="37">
        <f t="shared" ref="N72" si="67">N71+N59+N47+N35+N23</f>
        <v>0</v>
      </c>
      <c r="O72" s="37">
        <f t="shared" ref="O72" si="68">O71+O59+O47+O35+O23</f>
        <v>0</v>
      </c>
      <c r="P72" s="37">
        <f t="shared" ref="P72" si="69">P71+P59+P47+P35+P23</f>
        <v>0</v>
      </c>
      <c r="Q72" s="37">
        <f t="shared" ref="Q72" si="70">Q71+Q59+Q47+Q35+Q23</f>
        <v>0</v>
      </c>
      <c r="R72" s="37">
        <f t="shared" ref="R72" si="71">R71+R59+R47+R35+R23</f>
        <v>0</v>
      </c>
      <c r="S72" s="37">
        <f t="shared" ref="S72" si="72">S71+S59+S47+S35+S23</f>
        <v>0</v>
      </c>
    </row>
  </sheetData>
  <mergeCells count="12">
    <mergeCell ref="M1:M8"/>
    <mergeCell ref="N1:N8"/>
    <mergeCell ref="B3:B5"/>
    <mergeCell ref="E1:I8"/>
    <mergeCell ref="J1:J8"/>
    <mergeCell ref="K1:K8"/>
    <mergeCell ref="L1:L8"/>
    <mergeCell ref="O1:O8"/>
    <mergeCell ref="P1:P8"/>
    <mergeCell ref="Q1:Q8"/>
    <mergeCell ref="R1:R8"/>
    <mergeCell ref="S1:S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C1" workbookViewId="0">
      <selection activeCell="M13" sqref="M13"/>
    </sheetView>
  </sheetViews>
  <sheetFormatPr defaultRowHeight="15" x14ac:dyDescent="0.25"/>
  <cols>
    <col min="1" max="1" width="19.85546875" hidden="1" customWidth="1"/>
    <col min="2" max="2" width="19.85546875" style="28" hidden="1" customWidth="1"/>
    <col min="3" max="3" width="22.42578125" style="28" bestFit="1" customWidth="1"/>
    <col min="4" max="4" width="25.7109375" customWidth="1"/>
    <col min="5" max="5" width="21.85546875" hidden="1" customWidth="1"/>
    <col min="6" max="6" width="11" hidden="1" customWidth="1"/>
    <col min="7" max="7" width="25.7109375" customWidth="1"/>
    <col min="8" max="11" width="7.7109375" customWidth="1"/>
  </cols>
  <sheetData>
    <row r="1" spans="1:11" ht="18.75" customHeight="1" x14ac:dyDescent="0.3">
      <c r="A1" s="2"/>
      <c r="B1" s="29"/>
      <c r="C1" s="30" t="s">
        <v>43</v>
      </c>
      <c r="D1" s="80"/>
      <c r="E1" s="61"/>
      <c r="F1" s="86"/>
      <c r="G1" s="82"/>
      <c r="H1" s="70" t="s">
        <v>690</v>
      </c>
      <c r="I1" s="70" t="s">
        <v>687</v>
      </c>
      <c r="J1" s="70" t="s">
        <v>685</v>
      </c>
      <c r="K1" s="70" t="s">
        <v>686</v>
      </c>
    </row>
    <row r="2" spans="1:11" ht="18.75" customHeight="1" x14ac:dyDescent="0.3">
      <c r="A2" s="2"/>
      <c r="B2" s="29"/>
      <c r="C2" s="31">
        <f>DATE</f>
        <v>42393</v>
      </c>
      <c r="D2" s="81"/>
      <c r="E2" s="63"/>
      <c r="F2" s="67"/>
      <c r="G2" s="83"/>
      <c r="H2" s="71"/>
      <c r="I2" s="71"/>
      <c r="J2" s="71"/>
      <c r="K2" s="71"/>
    </row>
    <row r="3" spans="1:11" ht="28.5" x14ac:dyDescent="0.25">
      <c r="A3" s="2"/>
      <c r="B3" s="29"/>
      <c r="C3" s="23" t="s">
        <v>694</v>
      </c>
      <c r="D3" s="23" t="s">
        <v>47</v>
      </c>
      <c r="E3" s="63"/>
      <c r="F3" s="67"/>
      <c r="G3" s="62"/>
      <c r="H3" s="71"/>
      <c r="I3" s="71"/>
      <c r="J3" s="71"/>
      <c r="K3" s="71"/>
    </row>
    <row r="4" spans="1:11" ht="18.75" customHeight="1" x14ac:dyDescent="0.3">
      <c r="A4" s="2"/>
      <c r="B4" s="29"/>
      <c r="C4" s="6"/>
      <c r="D4" s="81"/>
      <c r="E4" s="63"/>
      <c r="F4" s="67"/>
      <c r="G4" s="83"/>
      <c r="H4" s="71"/>
      <c r="I4" s="71"/>
      <c r="J4" s="71"/>
      <c r="K4" s="71"/>
    </row>
    <row r="5" spans="1:11" ht="15" customHeight="1" x14ac:dyDescent="0.3">
      <c r="A5" s="2"/>
      <c r="B5" s="29"/>
      <c r="C5" s="6"/>
      <c r="D5" s="81"/>
      <c r="E5" s="63"/>
      <c r="F5" s="67"/>
      <c r="G5" s="83"/>
      <c r="H5" s="71"/>
      <c r="I5" s="71"/>
      <c r="J5" s="71"/>
      <c r="K5" s="71"/>
    </row>
    <row r="6" spans="1:11" ht="18.75" x14ac:dyDescent="0.3">
      <c r="A6" s="2"/>
      <c r="B6" s="29"/>
      <c r="C6" s="6"/>
      <c r="D6" s="81"/>
      <c r="E6" s="63"/>
      <c r="F6" s="67"/>
      <c r="G6" s="83"/>
      <c r="H6" s="71"/>
      <c r="I6" s="71"/>
      <c r="J6" s="71"/>
      <c r="K6" s="71"/>
    </row>
    <row r="7" spans="1:11" ht="15" customHeight="1" x14ac:dyDescent="0.3">
      <c r="A7" s="2"/>
      <c r="B7" s="29"/>
      <c r="C7" s="6"/>
      <c r="D7" s="81"/>
      <c r="E7" s="63"/>
      <c r="F7" s="67"/>
      <c r="G7" s="83"/>
      <c r="H7" s="71"/>
      <c r="I7" s="71"/>
      <c r="J7" s="71"/>
      <c r="K7" s="71"/>
    </row>
    <row r="8" spans="1:11" ht="86.25" customHeight="1" x14ac:dyDescent="0.25">
      <c r="A8" s="2"/>
      <c r="B8" s="29"/>
      <c r="C8" s="33"/>
      <c r="D8" s="12" t="s">
        <v>708</v>
      </c>
      <c r="E8" s="63"/>
      <c r="F8" s="67"/>
      <c r="G8" s="84" t="s">
        <v>688</v>
      </c>
      <c r="H8" s="72"/>
      <c r="I8" s="72"/>
      <c r="J8" s="72"/>
      <c r="K8" s="72"/>
    </row>
    <row r="9" spans="1:11" x14ac:dyDescent="0.25">
      <c r="A9" s="2" t="s">
        <v>2</v>
      </c>
      <c r="B9" s="29"/>
      <c r="C9" s="32"/>
      <c r="D9" s="81"/>
      <c r="E9" s="63" t="s">
        <v>18</v>
      </c>
      <c r="F9" s="67" t="s">
        <v>19</v>
      </c>
      <c r="G9" s="85"/>
      <c r="H9" s="64"/>
      <c r="I9" s="64"/>
      <c r="J9" s="64"/>
      <c r="K9" s="65"/>
    </row>
    <row r="10" spans="1:11" hidden="1" x14ac:dyDescent="0.25">
      <c r="A10" s="2"/>
      <c r="B10" s="29"/>
      <c r="C10" s="66"/>
      <c r="D10" s="63"/>
      <c r="E10" s="63"/>
      <c r="F10" s="63"/>
      <c r="G10" s="63" t="s">
        <v>703</v>
      </c>
      <c r="H10" s="63" t="s">
        <v>689</v>
      </c>
      <c r="I10" s="63" t="s">
        <v>693</v>
      </c>
      <c r="J10" s="63" t="s">
        <v>691</v>
      </c>
      <c r="K10" s="67" t="s">
        <v>692</v>
      </c>
    </row>
    <row r="11" spans="1:11" x14ac:dyDescent="0.25">
      <c r="A11" s="10" t="s">
        <v>203</v>
      </c>
      <c r="B11" s="10"/>
      <c r="C11" s="16" t="s">
        <v>695</v>
      </c>
      <c r="D11" s="16" t="s">
        <v>200</v>
      </c>
      <c r="E11" s="9" t="str">
        <f t="shared" ref="E11:E15" si="0">CONCATENATE(YEAR,":",MONTH,":",WEEK,":",DAY,":",$A11)</f>
        <v>2016:1:4:7:ASSISTANTS</v>
      </c>
      <c r="F11" s="9">
        <f>MATCH($E11,DATA_BY_COMP!$A:$A,0)</f>
        <v>96</v>
      </c>
      <c r="G11" s="9" t="str">
        <f>IFERROR(INDEX(DATA_BY_COMP!$A:$AA,$F11,MATCH(G$10,DATA_BY_COMP!$A$1:$AA$1,0)), "")</f>
        <v>Intermediate</v>
      </c>
      <c r="H11" s="36">
        <f>IFERROR(INDEX(DATA_BY_COMP!$A:$AA,$F11,MATCH(H$10,DATA_BY_COMP!$A$1:$AA$1,0)), "")</f>
        <v>0</v>
      </c>
      <c r="I11" s="36">
        <f>IFERROR(INDEX(DATA_BY_COMP!$A:$AA,$F11,MATCH(I$10,DATA_BY_COMP!$A$1:$AA$1,0)), "")</f>
        <v>0</v>
      </c>
      <c r="J11" s="36">
        <f>IFERROR(INDEX(DATA_BY_COMP!$A:$AA,$F11,MATCH(J$10,DATA_BY_COMP!$A$1:$AA$1,0)), "")</f>
        <v>7</v>
      </c>
      <c r="K11" s="36">
        <f>IFERROR(INDEX(DATA_BY_COMP!$A:$AA,$F11,MATCH(K$10,DATA_BY_COMP!$A$1:$AA$1,0)), "")</f>
        <v>3</v>
      </c>
    </row>
    <row r="12" spans="1:11" s="28" customFormat="1" x14ac:dyDescent="0.25">
      <c r="A12" s="10" t="s">
        <v>203</v>
      </c>
      <c r="B12" s="10"/>
      <c r="C12" s="55" t="s">
        <v>696</v>
      </c>
      <c r="D12" s="55"/>
      <c r="E12" s="56" t="str">
        <f>CONCATENATE(LAST_WEEK_YEAR,":",LAST_WEEK_MONTH,":",LAST_WEEK_WEEK,":",LAST_WEEK_DAY,":",$A12)</f>
        <v>2016:1:3:7:ASSISTANTS</v>
      </c>
      <c r="F12" s="56" t="e">
        <f>MATCH($E12,DATA_BY_COMP!$A:$A,0)</f>
        <v>#N/A</v>
      </c>
      <c r="G12" s="56" t="str">
        <f>IFERROR(INDEX(DATA_BY_COMP!$A:$AA,$F12,MATCH(G$10,DATA_BY_COMP!$A$1:$AA$1,0)), "")</f>
        <v/>
      </c>
      <c r="H12" s="57" t="str">
        <f>IFERROR(INDEX(DATA_BY_COMP!$A:$AA,$F12,MATCH(H$10,DATA_BY_COMP!$A$1:$AA$1,0)), "")</f>
        <v/>
      </c>
      <c r="I12" s="57" t="str">
        <f>IFERROR(INDEX(DATA_BY_COMP!$A:$AA,$F12,MATCH(I$10,DATA_BY_COMP!$A$1:$AA$1,0)), "")</f>
        <v/>
      </c>
      <c r="J12" s="57" t="str">
        <f>IFERROR(INDEX(DATA_BY_COMP!$A:$AA,$F12,MATCH(J$10,DATA_BY_COMP!$A$1:$AA$1,0)), "")</f>
        <v/>
      </c>
      <c r="K12" s="57" t="str">
        <f>IFERROR(INDEX(DATA_BY_COMP!$A:$AA,$F12,MATCH(K$10,DATA_BY_COMP!$A$1:$AA$1,0)), "")</f>
        <v/>
      </c>
    </row>
    <row r="13" spans="1:11" s="28" customFormat="1" x14ac:dyDescent="0.25">
      <c r="A13" s="10" t="s">
        <v>204</v>
      </c>
      <c r="B13" s="10"/>
      <c r="C13" s="16" t="s">
        <v>695</v>
      </c>
      <c r="D13" s="16" t="s">
        <v>201</v>
      </c>
      <c r="E13" s="9" t="str">
        <f t="shared" si="0"/>
        <v>2016:1:4:7:TOUR_S</v>
      </c>
      <c r="F13" s="9">
        <f>MATCH($E13,DATA_BY_COMP!$A:$A,0)</f>
        <v>150</v>
      </c>
      <c r="G13" s="9" t="str">
        <f>IFERROR(INDEX(DATA_BY_COMP!$A:$AA,$F13,MATCH(G$10,DATA_BY_COMP!$A$1:$AA$1,0)), "")</f>
        <v>Advanced</v>
      </c>
      <c r="H13" s="36">
        <f>IFERROR(INDEX(DATA_BY_COMP!$A:$AA,$F13,MATCH(H$10,DATA_BY_COMP!$A$1:$AA$1,0)), "")</f>
        <v>2</v>
      </c>
      <c r="I13" s="36">
        <f>IFERROR(INDEX(DATA_BY_COMP!$A:$AA,$F13,MATCH(I$10,DATA_BY_COMP!$A$1:$AA$1,0)), "")</f>
        <v>1</v>
      </c>
      <c r="J13" s="36">
        <f>IFERROR(INDEX(DATA_BY_COMP!$A:$AA,$F13,MATCH(J$10,DATA_BY_COMP!$A$1:$AA$1,0)), "")</f>
        <v>2</v>
      </c>
      <c r="K13" s="36">
        <f>IFERROR(INDEX(DATA_BY_COMP!$A:$AA,$F13,MATCH(K$10,DATA_BY_COMP!$A$1:$AA$1,0)), "")</f>
        <v>4</v>
      </c>
    </row>
    <row r="14" spans="1:11" x14ac:dyDescent="0.25">
      <c r="A14" s="10" t="s">
        <v>204</v>
      </c>
      <c r="B14" s="10"/>
      <c r="C14" s="55" t="s">
        <v>696</v>
      </c>
      <c r="D14" s="55"/>
      <c r="E14" s="56" t="str">
        <f>CONCATENATE(LAST_WEEK_YEAR,":",LAST_WEEK_MONTH,":",LAST_WEEK_WEEK,":",LAST_WEEK_DAY,":",$A14)</f>
        <v>2016:1:3:7:TOUR_S</v>
      </c>
      <c r="F14" s="56" t="e">
        <f>MATCH($E14,DATA_BY_COMP!$A:$A,0)</f>
        <v>#N/A</v>
      </c>
      <c r="G14" s="56" t="str">
        <f>IFERROR(INDEX(DATA_BY_COMP!$A:$AA,$F14,MATCH(G$10,DATA_BY_COMP!$A$1:$AA$1,0)), "")</f>
        <v/>
      </c>
      <c r="H14" s="57" t="str">
        <f>IFERROR(INDEX(DATA_BY_COMP!$A:$AA,$F14,MATCH(H$10,DATA_BY_COMP!$A$1:$AA$1,0)), "")</f>
        <v/>
      </c>
      <c r="I14" s="57" t="str">
        <f>IFERROR(INDEX(DATA_BY_COMP!$A:$AA,$F14,MATCH(I$10,DATA_BY_COMP!$A$1:$AA$1,0)), "")</f>
        <v/>
      </c>
      <c r="J14" s="57" t="str">
        <f>IFERROR(INDEX(DATA_BY_COMP!$A:$AA,$F14,MATCH(J$10,DATA_BY_COMP!$A$1:$AA$1,0)), "")</f>
        <v/>
      </c>
      <c r="K14" s="57" t="str">
        <f>IFERROR(INDEX(DATA_BY_COMP!$A:$AA,$F14,MATCH(K$10,DATA_BY_COMP!$A$1:$AA$1,0)), "")</f>
        <v/>
      </c>
    </row>
    <row r="15" spans="1:11" s="28" customFormat="1" x14ac:dyDescent="0.25">
      <c r="A15" s="10" t="s">
        <v>24</v>
      </c>
      <c r="B15" s="10"/>
      <c r="C15" s="16" t="s">
        <v>695</v>
      </c>
      <c r="D15" s="16" t="s">
        <v>202</v>
      </c>
      <c r="E15" s="9" t="str">
        <f t="shared" si="0"/>
        <v>2016:1:4:7:OFFICE_E</v>
      </c>
      <c r="F15" s="9" t="e">
        <f>MATCH($E15,DATA_BY_COMP!$A:$A,0)</f>
        <v>#N/A</v>
      </c>
      <c r="G15" s="9" t="str">
        <f>IFERROR(INDEX(DATA_BY_COMP!$A:$AA,$F15,MATCH(G$10,DATA_BY_COMP!$A$1:$AA$1,0)), "")</f>
        <v/>
      </c>
      <c r="H15" s="36" t="str">
        <f>IFERROR(INDEX(DATA_BY_COMP!$A:$AA,$F15,MATCH(H$10,DATA_BY_COMP!$A$1:$AA$1,0)), "")</f>
        <v/>
      </c>
      <c r="I15" s="36" t="str">
        <f>IFERROR(INDEX(DATA_BY_COMP!$A:$AA,$F15,MATCH(I$10,DATA_BY_COMP!$A$1:$AA$1,0)), "")</f>
        <v/>
      </c>
      <c r="J15" s="36" t="str">
        <f>IFERROR(INDEX(DATA_BY_COMP!$A:$AA,$F15,MATCH(J$10,DATA_BY_COMP!$A$1:$AA$1,0)), "")</f>
        <v/>
      </c>
      <c r="K15" s="36" t="str">
        <f>IFERROR(INDEX(DATA_BY_COMP!$A:$AA,$F15,MATCH(K$10,DATA_BY_COMP!$A$1:$AA$1,0)), "")</f>
        <v/>
      </c>
    </row>
    <row r="16" spans="1:11" x14ac:dyDescent="0.25">
      <c r="A16" s="10" t="s">
        <v>24</v>
      </c>
      <c r="B16" s="10"/>
      <c r="C16" s="55" t="s">
        <v>696</v>
      </c>
      <c r="D16" s="55"/>
      <c r="E16" s="56" t="str">
        <f>CONCATENATE(LAST_WEEK_YEAR,":",LAST_WEEK_MONTH,":",LAST_WEEK_WEEK,":",LAST_WEEK_DAY,":",$A16)</f>
        <v>2016:1:3:7:OFFICE_E</v>
      </c>
      <c r="F16" s="56" t="e">
        <f>MATCH($E16,DATA_BY_COMP!$A:$A,0)</f>
        <v>#N/A</v>
      </c>
      <c r="G16" s="56" t="str">
        <f>IFERROR(INDEX(DATA_BY_COMP!$A:$AA,$F16,MATCH(G$10,DATA_BY_COMP!$A$1:$AA$1,0)), "")</f>
        <v/>
      </c>
      <c r="H16" s="57" t="str">
        <f>IFERROR(INDEX(DATA_BY_COMP!$A:$AA,$F16,MATCH(H$10,DATA_BY_COMP!$A$1:$AA$1,0)), "")</f>
        <v/>
      </c>
      <c r="I16" s="57" t="str">
        <f>IFERROR(INDEX(DATA_BY_COMP!$A:$AA,$F16,MATCH(I$10,DATA_BY_COMP!$A$1:$AA$1,0)), "")</f>
        <v/>
      </c>
      <c r="J16" s="57" t="str">
        <f>IFERROR(INDEX(DATA_BY_COMP!$A:$AA,$F16,MATCH(J$10,DATA_BY_COMP!$A$1:$AA$1,0)), "")</f>
        <v/>
      </c>
      <c r="K16" s="57" t="str">
        <f>IFERROR(INDEX(DATA_BY_COMP!$A:$AA,$F16,MATCH(K$10,DATA_BY_COMP!$A$1:$AA$1,0)), "")</f>
        <v/>
      </c>
    </row>
    <row r="17" spans="1:11" x14ac:dyDescent="0.25">
      <c r="A17" s="10"/>
      <c r="B17" s="10"/>
      <c r="C17" s="34" t="s">
        <v>46</v>
      </c>
      <c r="D17" s="35"/>
      <c r="E17" s="35"/>
      <c r="F17" s="35"/>
      <c r="G17" s="35"/>
      <c r="H17" s="37">
        <f t="shared" ref="H17:K17" si="1">SUM(H11:H16)</f>
        <v>2</v>
      </c>
      <c r="I17" s="37">
        <f t="shared" si="1"/>
        <v>1</v>
      </c>
      <c r="J17" s="37">
        <f t="shared" si="1"/>
        <v>9</v>
      </c>
      <c r="K17" s="37">
        <f t="shared" si="1"/>
        <v>7</v>
      </c>
    </row>
    <row r="18" spans="1:11" x14ac:dyDescent="0.25">
      <c r="C18" s="68"/>
      <c r="D18" s="62"/>
      <c r="E18" s="62"/>
      <c r="F18" s="62"/>
      <c r="G18" s="62"/>
      <c r="H18" s="62"/>
      <c r="I18" s="62"/>
      <c r="J18" s="62"/>
      <c r="K18" s="69"/>
    </row>
    <row r="19" spans="1:11" x14ac:dyDescent="0.25">
      <c r="C19" s="40" t="s">
        <v>707</v>
      </c>
      <c r="D19" s="44"/>
      <c r="E19" s="44"/>
      <c r="F19" s="44"/>
      <c r="G19" s="44"/>
      <c r="H19" s="44"/>
      <c r="I19" s="44"/>
      <c r="J19" s="44"/>
      <c r="K19" s="45"/>
    </row>
    <row r="20" spans="1:11" x14ac:dyDescent="0.25">
      <c r="A20" t="s">
        <v>376</v>
      </c>
      <c r="C20" s="58" t="s">
        <v>371</v>
      </c>
      <c r="D20" s="59"/>
      <c r="E20" s="59" t="str">
        <f>CONCATENATE(YEAR,":",MONTH,":1:",ENGLISH_REPORT_DAY,":", $A20)</f>
        <v>2016:1:1:3:OFFICE</v>
      </c>
      <c r="F20" s="59" t="e">
        <f>MATCH($E20,DATA_BY_UNIT!$A:$A, 0)</f>
        <v>#N/A</v>
      </c>
      <c r="G20" s="60"/>
      <c r="H20" s="36" t="str">
        <f>IFERROR(INDEX(DATA_BY_UNIT!$A:$Z,$F20,MATCH(H$10,DATA_BY_UNIT!$A$1:$Z$1,0)), "")</f>
        <v/>
      </c>
      <c r="I20" s="47" t="str">
        <f>IFERROR(INDEX(DATA_BY_UNIT!$A:$Z,$F20,MATCH(I$10,DATA_BY_UNIT!$A$1:$Z$1,0)), "")</f>
        <v/>
      </c>
      <c r="J20" s="47" t="str">
        <f>IFERROR(INDEX(DATA_BY_UNIT!$A:$Z,$F20,MATCH(J$10,DATA_BY_UNIT!$A$1:$Z$1,0)), "")</f>
        <v/>
      </c>
      <c r="K20" s="47" t="str">
        <f>IFERROR(INDEX(DATA_BY_UNIT!$A:$Z,$F20,MATCH(K$10,DATA_BY_UNIT!$A$1:$Z$1,0)), "")</f>
        <v/>
      </c>
    </row>
    <row r="21" spans="1:11" x14ac:dyDescent="0.25">
      <c r="A21" t="s">
        <v>376</v>
      </c>
      <c r="C21" s="58" t="s">
        <v>372</v>
      </c>
      <c r="D21" s="59"/>
      <c r="E21" s="59" t="str">
        <f>CONCATENATE(YEAR,":",MONTH,":2:",ENGLISH_REPORT_DAY,":", $A21)</f>
        <v>2016:1:2:3:OFFICE</v>
      </c>
      <c r="F21" s="59" t="e">
        <f>MATCH($E21,DATA_BY_UNIT!$A:$A, 0)</f>
        <v>#N/A</v>
      </c>
      <c r="G21" s="60"/>
      <c r="H21" s="36" t="str">
        <f>IFERROR(INDEX(DATA_BY_UNIT!$A:$Z,$F21,MATCH(H$10,DATA_BY_UNIT!$A$1:$Z$1,0)), "")</f>
        <v/>
      </c>
      <c r="I21" s="47" t="str">
        <f>IFERROR(INDEX(DATA_BY_UNIT!$A:$Z,$F21,MATCH(I$10,DATA_BY_UNIT!$A$1:$Z$1,0)), "")</f>
        <v/>
      </c>
      <c r="J21" s="47" t="str">
        <f>IFERROR(INDEX(DATA_BY_UNIT!$A:$Z,$F21,MATCH(J$10,DATA_BY_UNIT!$A$1:$Z$1,0)), "")</f>
        <v/>
      </c>
      <c r="K21" s="47" t="str">
        <f>IFERROR(INDEX(DATA_BY_UNIT!$A:$Z,$F21,MATCH(K$10,DATA_BY_UNIT!$A$1:$Z$1,0)), "")</f>
        <v/>
      </c>
    </row>
    <row r="22" spans="1:11" x14ac:dyDescent="0.25">
      <c r="A22" t="s">
        <v>376</v>
      </c>
      <c r="C22" s="58" t="s">
        <v>373</v>
      </c>
      <c r="D22" s="59"/>
      <c r="E22" s="59" t="str">
        <f>CONCATENATE(YEAR,":",MONTH,":3:",ENGLISH_REPORT_DAY,":", $A22)</f>
        <v>2016:1:3:3:OFFICE</v>
      </c>
      <c r="F22" s="59" t="e">
        <f>MATCH($E22,DATA_BY_UNIT!$A:$A, 0)</f>
        <v>#N/A</v>
      </c>
      <c r="G22" s="60"/>
      <c r="H22" s="36" t="str">
        <f>IFERROR(INDEX(DATA_BY_UNIT!$A:$Z,$F22,MATCH(H$10,DATA_BY_UNIT!$A$1:$Z$1,0)), "")</f>
        <v/>
      </c>
      <c r="I22" s="47" t="str">
        <f>IFERROR(INDEX(DATA_BY_UNIT!$A:$Z,$F22,MATCH(I$10,DATA_BY_UNIT!$A$1:$Z$1,0)), "")</f>
        <v/>
      </c>
      <c r="J22" s="47" t="str">
        <f>IFERROR(INDEX(DATA_BY_UNIT!$A:$Z,$F22,MATCH(J$10,DATA_BY_UNIT!$A$1:$Z$1,0)), "")</f>
        <v/>
      </c>
      <c r="K22" s="47" t="str">
        <f>IFERROR(INDEX(DATA_BY_UNIT!$A:$Z,$F22,MATCH(K$10,DATA_BY_UNIT!$A$1:$Z$1,0)), "")</f>
        <v/>
      </c>
    </row>
    <row r="23" spans="1:11" x14ac:dyDescent="0.25">
      <c r="A23" t="s">
        <v>376</v>
      </c>
      <c r="C23" s="58" t="s">
        <v>374</v>
      </c>
      <c r="D23" s="59"/>
      <c r="E23" s="59" t="str">
        <f>CONCATENATE(YEAR,":",MONTH,":4:",ENGLISH_REPORT_DAY,":", $A23)</f>
        <v>2016:1:4:3:OFFICE</v>
      </c>
      <c r="F23" s="59" t="e">
        <f>MATCH($E23,DATA_BY_UNIT!$A:$A, 0)</f>
        <v>#N/A</v>
      </c>
      <c r="G23" s="60"/>
      <c r="H23" s="36" t="str">
        <f>IFERROR(INDEX(DATA_BY_UNIT!$A:$Z,$F23,MATCH(H$10,DATA_BY_UNIT!$A$1:$Z$1,0)), "")</f>
        <v/>
      </c>
      <c r="I23" s="47" t="str">
        <f>IFERROR(INDEX(DATA_BY_UNIT!$A:$Z,$F23,MATCH(I$10,DATA_BY_UNIT!$A$1:$Z$1,0)), "")</f>
        <v/>
      </c>
      <c r="J23" s="47" t="str">
        <f>IFERROR(INDEX(DATA_BY_UNIT!$A:$Z,$F23,MATCH(J$10,DATA_BY_UNIT!$A$1:$Z$1,0)), "")</f>
        <v/>
      </c>
      <c r="K23" s="47" t="str">
        <f>IFERROR(INDEX(DATA_BY_UNIT!$A:$Z,$F23,MATCH(K$10,DATA_BY_UNIT!$A$1:$Z$1,0)), "")</f>
        <v/>
      </c>
    </row>
    <row r="24" spans="1:11" x14ac:dyDescent="0.25">
      <c r="A24" t="s">
        <v>376</v>
      </c>
      <c r="C24" s="58" t="s">
        <v>375</v>
      </c>
      <c r="D24" s="59"/>
      <c r="E24" s="59" t="str">
        <f>CONCATENATE(YEAR,":",MONTH,":5:",ENGLISH_REPORT_DAY,":", $A24)</f>
        <v>2016:1:5:3:OFFICE</v>
      </c>
      <c r="F24" s="59" t="e">
        <f>MATCH($E24,DATA_BY_UNIT!$A:$A, 0)</f>
        <v>#N/A</v>
      </c>
      <c r="G24" s="60"/>
      <c r="H24" s="36" t="str">
        <f>IFERROR(INDEX(DATA_BY_UNIT!$A:$Z,$F24,MATCH(H$10,DATA_BY_UNIT!$A$1:$Z$1,0)), "")</f>
        <v/>
      </c>
      <c r="I24" s="47" t="str">
        <f>IFERROR(INDEX(DATA_BY_UNIT!$A:$Z,$F24,MATCH(I$10,DATA_BY_UNIT!$A$1:$Z$1,0)), "")</f>
        <v/>
      </c>
      <c r="J24" s="47" t="str">
        <f>IFERROR(INDEX(DATA_BY_UNIT!$A:$Z,$F24,MATCH(J$10,DATA_BY_UNIT!$A$1:$Z$1,0)), "")</f>
        <v/>
      </c>
      <c r="K24" s="47" t="str">
        <f>IFERROR(INDEX(DATA_BY_UNIT!$A:$Z,$F24,MATCH(K$10,DATA_BY_UNIT!$A$1:$Z$1,0)), "")</f>
        <v/>
      </c>
    </row>
    <row r="25" spans="1:11" x14ac:dyDescent="0.25">
      <c r="C25" s="46" t="s">
        <v>46</v>
      </c>
      <c r="D25" s="43"/>
      <c r="E25" s="43"/>
      <c r="F25" s="43"/>
      <c r="G25" s="43"/>
      <c r="H25" s="48">
        <f t="shared" ref="H25:K25" si="2">SUM(H20:H24)</f>
        <v>0</v>
      </c>
      <c r="I25" s="48">
        <f t="shared" si="2"/>
        <v>0</v>
      </c>
      <c r="J25" s="48">
        <f t="shared" si="2"/>
        <v>0</v>
      </c>
      <c r="K25" s="48">
        <f t="shared" si="2"/>
        <v>0</v>
      </c>
    </row>
    <row r="28" spans="1:11" x14ac:dyDescent="0.25">
      <c r="F28" s="1"/>
    </row>
    <row r="29" spans="1:11" x14ac:dyDescent="0.25">
      <c r="F29" s="1"/>
    </row>
    <row r="30" spans="1:11" x14ac:dyDescent="0.25">
      <c r="F30" s="1"/>
    </row>
  </sheetData>
  <mergeCells count="4">
    <mergeCell ref="H1:H8"/>
    <mergeCell ref="J1:J8"/>
    <mergeCell ref="K1:K8"/>
    <mergeCell ref="I1:I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selection activeCell="B8" sqref="B8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2"/>
      <c r="B1" s="3" t="s">
        <v>43</v>
      </c>
      <c r="C1" s="2"/>
      <c r="D1" s="2"/>
      <c r="E1" s="76" t="s">
        <v>22</v>
      </c>
      <c r="F1" s="76"/>
      <c r="G1" s="76"/>
      <c r="H1" s="76"/>
      <c r="I1" s="77"/>
      <c r="J1" s="4"/>
      <c r="K1" s="70" t="s">
        <v>57</v>
      </c>
      <c r="L1" s="70" t="s">
        <v>58</v>
      </c>
      <c r="M1" s="70" t="s">
        <v>59</v>
      </c>
      <c r="N1" s="70" t="s">
        <v>60</v>
      </c>
      <c r="O1" s="70" t="s">
        <v>61</v>
      </c>
      <c r="P1" s="70" t="s">
        <v>62</v>
      </c>
      <c r="Q1" s="70" t="s">
        <v>63</v>
      </c>
      <c r="R1" s="70" t="s">
        <v>64</v>
      </c>
      <c r="S1" s="70" t="s">
        <v>65</v>
      </c>
      <c r="T1" s="70" t="s">
        <v>66</v>
      </c>
    </row>
    <row r="2" spans="1:20" ht="18.75" x14ac:dyDescent="0.3">
      <c r="A2" s="2"/>
      <c r="B2" s="5">
        <f>DATE</f>
        <v>42393</v>
      </c>
      <c r="C2" s="2"/>
      <c r="D2" s="2"/>
      <c r="E2" s="76"/>
      <c r="F2" s="76"/>
      <c r="G2" s="76"/>
      <c r="H2" s="76"/>
      <c r="I2" s="77"/>
      <c r="J2" s="6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28.5" x14ac:dyDescent="0.25">
      <c r="A3" s="2"/>
      <c r="B3" s="23" t="s">
        <v>79</v>
      </c>
      <c r="C3" s="2"/>
      <c r="D3" s="2"/>
      <c r="E3" s="76"/>
      <c r="F3" s="76"/>
      <c r="G3" s="76"/>
      <c r="H3" s="76"/>
      <c r="I3" s="77"/>
      <c r="J3" s="23" t="s">
        <v>80</v>
      </c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ht="18.75" customHeight="1" x14ac:dyDescent="0.3">
      <c r="A4" s="2"/>
      <c r="B4" s="3"/>
      <c r="C4" s="2"/>
      <c r="D4" s="2"/>
      <c r="E4" s="76"/>
      <c r="F4" s="76"/>
      <c r="G4" s="76"/>
      <c r="H4" s="76"/>
      <c r="I4" s="77"/>
      <c r="J4" s="6"/>
      <c r="K4" s="71"/>
      <c r="L4" s="71"/>
      <c r="M4" s="71"/>
      <c r="N4" s="71"/>
      <c r="O4" s="71"/>
      <c r="P4" s="71"/>
      <c r="Q4" s="71"/>
      <c r="R4" s="71"/>
      <c r="S4" s="71"/>
      <c r="T4" s="71"/>
    </row>
    <row r="5" spans="1:20" ht="15" customHeight="1" x14ac:dyDescent="0.3">
      <c r="A5" s="2"/>
      <c r="B5" s="24"/>
      <c r="C5" s="2"/>
      <c r="D5" s="2"/>
      <c r="E5" s="76"/>
      <c r="F5" s="76"/>
      <c r="G5" s="76"/>
      <c r="H5" s="76"/>
      <c r="I5" s="77"/>
      <c r="J5" s="6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ht="18.75" x14ac:dyDescent="0.3">
      <c r="A6" s="2"/>
      <c r="B6" s="3" t="s">
        <v>45</v>
      </c>
      <c r="C6" s="2"/>
      <c r="D6" s="2"/>
      <c r="E6" s="76"/>
      <c r="F6" s="76"/>
      <c r="G6" s="76"/>
      <c r="H6" s="76"/>
      <c r="I6" s="77"/>
      <c r="J6" s="6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ht="15" customHeight="1" x14ac:dyDescent="0.3">
      <c r="A7" s="2"/>
      <c r="B7" s="7"/>
      <c r="C7" s="2"/>
      <c r="D7" s="2"/>
      <c r="E7" s="76"/>
      <c r="F7" s="76"/>
      <c r="G7" s="76"/>
      <c r="H7" s="76"/>
      <c r="I7" s="77"/>
      <c r="J7" s="6"/>
      <c r="K7" s="71"/>
      <c r="L7" s="71"/>
      <c r="M7" s="71"/>
      <c r="N7" s="71"/>
      <c r="O7" s="71"/>
      <c r="P7" s="71"/>
      <c r="Q7" s="71"/>
      <c r="R7" s="71"/>
      <c r="S7" s="71"/>
      <c r="T7" s="71"/>
    </row>
    <row r="8" spans="1:20" ht="86.25" customHeight="1" x14ac:dyDescent="0.25">
      <c r="A8" s="2"/>
      <c r="B8" s="8"/>
      <c r="C8" s="2"/>
      <c r="D8" s="2"/>
      <c r="E8" s="78"/>
      <c r="F8" s="78"/>
      <c r="G8" s="78"/>
      <c r="H8" s="78"/>
      <c r="I8" s="79"/>
      <c r="J8" s="12" t="s">
        <v>54</v>
      </c>
      <c r="K8" s="72"/>
      <c r="L8" s="72"/>
      <c r="M8" s="72"/>
      <c r="N8" s="72"/>
      <c r="O8" s="72"/>
      <c r="P8" s="72"/>
      <c r="Q8" s="72"/>
      <c r="R8" s="72"/>
      <c r="S8" s="72"/>
      <c r="T8" s="72"/>
    </row>
    <row r="9" spans="1:20" x14ac:dyDescent="0.25">
      <c r="A9" s="2" t="s">
        <v>2</v>
      </c>
      <c r="B9" s="7"/>
      <c r="C9" s="2" t="s">
        <v>18</v>
      </c>
      <c r="D9" s="2" t="s">
        <v>19</v>
      </c>
      <c r="E9" s="19" t="s">
        <v>3</v>
      </c>
      <c r="F9" s="19" t="s">
        <v>4</v>
      </c>
      <c r="G9" s="19" t="s">
        <v>5</v>
      </c>
      <c r="H9" s="19" t="s">
        <v>6</v>
      </c>
      <c r="I9" s="39" t="s">
        <v>679</v>
      </c>
      <c r="J9" s="7"/>
      <c r="K9" s="22" t="s">
        <v>48</v>
      </c>
      <c r="L9" s="22" t="s">
        <v>48</v>
      </c>
      <c r="M9" s="22" t="s">
        <v>49</v>
      </c>
      <c r="N9" s="22" t="s">
        <v>50</v>
      </c>
      <c r="O9" s="22" t="s">
        <v>51</v>
      </c>
      <c r="P9" s="22"/>
      <c r="Q9" s="22" t="s">
        <v>52</v>
      </c>
      <c r="R9" s="22" t="s">
        <v>52</v>
      </c>
      <c r="S9" s="22" t="s">
        <v>53</v>
      </c>
      <c r="T9" s="22"/>
    </row>
    <row r="10" spans="1:20" hidden="1" x14ac:dyDescent="0.25">
      <c r="A10" s="2"/>
      <c r="B10" s="2"/>
      <c r="C10" s="2"/>
      <c r="D10" s="2"/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/>
      <c r="K10" s="2" t="s">
        <v>8</v>
      </c>
      <c r="L10" s="2" t="s">
        <v>9</v>
      </c>
      <c r="M10" s="2" t="s">
        <v>10</v>
      </c>
      <c r="N10" s="2" t="s">
        <v>11</v>
      </c>
      <c r="O10" s="2" t="s">
        <v>12</v>
      </c>
      <c r="P10" s="2" t="s">
        <v>13</v>
      </c>
      <c r="Q10" s="2" t="s">
        <v>14</v>
      </c>
      <c r="R10" s="2" t="s">
        <v>15</v>
      </c>
      <c r="S10" s="2" t="s">
        <v>16</v>
      </c>
      <c r="T10" s="2" t="s">
        <v>17</v>
      </c>
    </row>
    <row r="11" spans="1:20" x14ac:dyDescent="0.25">
      <c r="A11" s="2"/>
      <c r="B11" s="13" t="s">
        <v>70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 x14ac:dyDescent="0.25">
      <c r="A12" s="10" t="s">
        <v>67</v>
      </c>
      <c r="B12" s="16" t="s">
        <v>74</v>
      </c>
      <c r="C12" s="9" t="str">
        <f t="shared" ref="C12:C14" si="0">CONCATENATE(YEAR,":",MONTH,":",WEEK,":",DAY,":",$A12)</f>
        <v>2016:1:4:7:JIAN_E</v>
      </c>
      <c r="D12" s="9" t="e">
        <f>MATCH($C12,#REF!,0)</f>
        <v>#REF!</v>
      </c>
      <c r="E12" s="36" t="str">
        <f>IFERROR(INDEX(#REF!,$D12,MATCH(E$10,#REF!,0)), "")</f>
        <v/>
      </c>
      <c r="F12" s="36" t="str">
        <f>IFERROR(INDEX(#REF!,$D12,MATCH(F$10,#REF!,0)), "")</f>
        <v/>
      </c>
      <c r="G12" s="36" t="str">
        <f>IFERROR(INDEX(#REF!,$D12,MATCH(G$10,#REF!,0)), "")</f>
        <v/>
      </c>
      <c r="H12" s="36" t="str">
        <f>IFERROR(INDEX(#REF!,$D12,MATCH(H$10,#REF!,0)), "")</f>
        <v/>
      </c>
      <c r="I12" s="36" t="str">
        <f>IFERROR(INDEX(#REF!,$D12,MATCH(I$10,#REF!,0)), "")</f>
        <v/>
      </c>
      <c r="J12" s="9" t="s">
        <v>71</v>
      </c>
      <c r="K12" s="36" t="str">
        <f>IFERROR(INDEX(#REF!,$D12,MATCH(K$10,#REF!,0)), "")</f>
        <v/>
      </c>
      <c r="L12" s="36" t="str">
        <f>IFERROR(INDEX(#REF!,$D12,MATCH(L$10,#REF!,0)), "")</f>
        <v/>
      </c>
      <c r="M12" s="36" t="str">
        <f>IFERROR(INDEX(#REF!,$D12,MATCH(M$10,#REF!,0)), "")</f>
        <v/>
      </c>
      <c r="N12" s="36" t="str">
        <f>IFERROR(INDEX(#REF!,$D12,MATCH(N$10,#REF!,0)), "")</f>
        <v/>
      </c>
      <c r="O12" s="36" t="str">
        <f>IFERROR(INDEX(#REF!,$D12,MATCH(O$10,#REF!,0)), "")</f>
        <v/>
      </c>
      <c r="P12" s="36" t="str">
        <f>IFERROR(INDEX(#REF!,$D12,MATCH(P$10,#REF!,0)), "")</f>
        <v/>
      </c>
      <c r="Q12" s="36" t="str">
        <f>IFERROR(INDEX(#REF!,$D12,MATCH(Q$10,#REF!,0)), "")</f>
        <v/>
      </c>
      <c r="R12" s="36" t="str">
        <f>IFERROR(INDEX(#REF!,$D12,MATCH(R$10,#REF!,0)), "")</f>
        <v/>
      </c>
      <c r="S12" s="36" t="str">
        <f>IFERROR(INDEX(#REF!,$D12,MATCH(S$10,#REF!,0)), "")</f>
        <v/>
      </c>
      <c r="T12" s="36" t="str">
        <f>IFERROR(INDEX(#REF!,$D12,MATCH(T$10,#REF!,0)), "")</f>
        <v/>
      </c>
    </row>
    <row r="13" spans="1:20" x14ac:dyDescent="0.25">
      <c r="A13" s="10" t="s">
        <v>68</v>
      </c>
      <c r="B13" s="16" t="s">
        <v>75</v>
      </c>
      <c r="C13" s="9" t="str">
        <f t="shared" si="0"/>
        <v>2016:1:4:7:HUALIAN_1_E</v>
      </c>
      <c r="D13" s="9" t="e">
        <f>MATCH($C13,#REF!,0)</f>
        <v>#REF!</v>
      </c>
      <c r="E13" s="36" t="str">
        <f>IFERROR(INDEX(#REF!,$D13,MATCH(E$10,#REF!,0)), "")</f>
        <v/>
      </c>
      <c r="F13" s="36" t="str">
        <f>IFERROR(INDEX(#REF!,$D13,MATCH(F$10,#REF!,0)), "")</f>
        <v/>
      </c>
      <c r="G13" s="36" t="str">
        <f>IFERROR(INDEX(#REF!,$D13,MATCH(G$10,#REF!,0)), "")</f>
        <v/>
      </c>
      <c r="H13" s="36" t="str">
        <f>IFERROR(INDEX(#REF!,$D13,MATCH(H$10,#REF!,0)), "")</f>
        <v/>
      </c>
      <c r="I13" s="36" t="str">
        <f>IFERROR(INDEX(#REF!,$D13,MATCH(I$10,#REF!,0)), "")</f>
        <v/>
      </c>
      <c r="J13" s="9" t="s">
        <v>196</v>
      </c>
      <c r="K13" s="36" t="str">
        <f>IFERROR(INDEX(#REF!,$D13,MATCH(K$10,#REF!,0)), "")</f>
        <v/>
      </c>
      <c r="L13" s="36" t="str">
        <f>IFERROR(INDEX(#REF!,$D13,MATCH(L$10,#REF!,0)), "")</f>
        <v/>
      </c>
      <c r="M13" s="36" t="str">
        <f>IFERROR(INDEX(#REF!,$D13,MATCH(M$10,#REF!,0)), "")</f>
        <v/>
      </c>
      <c r="N13" s="36" t="str">
        <f>IFERROR(INDEX(#REF!,$D13,MATCH(N$10,#REF!,0)), "")</f>
        <v/>
      </c>
      <c r="O13" s="36" t="str">
        <f>IFERROR(INDEX(#REF!,$D13,MATCH(O$10,#REF!,0)), "")</f>
        <v/>
      </c>
      <c r="P13" s="36" t="str">
        <f>IFERROR(INDEX(#REF!,$D13,MATCH(P$10,#REF!,0)), "")</f>
        <v/>
      </c>
      <c r="Q13" s="36" t="str">
        <f>IFERROR(INDEX(#REF!,$D13,MATCH(Q$10,#REF!,0)), "")</f>
        <v/>
      </c>
      <c r="R13" s="36" t="str">
        <f>IFERROR(INDEX(#REF!,$D13,MATCH(R$10,#REF!,0)), "")</f>
        <v/>
      </c>
      <c r="S13" s="36" t="str">
        <f>IFERROR(INDEX(#REF!,$D13,MATCH(S$10,#REF!,0)), "")</f>
        <v/>
      </c>
      <c r="T13" s="36" t="str">
        <f>IFERROR(INDEX(#REF!,$D13,MATCH(T$10,#REF!,0)), "")</f>
        <v/>
      </c>
    </row>
    <row r="14" spans="1:20" x14ac:dyDescent="0.25">
      <c r="A14" s="10" t="s">
        <v>678</v>
      </c>
      <c r="B14" s="16" t="s">
        <v>76</v>
      </c>
      <c r="C14" s="9" t="str">
        <f t="shared" si="0"/>
        <v>2016:1:4:7:HUALIAN_3_S</v>
      </c>
      <c r="D14" s="9" t="e">
        <f>MATCH($C14,#REF!,0)</f>
        <v>#REF!</v>
      </c>
      <c r="E14" s="36" t="str">
        <f>IFERROR(INDEX(#REF!,$D14,MATCH(E$10,#REF!,0)), "")</f>
        <v/>
      </c>
      <c r="F14" s="36" t="str">
        <f>IFERROR(INDEX(#REF!,$D14,MATCH(F$10,#REF!,0)), "")</f>
        <v/>
      </c>
      <c r="G14" s="36" t="str">
        <f>IFERROR(INDEX(#REF!,$D14,MATCH(G$10,#REF!,0)), "")</f>
        <v/>
      </c>
      <c r="H14" s="36" t="str">
        <f>IFERROR(INDEX(#REF!,$D14,MATCH(H$10,#REF!,0)), "")</f>
        <v/>
      </c>
      <c r="I14" s="36" t="str">
        <f>IFERROR(INDEX(#REF!,$D14,MATCH(I$10,#REF!,0)), "")</f>
        <v/>
      </c>
      <c r="J14" s="9" t="s">
        <v>677</v>
      </c>
      <c r="K14" s="36" t="str">
        <f>IFERROR(INDEX(#REF!,$D14,MATCH(K$10,#REF!,0)), "")</f>
        <v/>
      </c>
      <c r="L14" s="36" t="str">
        <f>IFERROR(INDEX(#REF!,$D14,MATCH(L$10,#REF!,0)), "")</f>
        <v/>
      </c>
      <c r="M14" s="36" t="str">
        <f>IFERROR(INDEX(#REF!,$D14,MATCH(M$10,#REF!,0)), "")</f>
        <v/>
      </c>
      <c r="N14" s="36" t="str">
        <f>IFERROR(INDEX(#REF!,$D14,MATCH(N$10,#REF!,0)), "")</f>
        <v/>
      </c>
      <c r="O14" s="36" t="str">
        <f>IFERROR(INDEX(#REF!,$D14,MATCH(O$10,#REF!,0)), "")</f>
        <v/>
      </c>
      <c r="P14" s="36" t="str">
        <f>IFERROR(INDEX(#REF!,$D14,MATCH(P$10,#REF!,0)), "")</f>
        <v/>
      </c>
      <c r="Q14" s="36" t="str">
        <f>IFERROR(INDEX(#REF!,$D14,MATCH(Q$10,#REF!,0)), "")</f>
        <v/>
      </c>
      <c r="R14" s="36" t="str">
        <f>IFERROR(INDEX(#REF!,$D14,MATCH(R$10,#REF!,0)), "")</f>
        <v/>
      </c>
      <c r="S14" s="36" t="str">
        <f>IFERROR(INDEX(#REF!,$D14,MATCH(S$10,#REF!,0)), "")</f>
        <v/>
      </c>
      <c r="T14" s="36" t="str">
        <f>IFERROR(INDEX(#REF!,$D14,MATCH(T$10,#REF!,0)), "")</f>
        <v/>
      </c>
    </row>
    <row r="15" spans="1:20" x14ac:dyDescent="0.25">
      <c r="A15" s="10"/>
      <c r="B15" s="17" t="s">
        <v>46</v>
      </c>
      <c r="C15" s="18"/>
      <c r="D15" s="18"/>
      <c r="E15" s="20">
        <f>SUM(E12:E14)</f>
        <v>0</v>
      </c>
      <c r="F15" s="20">
        <f>SUM(F12:F14)</f>
        <v>0</v>
      </c>
      <c r="G15" s="20">
        <f>SUM(G12:G14)</f>
        <v>0</v>
      </c>
      <c r="H15" s="20">
        <f>SUM(H12:H14)</f>
        <v>0</v>
      </c>
      <c r="I15" s="20">
        <f>SUM(I12:I14)</f>
        <v>0</v>
      </c>
      <c r="J15" s="18"/>
      <c r="K15" s="20">
        <f t="shared" ref="K15:T15" si="1">SUM(K12:K14)</f>
        <v>0</v>
      </c>
      <c r="L15" s="20">
        <f t="shared" si="1"/>
        <v>0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0">
        <f t="shared" si="1"/>
        <v>0</v>
      </c>
      <c r="Q15" s="20">
        <f t="shared" si="1"/>
        <v>0</v>
      </c>
      <c r="R15" s="20">
        <f t="shared" si="1"/>
        <v>0</v>
      </c>
      <c r="S15" s="20">
        <f t="shared" si="1"/>
        <v>0</v>
      </c>
      <c r="T15" s="20">
        <f t="shared" si="1"/>
        <v>0</v>
      </c>
    </row>
    <row r="16" spans="1:20" x14ac:dyDescent="0.25">
      <c r="A16" s="2"/>
      <c r="B16" s="13" t="s">
        <v>194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</row>
    <row r="17" spans="1:20" x14ac:dyDescent="0.25">
      <c r="A17" s="10" t="s">
        <v>72</v>
      </c>
      <c r="B17" s="16" t="s">
        <v>195</v>
      </c>
      <c r="C17" s="9" t="str">
        <f t="shared" ref="C17:C19" si="2">CONCATENATE(YEAR,":",MONTH,":",WEEK,":",DAY,":",$A17)</f>
        <v>2016:1:4:7:HUALIAN_3_A_E</v>
      </c>
      <c r="D17" s="9" t="e">
        <f>MATCH($C17,#REF!,0)</f>
        <v>#REF!</v>
      </c>
      <c r="E17" s="36" t="str">
        <f>IFERROR(INDEX(#REF!,$D17,MATCH(E$10,#REF!,0)), "")</f>
        <v/>
      </c>
      <c r="F17" s="36" t="str">
        <f>IFERROR(INDEX(#REF!,$D17,MATCH(F$10,#REF!,0)), "")</f>
        <v/>
      </c>
      <c r="G17" s="36" t="str">
        <f>IFERROR(INDEX(#REF!,$D17,MATCH(G$10,#REF!,0)), "")</f>
        <v/>
      </c>
      <c r="H17" s="36" t="str">
        <f>IFERROR(INDEX(#REF!,$D17,MATCH(H$10,#REF!,0)), "")</f>
        <v/>
      </c>
      <c r="I17" s="36" t="str">
        <f>IFERROR(INDEX(#REF!,$D17,MATCH(I$10,#REF!,0)), "")</f>
        <v/>
      </c>
      <c r="J17" s="9" t="s">
        <v>198</v>
      </c>
      <c r="K17" s="36" t="str">
        <f>IFERROR(INDEX(#REF!,$D17,MATCH(K$10,#REF!,0)), "")</f>
        <v/>
      </c>
      <c r="L17" s="36" t="str">
        <f>IFERROR(INDEX(#REF!,$D17,MATCH(L$10,#REF!,0)), "")</f>
        <v/>
      </c>
      <c r="M17" s="36" t="str">
        <f>IFERROR(INDEX(#REF!,$D17,MATCH(M$10,#REF!,0)), "")</f>
        <v/>
      </c>
      <c r="N17" s="36" t="str">
        <f>IFERROR(INDEX(#REF!,$D17,MATCH(N$10,#REF!,0)), "")</f>
        <v/>
      </c>
      <c r="O17" s="36" t="str">
        <f>IFERROR(INDEX(#REF!,$D17,MATCH(O$10,#REF!,0)), "")</f>
        <v/>
      </c>
      <c r="P17" s="36" t="str">
        <f>IFERROR(INDEX(#REF!,$D17,MATCH(P$10,#REF!,0)), "")</f>
        <v/>
      </c>
      <c r="Q17" s="36" t="str">
        <f>IFERROR(INDEX(#REF!,$D17,MATCH(Q$10,#REF!,0)), "")</f>
        <v/>
      </c>
      <c r="R17" s="36" t="str">
        <f>IFERROR(INDEX(#REF!,$D17,MATCH(R$10,#REF!,0)), "")</f>
        <v/>
      </c>
      <c r="S17" s="36" t="str">
        <f>IFERROR(INDEX(#REF!,$D17,MATCH(S$10,#REF!,0)), "")</f>
        <v/>
      </c>
      <c r="T17" s="36" t="str">
        <f>IFERROR(INDEX(#REF!,$D17,MATCH(T$10,#REF!,0)), "")</f>
        <v/>
      </c>
    </row>
    <row r="18" spans="1:20" x14ac:dyDescent="0.25">
      <c r="A18" s="10" t="s">
        <v>73</v>
      </c>
      <c r="B18" s="16" t="s">
        <v>77</v>
      </c>
      <c r="C18" s="9" t="str">
        <f t="shared" si="2"/>
        <v>2016:1:4:7:HUALIAN_3_B_E</v>
      </c>
      <c r="D18" s="9" t="e">
        <f>MATCH($C18,#REF!,0)</f>
        <v>#REF!</v>
      </c>
      <c r="E18" s="36" t="str">
        <f>IFERROR(INDEX(#REF!,$D18,MATCH(E$10,#REF!,0)), "")</f>
        <v/>
      </c>
      <c r="F18" s="36" t="str">
        <f>IFERROR(INDEX(#REF!,$D18,MATCH(F$10,#REF!,0)), "")</f>
        <v/>
      </c>
      <c r="G18" s="36" t="str">
        <f>IFERROR(INDEX(#REF!,$D18,MATCH(G$10,#REF!,0)), "")</f>
        <v/>
      </c>
      <c r="H18" s="36" t="str">
        <f>IFERROR(INDEX(#REF!,$D18,MATCH(H$10,#REF!,0)), "")</f>
        <v/>
      </c>
      <c r="I18" s="36" t="str">
        <f>IFERROR(INDEX(#REF!,$D18,MATCH(I$10,#REF!,0)), "")</f>
        <v/>
      </c>
      <c r="J18" s="9" t="s">
        <v>199</v>
      </c>
      <c r="K18" s="36" t="str">
        <f>IFERROR(INDEX(#REF!,$D18,MATCH(K$10,#REF!,0)), "")</f>
        <v/>
      </c>
      <c r="L18" s="36" t="str">
        <f>IFERROR(INDEX(#REF!,$D18,MATCH(L$10,#REF!,0)), "")</f>
        <v/>
      </c>
      <c r="M18" s="36" t="str">
        <f>IFERROR(INDEX(#REF!,$D18,MATCH(M$10,#REF!,0)), "")</f>
        <v/>
      </c>
      <c r="N18" s="36" t="str">
        <f>IFERROR(INDEX(#REF!,$D18,MATCH(N$10,#REF!,0)), "")</f>
        <v/>
      </c>
      <c r="O18" s="36" t="str">
        <f>IFERROR(INDEX(#REF!,$D18,MATCH(O$10,#REF!,0)), "")</f>
        <v/>
      </c>
      <c r="P18" s="36" t="str">
        <f>IFERROR(INDEX(#REF!,$D18,MATCH(P$10,#REF!,0)), "")</f>
        <v/>
      </c>
      <c r="Q18" s="36" t="str">
        <f>IFERROR(INDEX(#REF!,$D18,MATCH(Q$10,#REF!,0)), "")</f>
        <v/>
      </c>
      <c r="R18" s="36" t="str">
        <f>IFERROR(INDEX(#REF!,$D18,MATCH(R$10,#REF!,0)), "")</f>
        <v/>
      </c>
      <c r="S18" s="36" t="str">
        <f>IFERROR(INDEX(#REF!,$D18,MATCH(S$10,#REF!,0)), "")</f>
        <v/>
      </c>
      <c r="T18" s="36" t="str">
        <f>IFERROR(INDEX(#REF!,$D18,MATCH(T$10,#REF!,0)), "")</f>
        <v/>
      </c>
    </row>
    <row r="19" spans="1:20" x14ac:dyDescent="0.25">
      <c r="A19" s="10" t="s">
        <v>69</v>
      </c>
      <c r="B19" s="16" t="s">
        <v>78</v>
      </c>
      <c r="C19" s="9" t="str">
        <f t="shared" si="2"/>
        <v>2016:1:4:7:HUALIAN_1_S</v>
      </c>
      <c r="D19" s="9" t="e">
        <f>MATCH($C19,#REF!,0)</f>
        <v>#REF!</v>
      </c>
      <c r="E19" s="36" t="str">
        <f>IFERROR(INDEX(#REF!,$D19,MATCH(E$10,#REF!,0)), "")</f>
        <v/>
      </c>
      <c r="F19" s="36" t="str">
        <f>IFERROR(INDEX(#REF!,$D19,MATCH(F$10,#REF!,0)), "")</f>
        <v/>
      </c>
      <c r="G19" s="36" t="str">
        <f>IFERROR(INDEX(#REF!,$D19,MATCH(G$10,#REF!,0)), "")</f>
        <v/>
      </c>
      <c r="H19" s="36" t="str">
        <f>IFERROR(INDEX(#REF!,$D19,MATCH(H$10,#REF!,0)), "")</f>
        <v/>
      </c>
      <c r="I19" s="36" t="str">
        <f>IFERROR(INDEX(#REF!,$D19,MATCH(I$10,#REF!,0)), "")</f>
        <v/>
      </c>
      <c r="J19" s="9" t="s">
        <v>197</v>
      </c>
      <c r="K19" s="36" t="str">
        <f>IFERROR(INDEX(#REF!,$D19,MATCH(K$10,#REF!,0)), "")</f>
        <v/>
      </c>
      <c r="L19" s="36" t="str">
        <f>IFERROR(INDEX(#REF!,$D19,MATCH(L$10,#REF!,0)), "")</f>
        <v/>
      </c>
      <c r="M19" s="36" t="str">
        <f>IFERROR(INDEX(#REF!,$D19,MATCH(M$10,#REF!,0)), "")</f>
        <v/>
      </c>
      <c r="N19" s="36" t="str">
        <f>IFERROR(INDEX(#REF!,$D19,MATCH(N$10,#REF!,0)), "")</f>
        <v/>
      </c>
      <c r="O19" s="36" t="str">
        <f>IFERROR(INDEX(#REF!,$D19,MATCH(O$10,#REF!,0)), "")</f>
        <v/>
      </c>
      <c r="P19" s="36" t="str">
        <f>IFERROR(INDEX(#REF!,$D19,MATCH(P$10,#REF!,0)), "")</f>
        <v/>
      </c>
      <c r="Q19" s="36" t="str">
        <f>IFERROR(INDEX(#REF!,$D19,MATCH(Q$10,#REF!,0)), "")</f>
        <v/>
      </c>
      <c r="R19" s="36" t="str">
        <f>IFERROR(INDEX(#REF!,$D19,MATCH(R$10,#REF!,0)), "")</f>
        <v/>
      </c>
      <c r="S19" s="36" t="str">
        <f>IFERROR(INDEX(#REF!,$D19,MATCH(S$10,#REF!,0)), "")</f>
        <v/>
      </c>
      <c r="T19" s="36" t="str">
        <f>IFERROR(INDEX(#REF!,$D19,MATCH(T$10,#REF!,0)), "")</f>
        <v/>
      </c>
    </row>
    <row r="20" spans="1:20" x14ac:dyDescent="0.25">
      <c r="A20" s="10"/>
      <c r="B20" s="17" t="s">
        <v>46</v>
      </c>
      <c r="C20" s="18"/>
      <c r="D20" s="18"/>
      <c r="E20" s="20">
        <f>SUM(E17:E19)</f>
        <v>0</v>
      </c>
      <c r="F20" s="20">
        <f>SUM(F17:F19)</f>
        <v>0</v>
      </c>
      <c r="G20" s="20">
        <f>SUM(G17:G19)</f>
        <v>0</v>
      </c>
      <c r="H20" s="20">
        <f>SUM(H17:H19)</f>
        <v>0</v>
      </c>
      <c r="I20" s="20">
        <f>SUM(I17:I19)</f>
        <v>0</v>
      </c>
      <c r="J20" s="18"/>
      <c r="K20" s="20">
        <f t="shared" ref="K20:T20" si="3">SUM(K17:K19)</f>
        <v>0</v>
      </c>
      <c r="L20" s="20">
        <f t="shared" si="3"/>
        <v>0</v>
      </c>
      <c r="M20" s="20">
        <f t="shared" si="3"/>
        <v>0</v>
      </c>
      <c r="N20" s="20">
        <f t="shared" si="3"/>
        <v>0</v>
      </c>
      <c r="O20" s="20">
        <f t="shared" si="3"/>
        <v>0</v>
      </c>
      <c r="P20" s="20">
        <f t="shared" si="3"/>
        <v>0</v>
      </c>
      <c r="Q20" s="20">
        <f t="shared" si="3"/>
        <v>0</v>
      </c>
      <c r="R20" s="20">
        <f t="shared" si="3"/>
        <v>0</v>
      </c>
      <c r="S20" s="20">
        <f t="shared" si="3"/>
        <v>0</v>
      </c>
      <c r="T20" s="20">
        <f t="shared" si="3"/>
        <v>0</v>
      </c>
    </row>
    <row r="22" spans="1:20" x14ac:dyDescent="0.25">
      <c r="B22" s="40" t="s">
        <v>381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5"/>
    </row>
    <row r="23" spans="1:20" x14ac:dyDescent="0.25">
      <c r="A23" t="s">
        <v>382</v>
      </c>
      <c r="B23" s="41" t="s">
        <v>371</v>
      </c>
      <c r="C23" s="42" t="str">
        <f>CONCATENATE(YEAR,":",MONTH,":1:7:", $A23)</f>
        <v>2016:1:1:7:HUALIAN</v>
      </c>
      <c r="D23" s="42" t="e">
        <f>MATCH($C23,#REF!, 0)</f>
        <v>#REF!</v>
      </c>
      <c r="E23" s="36" t="str">
        <f>IFERROR(INDEX(#REF!,$D23,MATCH(E$10,#REF!,0)), "")</f>
        <v/>
      </c>
      <c r="F23" s="36" t="str">
        <f>IFERROR(INDEX(#REF!,$D23,MATCH(F$10,#REF!,0)), "")</f>
        <v/>
      </c>
      <c r="G23" s="36" t="str">
        <f>IFERROR(INDEX(#REF!,$D23,MATCH(G$10,#REF!,0)), "")</f>
        <v/>
      </c>
      <c r="H23" s="36" t="str">
        <f>IFERROR(INDEX(#REF!,$D23,MATCH(H$10,#REF!,0)), "")</f>
        <v/>
      </c>
      <c r="I23" s="36" t="str">
        <f>IFERROR(INDEX(#REF!,$D23,MATCH(I$10,#REF!,0)), "")</f>
        <v/>
      </c>
      <c r="J23" s="42"/>
      <c r="K23" s="47" t="str">
        <f>IFERROR(INDEX(#REF!,$D23,MATCH(K$10,#REF!,0)), "")</f>
        <v/>
      </c>
      <c r="L23" s="47" t="str">
        <f>IFERROR(INDEX(#REF!,$D23,MATCH(L$10,#REF!,0)), "")</f>
        <v/>
      </c>
      <c r="M23" s="47" t="str">
        <f>IFERROR(INDEX(#REF!,$D23,MATCH(M$10,#REF!,0)), "")</f>
        <v/>
      </c>
      <c r="N23" s="47" t="str">
        <f>IFERROR(INDEX(#REF!,$D23,MATCH(N$10,#REF!,0)), "")</f>
        <v/>
      </c>
      <c r="O23" s="47" t="str">
        <f>IFERROR(INDEX(#REF!,$D23,MATCH(O$10,#REF!,0)), "")</f>
        <v/>
      </c>
      <c r="P23" s="47" t="str">
        <f>IFERROR(INDEX(#REF!,$D23,MATCH(P$10,#REF!,0)), "")</f>
        <v/>
      </c>
      <c r="Q23" s="47" t="str">
        <f>IFERROR(INDEX(#REF!,$D23,MATCH(Q$10,#REF!,0)), "")</f>
        <v/>
      </c>
      <c r="R23" s="47" t="str">
        <f>IFERROR(INDEX(#REF!,$D23,MATCH(R$10,#REF!,0)), "")</f>
        <v/>
      </c>
      <c r="S23" s="47" t="str">
        <f>IFERROR(INDEX(#REF!,$D23,MATCH(S$10,#REF!,0)), "")</f>
        <v/>
      </c>
      <c r="T23" s="47" t="str">
        <f>IFERROR(INDEX(#REF!,$D23,MATCH(T$10,#REF!,0)), "")</f>
        <v/>
      </c>
    </row>
    <row r="24" spans="1:20" x14ac:dyDescent="0.25">
      <c r="A24" t="s">
        <v>382</v>
      </c>
      <c r="B24" s="41" t="s">
        <v>372</v>
      </c>
      <c r="C24" s="42" t="str">
        <f>CONCATENATE(YEAR,":",MONTH,":2:7:", $A24)</f>
        <v>2016:1:2:7:HUALIAN</v>
      </c>
      <c r="D24" s="42" t="e">
        <f>MATCH($C24,#REF!, 0)</f>
        <v>#REF!</v>
      </c>
      <c r="E24" s="36" t="str">
        <f>IFERROR(INDEX(#REF!,$D24,MATCH(E$10,#REF!,0)), "")</f>
        <v/>
      </c>
      <c r="F24" s="36" t="str">
        <f>IFERROR(INDEX(#REF!,$D24,MATCH(F$10,#REF!,0)), "")</f>
        <v/>
      </c>
      <c r="G24" s="36" t="str">
        <f>IFERROR(INDEX(#REF!,$D24,MATCH(G$10,#REF!,0)), "")</f>
        <v/>
      </c>
      <c r="H24" s="36" t="str">
        <f>IFERROR(INDEX(#REF!,$D24,MATCH(H$10,#REF!,0)), "")</f>
        <v/>
      </c>
      <c r="I24" s="36" t="str">
        <f>IFERROR(INDEX(#REF!,$D24,MATCH(I$10,#REF!,0)), "")</f>
        <v/>
      </c>
      <c r="J24" s="42"/>
      <c r="K24" s="47" t="str">
        <f>IFERROR(INDEX(#REF!,$D24,MATCH(K$10,#REF!,0)), "")</f>
        <v/>
      </c>
      <c r="L24" s="47" t="str">
        <f>IFERROR(INDEX(#REF!,$D24,MATCH(L$10,#REF!,0)), "")</f>
        <v/>
      </c>
      <c r="M24" s="47" t="str">
        <f>IFERROR(INDEX(#REF!,$D24,MATCH(M$10,#REF!,0)), "")</f>
        <v/>
      </c>
      <c r="N24" s="47" t="str">
        <f>IFERROR(INDEX(#REF!,$D24,MATCH(N$10,#REF!,0)), "")</f>
        <v/>
      </c>
      <c r="O24" s="47" t="str">
        <f>IFERROR(INDEX(#REF!,$D24,MATCH(O$10,#REF!,0)), "")</f>
        <v/>
      </c>
      <c r="P24" s="47" t="str">
        <f>IFERROR(INDEX(#REF!,$D24,MATCH(P$10,#REF!,0)), "")</f>
        <v/>
      </c>
      <c r="Q24" s="47" t="str">
        <f>IFERROR(INDEX(#REF!,$D24,MATCH(Q$10,#REF!,0)), "")</f>
        <v/>
      </c>
      <c r="R24" s="47" t="str">
        <f>IFERROR(INDEX(#REF!,$D24,MATCH(R$10,#REF!,0)), "")</f>
        <v/>
      </c>
      <c r="S24" s="47" t="str">
        <f>IFERROR(INDEX(#REF!,$D24,MATCH(S$10,#REF!,0)), "")</f>
        <v/>
      </c>
      <c r="T24" s="47" t="str">
        <f>IFERROR(INDEX(#REF!,$D24,MATCH(T$10,#REF!,0)), "")</f>
        <v/>
      </c>
    </row>
    <row r="25" spans="1:20" x14ac:dyDescent="0.25">
      <c r="A25" t="s">
        <v>382</v>
      </c>
      <c r="B25" s="41" t="s">
        <v>373</v>
      </c>
      <c r="C25" s="42" t="str">
        <f>CONCATENATE(YEAR,":",MONTH,":3:7:", $A25)</f>
        <v>2016:1:3:7:HUALIAN</v>
      </c>
      <c r="D25" s="42" t="e">
        <f>MATCH($C25,#REF!, 0)</f>
        <v>#REF!</v>
      </c>
      <c r="E25" s="36" t="str">
        <f>IFERROR(INDEX(#REF!,$D25,MATCH(E$10,#REF!,0)), "")</f>
        <v/>
      </c>
      <c r="F25" s="36" t="str">
        <f>IFERROR(INDEX(#REF!,$D25,MATCH(F$10,#REF!,0)), "")</f>
        <v/>
      </c>
      <c r="G25" s="36" t="str">
        <f>IFERROR(INDEX(#REF!,$D25,MATCH(G$10,#REF!,0)), "")</f>
        <v/>
      </c>
      <c r="H25" s="36" t="str">
        <f>IFERROR(INDEX(#REF!,$D25,MATCH(H$10,#REF!,0)), "")</f>
        <v/>
      </c>
      <c r="I25" s="36" t="str">
        <f>IFERROR(INDEX(#REF!,$D25,MATCH(I$10,#REF!,0)), "")</f>
        <v/>
      </c>
      <c r="J25" s="42"/>
      <c r="K25" s="47" t="str">
        <f>IFERROR(INDEX(#REF!,$D25,MATCH(K$10,#REF!,0)), "")</f>
        <v/>
      </c>
      <c r="L25" s="47" t="str">
        <f>IFERROR(INDEX(#REF!,$D25,MATCH(L$10,#REF!,0)), "")</f>
        <v/>
      </c>
      <c r="M25" s="47" t="str">
        <f>IFERROR(INDEX(#REF!,$D25,MATCH(M$10,#REF!,0)), "")</f>
        <v/>
      </c>
      <c r="N25" s="47" t="str">
        <f>IFERROR(INDEX(#REF!,$D25,MATCH(N$10,#REF!,0)), "")</f>
        <v/>
      </c>
      <c r="O25" s="47" t="str">
        <f>IFERROR(INDEX(#REF!,$D25,MATCH(O$10,#REF!,0)), "")</f>
        <v/>
      </c>
      <c r="P25" s="47" t="str">
        <f>IFERROR(INDEX(#REF!,$D25,MATCH(P$10,#REF!,0)), "")</f>
        <v/>
      </c>
      <c r="Q25" s="47" t="str">
        <f>IFERROR(INDEX(#REF!,$D25,MATCH(Q$10,#REF!,0)), "")</f>
        <v/>
      </c>
      <c r="R25" s="47" t="str">
        <f>IFERROR(INDEX(#REF!,$D25,MATCH(R$10,#REF!,0)), "")</f>
        <v/>
      </c>
      <c r="S25" s="47" t="str">
        <f>IFERROR(INDEX(#REF!,$D25,MATCH(S$10,#REF!,0)), "")</f>
        <v/>
      </c>
      <c r="T25" s="47" t="str">
        <f>IFERROR(INDEX(#REF!,$D25,MATCH(T$10,#REF!,0)), "")</f>
        <v/>
      </c>
    </row>
    <row r="26" spans="1:20" x14ac:dyDescent="0.25">
      <c r="A26" t="s">
        <v>382</v>
      </c>
      <c r="B26" s="41" t="s">
        <v>374</v>
      </c>
      <c r="C26" s="42" t="str">
        <f>CONCATENATE(YEAR,":",MONTH,":4:7:", $A26)</f>
        <v>2016:1:4:7:HUALIAN</v>
      </c>
      <c r="D26" s="42" t="e">
        <f>MATCH($C26,#REF!, 0)</f>
        <v>#REF!</v>
      </c>
      <c r="E26" s="36" t="str">
        <f>IFERROR(INDEX(#REF!,$D26,MATCH(E$10,#REF!,0)), "")</f>
        <v/>
      </c>
      <c r="F26" s="36" t="str">
        <f>IFERROR(INDEX(#REF!,$D26,MATCH(F$10,#REF!,0)), "")</f>
        <v/>
      </c>
      <c r="G26" s="36" t="str">
        <f>IFERROR(INDEX(#REF!,$D26,MATCH(G$10,#REF!,0)), "")</f>
        <v/>
      </c>
      <c r="H26" s="36" t="str">
        <f>IFERROR(INDEX(#REF!,$D26,MATCH(H$10,#REF!,0)), "")</f>
        <v/>
      </c>
      <c r="I26" s="36" t="str">
        <f>IFERROR(INDEX(#REF!,$D26,MATCH(I$10,#REF!,0)), "")</f>
        <v/>
      </c>
      <c r="J26" s="42"/>
      <c r="K26" s="47" t="str">
        <f>IFERROR(INDEX(#REF!,$D26,MATCH(K$10,#REF!,0)), "")</f>
        <v/>
      </c>
      <c r="L26" s="47" t="str">
        <f>IFERROR(INDEX(#REF!,$D26,MATCH(L$10,#REF!,0)), "")</f>
        <v/>
      </c>
      <c r="M26" s="47" t="str">
        <f>IFERROR(INDEX(#REF!,$D26,MATCH(M$10,#REF!,0)), "")</f>
        <v/>
      </c>
      <c r="N26" s="47" t="str">
        <f>IFERROR(INDEX(#REF!,$D26,MATCH(N$10,#REF!,0)), "")</f>
        <v/>
      </c>
      <c r="O26" s="47" t="str">
        <f>IFERROR(INDEX(#REF!,$D26,MATCH(O$10,#REF!,0)), "")</f>
        <v/>
      </c>
      <c r="P26" s="47" t="str">
        <f>IFERROR(INDEX(#REF!,$D26,MATCH(P$10,#REF!,0)), "")</f>
        <v/>
      </c>
      <c r="Q26" s="47" t="str">
        <f>IFERROR(INDEX(#REF!,$D26,MATCH(Q$10,#REF!,0)), "")</f>
        <v/>
      </c>
      <c r="R26" s="47" t="str">
        <f>IFERROR(INDEX(#REF!,$D26,MATCH(R$10,#REF!,0)), "")</f>
        <v/>
      </c>
      <c r="S26" s="47" t="str">
        <f>IFERROR(INDEX(#REF!,$D26,MATCH(S$10,#REF!,0)), "")</f>
        <v/>
      </c>
      <c r="T26" s="47" t="str">
        <f>IFERROR(INDEX(#REF!,$D26,MATCH(T$10,#REF!,0)), "")</f>
        <v/>
      </c>
    </row>
    <row r="27" spans="1:20" x14ac:dyDescent="0.25">
      <c r="A27" t="s">
        <v>382</v>
      </c>
      <c r="B27" s="41" t="s">
        <v>375</v>
      </c>
      <c r="C27" s="42" t="str">
        <f>CONCATENATE(YEAR,":",MONTH,":5:7:", $A27)</f>
        <v>2016:1:5:7:HUALIAN</v>
      </c>
      <c r="D27" s="42" t="e">
        <f>MATCH($C27,#REF!, 0)</f>
        <v>#REF!</v>
      </c>
      <c r="E27" s="36" t="str">
        <f>IFERROR(INDEX(#REF!,$D27,MATCH(E$10,#REF!,0)), "")</f>
        <v/>
      </c>
      <c r="F27" s="36" t="str">
        <f>IFERROR(INDEX(#REF!,$D27,MATCH(F$10,#REF!,0)), "")</f>
        <v/>
      </c>
      <c r="G27" s="36" t="str">
        <f>IFERROR(INDEX(#REF!,$D27,MATCH(G$10,#REF!,0)), "")</f>
        <v/>
      </c>
      <c r="H27" s="36" t="str">
        <f>IFERROR(INDEX(#REF!,$D27,MATCH(H$10,#REF!,0)), "")</f>
        <v/>
      </c>
      <c r="I27" s="36" t="str">
        <f>IFERROR(INDEX(#REF!,$D27,MATCH(I$10,#REF!,0)), "")</f>
        <v/>
      </c>
      <c r="J27" s="42"/>
      <c r="K27" s="47" t="str">
        <f>IFERROR(INDEX(#REF!,$D27,MATCH(K$10,#REF!,0)), "")</f>
        <v/>
      </c>
      <c r="L27" s="47" t="str">
        <f>IFERROR(INDEX(#REF!,$D27,MATCH(L$10,#REF!,0)), "")</f>
        <v/>
      </c>
      <c r="M27" s="47" t="str">
        <f>IFERROR(INDEX(#REF!,$D27,MATCH(M$10,#REF!,0)), "")</f>
        <v/>
      </c>
      <c r="N27" s="47" t="str">
        <f>IFERROR(INDEX(#REF!,$D27,MATCH(N$10,#REF!,0)), "")</f>
        <v/>
      </c>
      <c r="O27" s="47" t="str">
        <f>IFERROR(INDEX(#REF!,$D27,MATCH(O$10,#REF!,0)), "")</f>
        <v/>
      </c>
      <c r="P27" s="47" t="str">
        <f>IFERROR(INDEX(#REF!,$D27,MATCH(P$10,#REF!,0)), "")</f>
        <v/>
      </c>
      <c r="Q27" s="47" t="str">
        <f>IFERROR(INDEX(#REF!,$D27,MATCH(Q$10,#REF!,0)), "")</f>
        <v/>
      </c>
      <c r="R27" s="47" t="str">
        <f>IFERROR(INDEX(#REF!,$D27,MATCH(R$10,#REF!,0)), "")</f>
        <v/>
      </c>
      <c r="S27" s="47" t="str">
        <f>IFERROR(INDEX(#REF!,$D27,MATCH(S$10,#REF!,0)), "")</f>
        <v/>
      </c>
      <c r="T27" s="47" t="str">
        <f>IFERROR(INDEX(#REF!,$D27,MATCH(T$10,#REF!,0)), "")</f>
        <v/>
      </c>
    </row>
    <row r="28" spans="1:20" x14ac:dyDescent="0.25">
      <c r="B28" s="46" t="s">
        <v>46</v>
      </c>
      <c r="C28" s="43"/>
      <c r="D28" s="43"/>
      <c r="E28" s="48">
        <f>SUM(E23:E27)</f>
        <v>0</v>
      </c>
      <c r="F28" s="48">
        <f t="shared" ref="F28:T28" si="4">SUM(F23:F27)</f>
        <v>0</v>
      </c>
      <c r="G28" s="48">
        <f t="shared" si="4"/>
        <v>0</v>
      </c>
      <c r="H28" s="48">
        <f t="shared" si="4"/>
        <v>0</v>
      </c>
      <c r="I28" s="48">
        <f t="shared" si="4"/>
        <v>0</v>
      </c>
      <c r="J28" s="43"/>
      <c r="K28" s="48">
        <f t="shared" si="4"/>
        <v>0</v>
      </c>
      <c r="L28" s="48">
        <f t="shared" si="4"/>
        <v>0</v>
      </c>
      <c r="M28" s="48">
        <f t="shared" si="4"/>
        <v>0</v>
      </c>
      <c r="N28" s="48">
        <f t="shared" si="4"/>
        <v>0</v>
      </c>
      <c r="O28" s="48">
        <f t="shared" si="4"/>
        <v>0</v>
      </c>
      <c r="P28" s="48">
        <f t="shared" si="4"/>
        <v>0</v>
      </c>
      <c r="Q28" s="48">
        <f t="shared" si="4"/>
        <v>0</v>
      </c>
      <c r="R28" s="48">
        <f t="shared" si="4"/>
        <v>0</v>
      </c>
      <c r="S28" s="48">
        <f t="shared" si="4"/>
        <v>0</v>
      </c>
      <c r="T28" s="48">
        <f t="shared" si="4"/>
        <v>0</v>
      </c>
    </row>
    <row r="30" spans="1:20" x14ac:dyDescent="0.25">
      <c r="E30">
        <f>E20+E15</f>
        <v>0</v>
      </c>
      <c r="F30" s="28">
        <f t="shared" ref="F30:T30" si="5">F20+F15</f>
        <v>0</v>
      </c>
      <c r="G30" s="28">
        <f t="shared" si="5"/>
        <v>0</v>
      </c>
      <c r="H30" s="28">
        <f t="shared" si="5"/>
        <v>0</v>
      </c>
      <c r="I30" s="28">
        <f t="shared" si="5"/>
        <v>0</v>
      </c>
      <c r="J30" s="28"/>
      <c r="K30" s="28">
        <f t="shared" si="5"/>
        <v>0</v>
      </c>
      <c r="L30" s="28">
        <f t="shared" si="5"/>
        <v>0</v>
      </c>
      <c r="M30" s="28">
        <f t="shared" si="5"/>
        <v>0</v>
      </c>
      <c r="N30" s="28">
        <f t="shared" si="5"/>
        <v>0</v>
      </c>
      <c r="O30" s="28">
        <f t="shared" si="5"/>
        <v>0</v>
      </c>
      <c r="P30" s="28">
        <f t="shared" si="5"/>
        <v>0</v>
      </c>
      <c r="Q30" s="28">
        <f t="shared" si="5"/>
        <v>0</v>
      </c>
      <c r="R30" s="28">
        <f t="shared" si="5"/>
        <v>0</v>
      </c>
      <c r="S30" s="28">
        <f t="shared" si="5"/>
        <v>0</v>
      </c>
      <c r="T30" s="28">
        <f t="shared" si="5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4">
    <cfRule type="cellIs" dxfId="752" priority="53" operator="lessThan">
      <formula>0.5</formula>
    </cfRule>
    <cfRule type="cellIs" dxfId="751" priority="54" operator="greaterThan">
      <formula>0.5</formula>
    </cfRule>
  </conditionalFormatting>
  <conditionalFormatting sqref="M12:M14">
    <cfRule type="cellIs" dxfId="750" priority="51" operator="lessThan">
      <formula>4.5</formula>
    </cfRule>
    <cfRule type="cellIs" dxfId="749" priority="52" operator="greaterThan">
      <formula>5.5</formula>
    </cfRule>
  </conditionalFormatting>
  <conditionalFormatting sqref="N12:N14">
    <cfRule type="cellIs" dxfId="748" priority="49" operator="lessThan">
      <formula>1.5</formula>
    </cfRule>
    <cfRule type="cellIs" dxfId="747" priority="50" operator="greaterThan">
      <formula>2.5</formula>
    </cfRule>
  </conditionalFormatting>
  <conditionalFormatting sqref="O12:O14">
    <cfRule type="cellIs" dxfId="746" priority="47" operator="lessThan">
      <formula>4.5</formula>
    </cfRule>
    <cfRule type="cellIs" dxfId="745" priority="48" operator="greaterThan">
      <formula>7.5</formula>
    </cfRule>
  </conditionalFormatting>
  <conditionalFormatting sqref="Q12:Q14">
    <cfRule type="cellIs" dxfId="744" priority="45" operator="lessThan">
      <formula>2.5</formula>
    </cfRule>
    <cfRule type="cellIs" dxfId="743" priority="46" operator="greaterThan">
      <formula>4.5</formula>
    </cfRule>
  </conditionalFormatting>
  <conditionalFormatting sqref="R12:R14">
    <cfRule type="cellIs" dxfId="742" priority="43" operator="lessThan">
      <formula>2.5</formula>
    </cfRule>
    <cfRule type="cellIs" dxfId="741" priority="44" operator="greaterThan">
      <formula>4.5</formula>
    </cfRule>
  </conditionalFormatting>
  <conditionalFormatting sqref="S12:S14">
    <cfRule type="cellIs" dxfId="740" priority="42" operator="greaterThan">
      <formula>1.5</formula>
    </cfRule>
  </conditionalFormatting>
  <conditionalFormatting sqref="L14">
    <cfRule type="cellIs" dxfId="739" priority="40" operator="lessThan">
      <formula>0.5</formula>
    </cfRule>
    <cfRule type="cellIs" dxfId="738" priority="41" operator="greaterThan">
      <formula>0.5</formula>
    </cfRule>
  </conditionalFormatting>
  <conditionalFormatting sqref="M14">
    <cfRule type="cellIs" dxfId="737" priority="38" operator="lessThan">
      <formula>4.5</formula>
    </cfRule>
    <cfRule type="cellIs" dxfId="736" priority="39" operator="greaterThan">
      <formula>5.5</formula>
    </cfRule>
  </conditionalFormatting>
  <conditionalFormatting sqref="N14">
    <cfRule type="cellIs" dxfId="735" priority="36" operator="lessThan">
      <formula>1.5</formula>
    </cfRule>
    <cfRule type="cellIs" dxfId="734" priority="37" operator="greaterThan">
      <formula>2.5</formula>
    </cfRule>
  </conditionalFormatting>
  <conditionalFormatting sqref="O14">
    <cfRule type="cellIs" dxfId="733" priority="34" operator="lessThan">
      <formula>4.5</formula>
    </cfRule>
    <cfRule type="cellIs" dxfId="732" priority="35" operator="greaterThan">
      <formula>7.5</formula>
    </cfRule>
  </conditionalFormatting>
  <conditionalFormatting sqref="Q14">
    <cfRule type="cellIs" dxfId="731" priority="32" operator="lessThan">
      <formula>2.5</formula>
    </cfRule>
    <cfRule type="cellIs" dxfId="730" priority="33" operator="greaterThan">
      <formula>4.5</formula>
    </cfRule>
  </conditionalFormatting>
  <conditionalFormatting sqref="R14">
    <cfRule type="cellIs" dxfId="729" priority="30" operator="lessThan">
      <formula>2.5</formula>
    </cfRule>
    <cfRule type="cellIs" dxfId="728" priority="31" operator="greaterThan">
      <formula>4.5</formula>
    </cfRule>
  </conditionalFormatting>
  <conditionalFormatting sqref="S14">
    <cfRule type="cellIs" dxfId="727" priority="29" operator="greaterThan">
      <formula>1.5</formula>
    </cfRule>
  </conditionalFormatting>
  <conditionalFormatting sqref="K12:T14">
    <cfRule type="expression" dxfId="726" priority="28">
      <formula>K12=""</formula>
    </cfRule>
  </conditionalFormatting>
  <conditionalFormatting sqref="K17:L19">
    <cfRule type="cellIs" dxfId="725" priority="26" operator="lessThan">
      <formula>0.5</formula>
    </cfRule>
    <cfRule type="cellIs" dxfId="724" priority="27" operator="greaterThan">
      <formula>0.5</formula>
    </cfRule>
  </conditionalFormatting>
  <conditionalFormatting sqref="M17:M19">
    <cfRule type="cellIs" dxfId="723" priority="24" operator="lessThan">
      <formula>4.5</formula>
    </cfRule>
    <cfRule type="cellIs" dxfId="722" priority="25" operator="greaterThan">
      <formula>5.5</formula>
    </cfRule>
  </conditionalFormatting>
  <conditionalFormatting sqref="N17:N19">
    <cfRule type="cellIs" dxfId="721" priority="22" operator="lessThan">
      <formula>1.5</formula>
    </cfRule>
    <cfRule type="cellIs" dxfId="720" priority="23" operator="greaterThan">
      <formula>2.5</formula>
    </cfRule>
  </conditionalFormatting>
  <conditionalFormatting sqref="O17:O19">
    <cfRule type="cellIs" dxfId="719" priority="20" operator="lessThan">
      <formula>4.5</formula>
    </cfRule>
    <cfRule type="cellIs" dxfId="718" priority="21" operator="greaterThan">
      <formula>7.5</formula>
    </cfRule>
  </conditionalFormatting>
  <conditionalFormatting sqref="Q17:Q19">
    <cfRule type="cellIs" dxfId="717" priority="18" operator="lessThan">
      <formula>2.5</formula>
    </cfRule>
    <cfRule type="cellIs" dxfId="716" priority="19" operator="greaterThan">
      <formula>4.5</formula>
    </cfRule>
  </conditionalFormatting>
  <conditionalFormatting sqref="R17:R19">
    <cfRule type="cellIs" dxfId="715" priority="16" operator="lessThan">
      <formula>2.5</formula>
    </cfRule>
    <cfRule type="cellIs" dxfId="714" priority="17" operator="greaterThan">
      <formula>4.5</formula>
    </cfRule>
  </conditionalFormatting>
  <conditionalFormatting sqref="S17:S19">
    <cfRule type="cellIs" dxfId="713" priority="15" operator="greaterThan">
      <formula>1.5</formula>
    </cfRule>
  </conditionalFormatting>
  <conditionalFormatting sqref="L19">
    <cfRule type="cellIs" dxfId="712" priority="13" operator="lessThan">
      <formula>0.5</formula>
    </cfRule>
    <cfRule type="cellIs" dxfId="711" priority="14" operator="greaterThan">
      <formula>0.5</formula>
    </cfRule>
  </conditionalFormatting>
  <conditionalFormatting sqref="M19">
    <cfRule type="cellIs" dxfId="710" priority="11" operator="lessThan">
      <formula>4.5</formula>
    </cfRule>
    <cfRule type="cellIs" dxfId="709" priority="12" operator="greaterThan">
      <formula>5.5</formula>
    </cfRule>
  </conditionalFormatting>
  <conditionalFormatting sqref="N19">
    <cfRule type="cellIs" dxfId="708" priority="9" operator="lessThan">
      <formula>1.5</formula>
    </cfRule>
    <cfRule type="cellIs" dxfId="707" priority="10" operator="greaterThan">
      <formula>2.5</formula>
    </cfRule>
  </conditionalFormatting>
  <conditionalFormatting sqref="O19">
    <cfRule type="cellIs" dxfId="706" priority="7" operator="lessThan">
      <formula>4.5</formula>
    </cfRule>
    <cfRule type="cellIs" dxfId="705" priority="8" operator="greaterThan">
      <formula>7.5</formula>
    </cfRule>
  </conditionalFormatting>
  <conditionalFormatting sqref="Q19">
    <cfRule type="cellIs" dxfId="704" priority="5" operator="lessThan">
      <formula>2.5</formula>
    </cfRule>
    <cfRule type="cellIs" dxfId="703" priority="6" operator="greaterThan">
      <formula>4.5</formula>
    </cfRule>
  </conditionalFormatting>
  <conditionalFormatting sqref="R19">
    <cfRule type="cellIs" dxfId="702" priority="3" operator="lessThan">
      <formula>2.5</formula>
    </cfRule>
    <cfRule type="cellIs" dxfId="701" priority="4" operator="greaterThan">
      <formula>4.5</formula>
    </cfRule>
  </conditionalFormatting>
  <conditionalFormatting sqref="S19">
    <cfRule type="cellIs" dxfId="700" priority="2" operator="greaterThan">
      <formula>1.5</formula>
    </cfRule>
  </conditionalFormatting>
  <conditionalFormatting sqref="K17:T19">
    <cfRule type="expression" dxfId="699" priority="1">
      <formula>K17=""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1" workbookViewId="0">
      <selection activeCell="W21" sqref="W21"/>
    </sheetView>
  </sheetViews>
  <sheetFormatPr defaultRowHeight="15" x14ac:dyDescent="0.25"/>
  <cols>
    <col min="1" max="1" width="12.570312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2"/>
      <c r="B1" s="3" t="s">
        <v>43</v>
      </c>
      <c r="C1" s="2"/>
      <c r="D1" s="2"/>
      <c r="E1" s="76" t="s">
        <v>22</v>
      </c>
      <c r="F1" s="76"/>
      <c r="G1" s="76"/>
      <c r="H1" s="76"/>
      <c r="I1" s="77"/>
      <c r="J1" s="4"/>
      <c r="K1" s="70" t="s">
        <v>57</v>
      </c>
      <c r="L1" s="70" t="s">
        <v>58</v>
      </c>
      <c r="M1" s="70" t="s">
        <v>59</v>
      </c>
      <c r="N1" s="70" t="s">
        <v>60</v>
      </c>
      <c r="O1" s="70" t="s">
        <v>61</v>
      </c>
      <c r="P1" s="70" t="s">
        <v>62</v>
      </c>
      <c r="Q1" s="70" t="s">
        <v>63</v>
      </c>
      <c r="R1" s="70" t="s">
        <v>64</v>
      </c>
      <c r="S1" s="70" t="s">
        <v>65</v>
      </c>
      <c r="T1" s="70" t="s">
        <v>66</v>
      </c>
    </row>
    <row r="2" spans="1:20" ht="18.75" x14ac:dyDescent="0.3">
      <c r="A2" s="2"/>
      <c r="B2" s="5">
        <f>DATE</f>
        <v>42393</v>
      </c>
      <c r="C2" s="2"/>
      <c r="D2" s="2"/>
      <c r="E2" s="76"/>
      <c r="F2" s="76"/>
      <c r="G2" s="76"/>
      <c r="H2" s="76"/>
      <c r="I2" s="77"/>
      <c r="J2" s="6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28.5" x14ac:dyDescent="0.25">
      <c r="A3" s="2"/>
      <c r="B3" s="23" t="s">
        <v>81</v>
      </c>
      <c r="C3" s="2"/>
      <c r="D3" s="2"/>
      <c r="E3" s="76"/>
      <c r="F3" s="76"/>
      <c r="G3" s="76"/>
      <c r="H3" s="76"/>
      <c r="I3" s="77"/>
      <c r="J3" s="23" t="s">
        <v>80</v>
      </c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ht="18.75" customHeight="1" x14ac:dyDescent="0.3">
      <c r="A4" s="2"/>
      <c r="B4" s="3"/>
      <c r="C4" s="2"/>
      <c r="D4" s="2"/>
      <c r="E4" s="76"/>
      <c r="F4" s="76"/>
      <c r="G4" s="76"/>
      <c r="H4" s="76"/>
      <c r="I4" s="77"/>
      <c r="J4" s="6"/>
      <c r="K4" s="71"/>
      <c r="L4" s="71"/>
      <c r="M4" s="71"/>
      <c r="N4" s="71"/>
      <c r="O4" s="71"/>
      <c r="P4" s="71"/>
      <c r="Q4" s="71"/>
      <c r="R4" s="71"/>
      <c r="S4" s="71"/>
      <c r="T4" s="71"/>
    </row>
    <row r="5" spans="1:20" ht="15" customHeight="1" x14ac:dyDescent="0.3">
      <c r="A5" s="2"/>
      <c r="B5" s="24"/>
      <c r="C5" s="2"/>
      <c r="D5" s="2"/>
      <c r="E5" s="76"/>
      <c r="F5" s="76"/>
      <c r="G5" s="76"/>
      <c r="H5" s="76"/>
      <c r="I5" s="77"/>
      <c r="J5" s="6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ht="18.75" x14ac:dyDescent="0.3">
      <c r="A6" s="2"/>
      <c r="B6" s="3" t="s">
        <v>45</v>
      </c>
      <c r="C6" s="2"/>
      <c r="D6" s="2"/>
      <c r="E6" s="76"/>
      <c r="F6" s="76"/>
      <c r="G6" s="76"/>
      <c r="H6" s="76"/>
      <c r="I6" s="77"/>
      <c r="J6" s="6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ht="15" customHeight="1" x14ac:dyDescent="0.3">
      <c r="A7" s="2"/>
      <c r="B7" s="7"/>
      <c r="C7" s="2"/>
      <c r="D7" s="2"/>
      <c r="E7" s="76"/>
      <c r="F7" s="76"/>
      <c r="G7" s="76"/>
      <c r="H7" s="76"/>
      <c r="I7" s="77"/>
      <c r="J7" s="6"/>
      <c r="K7" s="71"/>
      <c r="L7" s="71"/>
      <c r="M7" s="71"/>
      <c r="N7" s="71"/>
      <c r="O7" s="71"/>
      <c r="P7" s="71"/>
      <c r="Q7" s="71"/>
      <c r="R7" s="71"/>
      <c r="S7" s="71"/>
      <c r="T7" s="71"/>
    </row>
    <row r="8" spans="1:20" ht="86.25" customHeight="1" x14ac:dyDescent="0.25">
      <c r="A8" s="2"/>
      <c r="B8" s="8"/>
      <c r="C8" s="2"/>
      <c r="D8" s="2"/>
      <c r="E8" s="78"/>
      <c r="F8" s="78"/>
      <c r="G8" s="78"/>
      <c r="H8" s="78"/>
      <c r="I8" s="79"/>
      <c r="J8" s="12" t="s">
        <v>54</v>
      </c>
      <c r="K8" s="72"/>
      <c r="L8" s="72"/>
      <c r="M8" s="72"/>
      <c r="N8" s="72"/>
      <c r="O8" s="72"/>
      <c r="P8" s="72"/>
      <c r="Q8" s="72"/>
      <c r="R8" s="72"/>
      <c r="S8" s="72"/>
      <c r="T8" s="72"/>
    </row>
    <row r="9" spans="1:20" x14ac:dyDescent="0.25">
      <c r="A9" s="2" t="s">
        <v>2</v>
      </c>
      <c r="B9" s="7"/>
      <c r="C9" s="2" t="s">
        <v>18</v>
      </c>
      <c r="D9" s="2" t="s">
        <v>19</v>
      </c>
      <c r="E9" s="19" t="s">
        <v>3</v>
      </c>
      <c r="F9" s="19" t="s">
        <v>4</v>
      </c>
      <c r="G9" s="19" t="s">
        <v>5</v>
      </c>
      <c r="H9" s="19" t="s">
        <v>6</v>
      </c>
      <c r="I9" s="39" t="s">
        <v>679</v>
      </c>
      <c r="J9" s="7"/>
      <c r="K9" s="22" t="s">
        <v>48</v>
      </c>
      <c r="L9" s="22" t="s">
        <v>48</v>
      </c>
      <c r="M9" s="22" t="s">
        <v>49</v>
      </c>
      <c r="N9" s="22" t="s">
        <v>50</v>
      </c>
      <c r="O9" s="22" t="s">
        <v>51</v>
      </c>
      <c r="P9" s="22"/>
      <c r="Q9" s="22" t="s">
        <v>52</v>
      </c>
      <c r="R9" s="22" t="s">
        <v>52</v>
      </c>
      <c r="S9" s="22" t="s">
        <v>53</v>
      </c>
      <c r="T9" s="22"/>
    </row>
    <row r="10" spans="1:20" hidden="1" x14ac:dyDescent="0.25">
      <c r="A10" s="2"/>
      <c r="B10" s="2"/>
      <c r="C10" s="2"/>
      <c r="D10" s="2"/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/>
      <c r="K10" s="2" t="s">
        <v>8</v>
      </c>
      <c r="L10" s="2" t="s">
        <v>9</v>
      </c>
      <c r="M10" s="2" t="s">
        <v>10</v>
      </c>
      <c r="N10" s="2" t="s">
        <v>11</v>
      </c>
      <c r="O10" s="2" t="s">
        <v>12</v>
      </c>
      <c r="P10" s="2" t="s">
        <v>13</v>
      </c>
      <c r="Q10" s="2" t="s">
        <v>14</v>
      </c>
      <c r="R10" s="2" t="s">
        <v>15</v>
      </c>
      <c r="S10" s="2" t="s">
        <v>16</v>
      </c>
      <c r="T10" s="2" t="s">
        <v>17</v>
      </c>
    </row>
    <row r="11" spans="1:20" x14ac:dyDescent="0.25">
      <c r="A11" s="2"/>
      <c r="B11" s="13" t="s">
        <v>191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 x14ac:dyDescent="0.25">
      <c r="A12" s="10" t="s">
        <v>572</v>
      </c>
      <c r="B12" s="16" t="s">
        <v>87</v>
      </c>
      <c r="C12" s="9" t="str">
        <f t="shared" ref="C12:C13" si="0">CONCATENATE(YEAR,":",MONTH,":",WEEK,":",DAY,":",$A12)</f>
        <v>2016:1:4:7:TAIDONG_2_E</v>
      </c>
      <c r="D12" s="9" t="e">
        <f>MATCH($C12,#REF!,0)</f>
        <v>#REF!</v>
      </c>
      <c r="E12" s="36" t="str">
        <f>IFERROR(INDEX(#REF!,$D12,MATCH(E$10,#REF!,0)), "")</f>
        <v/>
      </c>
      <c r="F12" s="36" t="str">
        <f>IFERROR(INDEX(#REF!,$D12,MATCH(F$10,#REF!,0)), "")</f>
        <v/>
      </c>
      <c r="G12" s="36" t="str">
        <f>IFERROR(INDEX(#REF!,$D12,MATCH(G$10,#REF!,0)), "")</f>
        <v/>
      </c>
      <c r="H12" s="36" t="str">
        <f>IFERROR(INDEX(#REF!,$D12,MATCH(H$10,#REF!,0)), "")</f>
        <v/>
      </c>
      <c r="I12" s="36" t="str">
        <f>IFERROR(INDEX(#REF!,$D12,MATCH(I$10,#REF!,0)), "")</f>
        <v/>
      </c>
      <c r="J12" s="9" t="s">
        <v>191</v>
      </c>
      <c r="K12" s="36" t="str">
        <f>IFERROR(INDEX(#REF!,$D12,MATCH(K$10,#REF!,0)), "")</f>
        <v/>
      </c>
      <c r="L12" s="36" t="str">
        <f>IFERROR(INDEX(#REF!,$D12,MATCH(L$10,#REF!,0)), "")</f>
        <v/>
      </c>
      <c r="M12" s="36" t="str">
        <f>IFERROR(INDEX(#REF!,$D12,MATCH(M$10,#REF!,0)), "")</f>
        <v/>
      </c>
      <c r="N12" s="36" t="str">
        <f>IFERROR(INDEX(#REF!,$D12,MATCH(N$10,#REF!,0)), "")</f>
        <v/>
      </c>
      <c r="O12" s="36" t="str">
        <f>IFERROR(INDEX(#REF!,$D12,MATCH(O$10,#REF!,0)), "")</f>
        <v/>
      </c>
      <c r="P12" s="36" t="str">
        <f>IFERROR(INDEX(#REF!,$D12,MATCH(P$10,#REF!,0)), "")</f>
        <v/>
      </c>
      <c r="Q12" s="36" t="str">
        <f>IFERROR(INDEX(#REF!,$D12,MATCH(Q$10,#REF!,0)), "")</f>
        <v/>
      </c>
      <c r="R12" s="36" t="str">
        <f>IFERROR(INDEX(#REF!,$D12,MATCH(R$10,#REF!,0)), "")</f>
        <v/>
      </c>
      <c r="S12" s="36" t="str">
        <f>IFERROR(INDEX(#REF!,$D12,MATCH(S$10,#REF!,0)), "")</f>
        <v/>
      </c>
      <c r="T12" s="36" t="str">
        <f>IFERROR(INDEX(#REF!,$D12,MATCH(T$10,#REF!,0)), "")</f>
        <v/>
      </c>
    </row>
    <row r="13" spans="1:20" x14ac:dyDescent="0.25">
      <c r="A13" s="10" t="s">
        <v>85</v>
      </c>
      <c r="B13" s="16" t="s">
        <v>86</v>
      </c>
      <c r="C13" s="9" t="str">
        <f t="shared" si="0"/>
        <v>2016:1:4:7:TAIDONG_2_S</v>
      </c>
      <c r="D13" s="9" t="e">
        <f>MATCH($C13,#REF!,0)</f>
        <v>#REF!</v>
      </c>
      <c r="E13" s="36" t="str">
        <f>IFERROR(INDEX(#REF!,$D13,MATCH(E$10,#REF!,0)), "")</f>
        <v/>
      </c>
      <c r="F13" s="36" t="str">
        <f>IFERROR(INDEX(#REF!,$D13,MATCH(F$10,#REF!,0)), "")</f>
        <v/>
      </c>
      <c r="G13" s="36" t="str">
        <f>IFERROR(INDEX(#REF!,$D13,MATCH(G$10,#REF!,0)), "")</f>
        <v/>
      </c>
      <c r="H13" s="36" t="str">
        <f>IFERROR(INDEX(#REF!,$D13,MATCH(H$10,#REF!,0)), "")</f>
        <v/>
      </c>
      <c r="I13" s="36" t="str">
        <f>IFERROR(INDEX(#REF!,$D13,MATCH(I$10,#REF!,0)), "")</f>
        <v/>
      </c>
      <c r="J13" s="9" t="s">
        <v>83</v>
      </c>
      <c r="K13" s="36" t="str">
        <f>IFERROR(INDEX(#REF!,$D13,MATCH(K$10,#REF!,0)), "")</f>
        <v/>
      </c>
      <c r="L13" s="36" t="str">
        <f>IFERROR(INDEX(#REF!,$D13,MATCH(L$10,#REF!,0)), "")</f>
        <v/>
      </c>
      <c r="M13" s="36" t="str">
        <f>IFERROR(INDEX(#REF!,$D13,MATCH(M$10,#REF!,0)), "")</f>
        <v/>
      </c>
      <c r="N13" s="36" t="str">
        <f>IFERROR(INDEX(#REF!,$D13,MATCH(N$10,#REF!,0)), "")</f>
        <v/>
      </c>
      <c r="O13" s="36" t="str">
        <f>IFERROR(INDEX(#REF!,$D13,MATCH(O$10,#REF!,0)), "")</f>
        <v/>
      </c>
      <c r="P13" s="36" t="str">
        <f>IFERROR(INDEX(#REF!,$D13,MATCH(P$10,#REF!,0)), "")</f>
        <v/>
      </c>
      <c r="Q13" s="36" t="str">
        <f>IFERROR(INDEX(#REF!,$D13,MATCH(Q$10,#REF!,0)), "")</f>
        <v/>
      </c>
      <c r="R13" s="36" t="str">
        <f>IFERROR(INDEX(#REF!,$D13,MATCH(R$10,#REF!,0)), "")</f>
        <v/>
      </c>
      <c r="S13" s="36" t="str">
        <f>IFERROR(INDEX(#REF!,$D13,MATCH(S$10,#REF!,0)), "")</f>
        <v/>
      </c>
      <c r="T13" s="36" t="str">
        <f>IFERROR(INDEX(#REF!,$D13,MATCH(T$10,#REF!,0)), "")</f>
        <v/>
      </c>
    </row>
    <row r="14" spans="1:20" x14ac:dyDescent="0.25">
      <c r="A14" s="10"/>
      <c r="B14" s="17" t="s">
        <v>46</v>
      </c>
      <c r="C14" s="18"/>
      <c r="D14" s="18"/>
      <c r="E14" s="20">
        <f>SUM(E12:E13)</f>
        <v>0</v>
      </c>
      <c r="F14" s="20">
        <f>SUM(F12:F13)</f>
        <v>0</v>
      </c>
      <c r="G14" s="20">
        <f>SUM(G12:G13)</f>
        <v>0</v>
      </c>
      <c r="H14" s="20">
        <f>SUM(H12:H13)</f>
        <v>0</v>
      </c>
      <c r="I14" s="20">
        <f>SUM(I12:I13)</f>
        <v>0</v>
      </c>
      <c r="J14" s="18"/>
      <c r="K14" s="20">
        <f t="shared" ref="K14:T14" si="1">SUM(K12:K13)</f>
        <v>0</v>
      </c>
      <c r="L14" s="20">
        <f t="shared" si="1"/>
        <v>0</v>
      </c>
      <c r="M14" s="20">
        <f t="shared" si="1"/>
        <v>0</v>
      </c>
      <c r="N14" s="20">
        <f t="shared" si="1"/>
        <v>0</v>
      </c>
      <c r="O14" s="20">
        <f t="shared" si="1"/>
        <v>0</v>
      </c>
      <c r="P14" s="20">
        <f t="shared" si="1"/>
        <v>0</v>
      </c>
      <c r="Q14" s="20">
        <f t="shared" si="1"/>
        <v>0</v>
      </c>
      <c r="R14" s="20">
        <f t="shared" si="1"/>
        <v>0</v>
      </c>
      <c r="S14" s="20">
        <f t="shared" si="1"/>
        <v>0</v>
      </c>
      <c r="T14" s="20">
        <f t="shared" si="1"/>
        <v>0</v>
      </c>
    </row>
    <row r="15" spans="1:20" x14ac:dyDescent="0.25">
      <c r="A15" s="2"/>
      <c r="B15" s="13" t="s">
        <v>192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</row>
    <row r="16" spans="1:20" x14ac:dyDescent="0.25">
      <c r="A16" s="10" t="s">
        <v>90</v>
      </c>
      <c r="B16" s="16" t="s">
        <v>94</v>
      </c>
      <c r="C16" s="9" t="str">
        <f t="shared" ref="C16:C18" si="2">CONCATENATE(YEAR,":",MONTH,":",WEEK,":",DAY,":",$A16)</f>
        <v>2016:1:4:7:TAIDONG_1_E</v>
      </c>
      <c r="D16" s="9" t="e">
        <f>MATCH($C16,#REF!,0)</f>
        <v>#REF!</v>
      </c>
      <c r="E16" s="36" t="str">
        <f>IFERROR(INDEX(#REF!,$D16,MATCH(E$10,#REF!,0)), "")</f>
        <v/>
      </c>
      <c r="F16" s="36" t="str">
        <f>IFERROR(INDEX(#REF!,$D16,MATCH(F$10,#REF!,0)), "")</f>
        <v/>
      </c>
      <c r="G16" s="36" t="str">
        <f>IFERROR(INDEX(#REF!,$D16,MATCH(G$10,#REF!,0)), "")</f>
        <v/>
      </c>
      <c r="H16" s="36" t="str">
        <f>IFERROR(INDEX(#REF!,$D16,MATCH(H$10,#REF!,0)), "")</f>
        <v/>
      </c>
      <c r="I16" s="36" t="str">
        <f>IFERROR(INDEX(#REF!,$D16,MATCH(I$10,#REF!,0)), "")</f>
        <v/>
      </c>
      <c r="J16" s="9" t="s">
        <v>88</v>
      </c>
      <c r="K16" s="36" t="str">
        <f>IFERROR(INDEX(#REF!,$D16,MATCH(K$10,#REF!,0)), "")</f>
        <v/>
      </c>
      <c r="L16" s="36" t="str">
        <f>IFERROR(INDEX(#REF!,$D16,MATCH(L$10,#REF!,0)), "")</f>
        <v/>
      </c>
      <c r="M16" s="36" t="str">
        <f>IFERROR(INDEX(#REF!,$D16,MATCH(M$10,#REF!,0)), "")</f>
        <v/>
      </c>
      <c r="N16" s="36" t="str">
        <f>IFERROR(INDEX(#REF!,$D16,MATCH(N$10,#REF!,0)), "")</f>
        <v/>
      </c>
      <c r="O16" s="36" t="str">
        <f>IFERROR(INDEX(#REF!,$D16,MATCH(O$10,#REF!,0)), "")</f>
        <v/>
      </c>
      <c r="P16" s="36" t="str">
        <f>IFERROR(INDEX(#REF!,$D16,MATCH(P$10,#REF!,0)), "")</f>
        <v/>
      </c>
      <c r="Q16" s="36" t="str">
        <f>IFERROR(INDEX(#REF!,$D16,MATCH(Q$10,#REF!,0)), "")</f>
        <v/>
      </c>
      <c r="R16" s="36" t="str">
        <f>IFERROR(INDEX(#REF!,$D16,MATCH(R$10,#REF!,0)), "")</f>
        <v/>
      </c>
      <c r="S16" s="36" t="str">
        <f>IFERROR(INDEX(#REF!,$D16,MATCH(S$10,#REF!,0)), "")</f>
        <v/>
      </c>
      <c r="T16" s="36" t="str">
        <f>IFERROR(INDEX(#REF!,$D16,MATCH(T$10,#REF!,0)), "")</f>
        <v/>
      </c>
    </row>
    <row r="17" spans="1:20" x14ac:dyDescent="0.25">
      <c r="A17" s="10" t="s">
        <v>84</v>
      </c>
      <c r="B17" s="16" t="s">
        <v>95</v>
      </c>
      <c r="C17" s="9" t="str">
        <f t="shared" si="2"/>
        <v>2016:1:4:7:TAIDONG_3_E</v>
      </c>
      <c r="D17" s="9" t="e">
        <f>MATCH($C17,#REF!,0)</f>
        <v>#REF!</v>
      </c>
      <c r="E17" s="36" t="str">
        <f>IFERROR(INDEX(#REF!,$D17,MATCH(E$10,#REF!,0)), "")</f>
        <v/>
      </c>
      <c r="F17" s="36" t="str">
        <f>IFERROR(INDEX(#REF!,$D17,MATCH(F$10,#REF!,0)), "")</f>
        <v/>
      </c>
      <c r="G17" s="36" t="str">
        <f>IFERROR(INDEX(#REF!,$D17,MATCH(G$10,#REF!,0)), "")</f>
        <v/>
      </c>
      <c r="H17" s="36" t="str">
        <f>IFERROR(INDEX(#REF!,$D17,MATCH(H$10,#REF!,0)), "")</f>
        <v/>
      </c>
      <c r="I17" s="36" t="str">
        <f>IFERROR(INDEX(#REF!,$D17,MATCH(I$10,#REF!,0)), "")</f>
        <v/>
      </c>
      <c r="J17" s="9" t="s">
        <v>82</v>
      </c>
      <c r="K17" s="36" t="str">
        <f>IFERROR(INDEX(#REF!,$D17,MATCH(K$10,#REF!,0)), "")</f>
        <v/>
      </c>
      <c r="L17" s="36" t="str">
        <f>IFERROR(INDEX(#REF!,$D17,MATCH(L$10,#REF!,0)), "")</f>
        <v/>
      </c>
      <c r="M17" s="36" t="str">
        <f>IFERROR(INDEX(#REF!,$D17,MATCH(M$10,#REF!,0)), "")</f>
        <v/>
      </c>
      <c r="N17" s="36" t="str">
        <f>IFERROR(INDEX(#REF!,$D17,MATCH(N$10,#REF!,0)), "")</f>
        <v/>
      </c>
      <c r="O17" s="36" t="str">
        <f>IFERROR(INDEX(#REF!,$D17,MATCH(O$10,#REF!,0)), "")</f>
        <v/>
      </c>
      <c r="P17" s="36" t="str">
        <f>IFERROR(INDEX(#REF!,$D17,MATCH(P$10,#REF!,0)), "")</f>
        <v/>
      </c>
      <c r="Q17" s="36" t="str">
        <f>IFERROR(INDEX(#REF!,$D17,MATCH(Q$10,#REF!,0)), "")</f>
        <v/>
      </c>
      <c r="R17" s="36" t="str">
        <f>IFERROR(INDEX(#REF!,$D17,MATCH(R$10,#REF!,0)), "")</f>
        <v/>
      </c>
      <c r="S17" s="36" t="str">
        <f>IFERROR(INDEX(#REF!,$D17,MATCH(S$10,#REF!,0)), "")</f>
        <v/>
      </c>
      <c r="T17" s="36" t="str">
        <f>IFERROR(INDEX(#REF!,$D17,MATCH(T$10,#REF!,0)), "")</f>
        <v/>
      </c>
    </row>
    <row r="18" spans="1:20" x14ac:dyDescent="0.25">
      <c r="A18" s="10" t="s">
        <v>91</v>
      </c>
      <c r="B18" s="16" t="s">
        <v>96</v>
      </c>
      <c r="C18" s="9" t="str">
        <f t="shared" si="2"/>
        <v>2016:1:4:7:TAIDONG_1_S</v>
      </c>
      <c r="D18" s="9" t="e">
        <f>MATCH($C18,#REF!,0)</f>
        <v>#REF!</v>
      </c>
      <c r="E18" s="36" t="str">
        <f>IFERROR(INDEX(#REF!,$D18,MATCH(E$10,#REF!,0)), "")</f>
        <v/>
      </c>
      <c r="F18" s="36" t="str">
        <f>IFERROR(INDEX(#REF!,$D18,MATCH(F$10,#REF!,0)), "")</f>
        <v/>
      </c>
      <c r="G18" s="36" t="str">
        <f>IFERROR(INDEX(#REF!,$D18,MATCH(G$10,#REF!,0)), "")</f>
        <v/>
      </c>
      <c r="H18" s="36" t="str">
        <f>IFERROR(INDEX(#REF!,$D18,MATCH(H$10,#REF!,0)), "")</f>
        <v/>
      </c>
      <c r="I18" s="36" t="str">
        <f>IFERROR(INDEX(#REF!,$D18,MATCH(I$10,#REF!,0)), "")</f>
        <v/>
      </c>
      <c r="J18" s="9" t="s">
        <v>89</v>
      </c>
      <c r="K18" s="36" t="str">
        <f>IFERROR(INDEX(#REF!,$D18,MATCH(K$10,#REF!,0)), "")</f>
        <v/>
      </c>
      <c r="L18" s="36" t="str">
        <f>IFERROR(INDEX(#REF!,$D18,MATCH(L$10,#REF!,0)), "")</f>
        <v/>
      </c>
      <c r="M18" s="36" t="str">
        <f>IFERROR(INDEX(#REF!,$D18,MATCH(M$10,#REF!,0)), "")</f>
        <v/>
      </c>
      <c r="N18" s="36" t="str">
        <f>IFERROR(INDEX(#REF!,$D18,MATCH(N$10,#REF!,0)), "")</f>
        <v/>
      </c>
      <c r="O18" s="36" t="str">
        <f>IFERROR(INDEX(#REF!,$D18,MATCH(O$10,#REF!,0)), "")</f>
        <v/>
      </c>
      <c r="P18" s="36" t="str">
        <f>IFERROR(INDEX(#REF!,$D18,MATCH(P$10,#REF!,0)), "")</f>
        <v/>
      </c>
      <c r="Q18" s="36" t="str">
        <f>IFERROR(INDEX(#REF!,$D18,MATCH(Q$10,#REF!,0)), "")</f>
        <v/>
      </c>
      <c r="R18" s="36" t="str">
        <f>IFERROR(INDEX(#REF!,$D18,MATCH(R$10,#REF!,0)), "")</f>
        <v/>
      </c>
      <c r="S18" s="36" t="str">
        <f>IFERROR(INDEX(#REF!,$D18,MATCH(S$10,#REF!,0)), "")</f>
        <v/>
      </c>
      <c r="T18" s="36" t="str">
        <f>IFERROR(INDEX(#REF!,$D18,MATCH(T$10,#REF!,0)), "")</f>
        <v/>
      </c>
    </row>
    <row r="19" spans="1:20" x14ac:dyDescent="0.25">
      <c r="A19" s="10"/>
      <c r="B19" s="17" t="s">
        <v>46</v>
      </c>
      <c r="C19" s="18"/>
      <c r="D19" s="18"/>
      <c r="E19" s="20">
        <f>SUM(E16:E18)</f>
        <v>0</v>
      </c>
      <c r="F19" s="20">
        <f>SUM(F16:F18)</f>
        <v>0</v>
      </c>
      <c r="G19" s="20">
        <f>SUM(G16:G18)</f>
        <v>0</v>
      </c>
      <c r="H19" s="20">
        <f>SUM(H16:H18)</f>
        <v>0</v>
      </c>
      <c r="I19" s="20">
        <f>SUM(I16:I18)</f>
        <v>0</v>
      </c>
      <c r="J19" s="18"/>
      <c r="K19" s="20">
        <f t="shared" ref="K19:T19" si="3">SUM(K16:K18)</f>
        <v>0</v>
      </c>
      <c r="L19" s="20">
        <f t="shared" si="3"/>
        <v>0</v>
      </c>
      <c r="M19" s="20">
        <f t="shared" si="3"/>
        <v>0</v>
      </c>
      <c r="N19" s="20">
        <f t="shared" si="3"/>
        <v>0</v>
      </c>
      <c r="O19" s="20">
        <f t="shared" si="3"/>
        <v>0</v>
      </c>
      <c r="P19" s="20">
        <f t="shared" si="3"/>
        <v>0</v>
      </c>
      <c r="Q19" s="20">
        <f t="shared" si="3"/>
        <v>0</v>
      </c>
      <c r="R19" s="20">
        <f t="shared" si="3"/>
        <v>0</v>
      </c>
      <c r="S19" s="20">
        <f t="shared" si="3"/>
        <v>0</v>
      </c>
      <c r="T19" s="20">
        <f t="shared" si="3"/>
        <v>0</v>
      </c>
    </row>
    <row r="20" spans="1:20" x14ac:dyDescent="0.25">
      <c r="A20" s="2"/>
      <c r="B20" s="13" t="s">
        <v>193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</row>
    <row r="21" spans="1:20" x14ac:dyDescent="0.25">
      <c r="A21" s="10" t="s">
        <v>92</v>
      </c>
      <c r="B21" s="16" t="s">
        <v>97</v>
      </c>
      <c r="C21" s="9" t="str">
        <f t="shared" ref="C21:C22" si="4">CONCATENATE(YEAR,":",MONTH,":",WEEK,":",DAY,":",$A21)</f>
        <v>2016:1:4:7:YULI_E</v>
      </c>
      <c r="D21" s="9" t="e">
        <f>MATCH($C21,#REF!,0)</f>
        <v>#REF!</v>
      </c>
      <c r="E21" s="36" t="str">
        <f>IFERROR(INDEX(#REF!,$D21,MATCH(E$10,#REF!,0)), "")</f>
        <v/>
      </c>
      <c r="F21" s="36" t="str">
        <f>IFERROR(INDEX(#REF!,$D21,MATCH(F$10,#REF!,0)), "")</f>
        <v/>
      </c>
      <c r="G21" s="36" t="str">
        <f>IFERROR(INDEX(#REF!,$D21,MATCH(G$10,#REF!,0)), "")</f>
        <v/>
      </c>
      <c r="H21" s="36" t="str">
        <f>IFERROR(INDEX(#REF!,$D21,MATCH(H$10,#REF!,0)), "")</f>
        <v/>
      </c>
      <c r="I21" s="36" t="str">
        <f>IFERROR(INDEX(#REF!,$D21,MATCH(I$10,#REF!,0)), "")</f>
        <v/>
      </c>
      <c r="J21" s="9" t="s">
        <v>99</v>
      </c>
      <c r="K21" s="36" t="str">
        <f>IFERROR(INDEX(#REF!,$D21,MATCH(K$10,#REF!,0)), "")</f>
        <v/>
      </c>
      <c r="L21" s="36" t="str">
        <f>IFERROR(INDEX(#REF!,$D21,MATCH(L$10,#REF!,0)), "")</f>
        <v/>
      </c>
      <c r="M21" s="36" t="str">
        <f>IFERROR(INDEX(#REF!,$D21,MATCH(M$10,#REF!,0)), "")</f>
        <v/>
      </c>
      <c r="N21" s="36" t="str">
        <f>IFERROR(INDEX(#REF!,$D21,MATCH(N$10,#REF!,0)), "")</f>
        <v/>
      </c>
      <c r="O21" s="36" t="str">
        <f>IFERROR(INDEX(#REF!,$D21,MATCH(O$10,#REF!,0)), "")</f>
        <v/>
      </c>
      <c r="P21" s="36" t="str">
        <f>IFERROR(INDEX(#REF!,$D21,MATCH(P$10,#REF!,0)), "")</f>
        <v/>
      </c>
      <c r="Q21" s="36" t="str">
        <f>IFERROR(INDEX(#REF!,$D21,MATCH(Q$10,#REF!,0)), "")</f>
        <v/>
      </c>
      <c r="R21" s="36" t="str">
        <f>IFERROR(INDEX(#REF!,$D21,MATCH(R$10,#REF!,0)), "")</f>
        <v/>
      </c>
      <c r="S21" s="36" t="str">
        <f>IFERROR(INDEX(#REF!,$D21,MATCH(S$10,#REF!,0)), "")</f>
        <v/>
      </c>
      <c r="T21" s="36" t="str">
        <f>IFERROR(INDEX(#REF!,$D21,MATCH(T$10,#REF!,0)), "")</f>
        <v/>
      </c>
    </row>
    <row r="22" spans="1:20" x14ac:dyDescent="0.25">
      <c r="A22" s="10" t="s">
        <v>93</v>
      </c>
      <c r="B22" s="16" t="s">
        <v>98</v>
      </c>
      <c r="C22" s="9" t="str">
        <f t="shared" si="4"/>
        <v>2016:1:4:7:YULI_S</v>
      </c>
      <c r="D22" s="9" t="e">
        <f>MATCH($C22,#REF!,0)</f>
        <v>#REF!</v>
      </c>
      <c r="E22" s="36" t="str">
        <f>IFERROR(INDEX(#REF!,$D22,MATCH(E$10,#REF!,0)), "")</f>
        <v/>
      </c>
      <c r="F22" s="36" t="str">
        <f>IFERROR(INDEX(#REF!,$D22,MATCH(F$10,#REF!,0)), "")</f>
        <v/>
      </c>
      <c r="G22" s="36" t="str">
        <f>IFERROR(INDEX(#REF!,$D22,MATCH(G$10,#REF!,0)), "")</f>
        <v/>
      </c>
      <c r="H22" s="36" t="str">
        <f>IFERROR(INDEX(#REF!,$D22,MATCH(H$10,#REF!,0)), "")</f>
        <v/>
      </c>
      <c r="I22" s="36" t="str">
        <f>IFERROR(INDEX(#REF!,$D22,MATCH(I$10,#REF!,0)), "")</f>
        <v/>
      </c>
      <c r="J22" s="9" t="s">
        <v>100</v>
      </c>
      <c r="K22" s="36" t="str">
        <f>IFERROR(INDEX(#REF!,$D22,MATCH(K$10,#REF!,0)), "")</f>
        <v/>
      </c>
      <c r="L22" s="36" t="str">
        <f>IFERROR(INDEX(#REF!,$D22,MATCH(L$10,#REF!,0)), "")</f>
        <v/>
      </c>
      <c r="M22" s="36" t="str">
        <f>IFERROR(INDEX(#REF!,$D22,MATCH(M$10,#REF!,0)), "")</f>
        <v/>
      </c>
      <c r="N22" s="36" t="str">
        <f>IFERROR(INDEX(#REF!,$D22,MATCH(N$10,#REF!,0)), "")</f>
        <v/>
      </c>
      <c r="O22" s="36" t="str">
        <f>IFERROR(INDEX(#REF!,$D22,MATCH(O$10,#REF!,0)), "")</f>
        <v/>
      </c>
      <c r="P22" s="36" t="str">
        <f>IFERROR(INDEX(#REF!,$D22,MATCH(P$10,#REF!,0)), "")</f>
        <v/>
      </c>
      <c r="Q22" s="36" t="str">
        <f>IFERROR(INDEX(#REF!,$D22,MATCH(Q$10,#REF!,0)), "")</f>
        <v/>
      </c>
      <c r="R22" s="36" t="str">
        <f>IFERROR(INDEX(#REF!,$D22,MATCH(R$10,#REF!,0)), "")</f>
        <v/>
      </c>
      <c r="S22" s="36" t="str">
        <f>IFERROR(INDEX(#REF!,$D22,MATCH(S$10,#REF!,0)), "")</f>
        <v/>
      </c>
      <c r="T22" s="36" t="str">
        <f>IFERROR(INDEX(#REF!,$D22,MATCH(T$10,#REF!,0)), "")</f>
        <v/>
      </c>
    </row>
    <row r="23" spans="1:20" s="28" customFormat="1" x14ac:dyDescent="0.25">
      <c r="A23" s="10"/>
      <c r="B23" s="34" t="s">
        <v>46</v>
      </c>
      <c r="C23" s="35"/>
      <c r="D23" s="35"/>
      <c r="E23" s="37">
        <f>SUM(E21:E22)</f>
        <v>0</v>
      </c>
      <c r="F23" s="37">
        <f t="shared" ref="F23:I23" si="5">SUM(F21:F22)</f>
        <v>0</v>
      </c>
      <c r="G23" s="37">
        <f t="shared" si="5"/>
        <v>0</v>
      </c>
      <c r="H23" s="37">
        <f t="shared" si="5"/>
        <v>0</v>
      </c>
      <c r="I23" s="37">
        <f t="shared" si="5"/>
        <v>0</v>
      </c>
      <c r="J23" s="35"/>
      <c r="K23" s="37">
        <f>SUM(K21:K22)</f>
        <v>0</v>
      </c>
      <c r="L23" s="37">
        <f t="shared" ref="L23:T23" si="6">SUM(L21:L22)</f>
        <v>0</v>
      </c>
      <c r="M23" s="37">
        <f t="shared" si="6"/>
        <v>0</v>
      </c>
      <c r="N23" s="37">
        <f t="shared" si="6"/>
        <v>0</v>
      </c>
      <c r="O23" s="37">
        <f t="shared" si="6"/>
        <v>0</v>
      </c>
      <c r="P23" s="37">
        <f t="shared" si="6"/>
        <v>0</v>
      </c>
      <c r="Q23" s="37">
        <f t="shared" si="6"/>
        <v>0</v>
      </c>
      <c r="R23" s="37">
        <f t="shared" si="6"/>
        <v>0</v>
      </c>
      <c r="S23" s="37">
        <f t="shared" si="6"/>
        <v>0</v>
      </c>
      <c r="T23" s="37">
        <f t="shared" si="6"/>
        <v>0</v>
      </c>
    </row>
    <row r="25" spans="1:20" x14ac:dyDescent="0.25">
      <c r="B25" s="40" t="s">
        <v>381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5"/>
    </row>
    <row r="26" spans="1:20" x14ac:dyDescent="0.25">
      <c r="A26" t="s">
        <v>380</v>
      </c>
      <c r="B26" s="41" t="s">
        <v>371</v>
      </c>
      <c r="C26" s="42" t="str">
        <f>CONCATENATE(YEAR,":",MONTH,":1:7:", $A26)</f>
        <v>2016:1:1:7:TAIDONG</v>
      </c>
      <c r="D26" s="42" t="e">
        <f>MATCH($C26,#REF!, 0)</f>
        <v>#REF!</v>
      </c>
      <c r="E26" s="36" t="str">
        <f>IFERROR(INDEX(#REF!,$D26,MATCH(E$10,#REF!,0)), "")</f>
        <v/>
      </c>
      <c r="F26" s="36" t="str">
        <f>IFERROR(INDEX(#REF!,$D26,MATCH(F$10,#REF!,0)), "")</f>
        <v/>
      </c>
      <c r="G26" s="36" t="str">
        <f>IFERROR(INDEX(#REF!,$D26,MATCH(G$10,#REF!,0)), "")</f>
        <v/>
      </c>
      <c r="H26" s="36" t="str">
        <f>IFERROR(INDEX(#REF!,$D26,MATCH(H$10,#REF!,0)), "")</f>
        <v/>
      </c>
      <c r="I26" s="36" t="str">
        <f>IFERROR(INDEX(#REF!,$D26,MATCH(I$10,#REF!,0)), "")</f>
        <v/>
      </c>
      <c r="J26" s="42"/>
      <c r="K26" s="47" t="str">
        <f>IFERROR(INDEX(#REF!,$D26,MATCH(K$10,#REF!,0)), "")</f>
        <v/>
      </c>
      <c r="L26" s="47" t="str">
        <f>IFERROR(INDEX(#REF!,$D26,MATCH(L$10,#REF!,0)), "")</f>
        <v/>
      </c>
      <c r="M26" s="47" t="str">
        <f>IFERROR(INDEX(#REF!,$D26,MATCH(M$10,#REF!,0)), "")</f>
        <v/>
      </c>
      <c r="N26" s="47" t="str">
        <f>IFERROR(INDEX(#REF!,$D26,MATCH(N$10,#REF!,0)), "")</f>
        <v/>
      </c>
      <c r="O26" s="47" t="str">
        <f>IFERROR(INDEX(#REF!,$D26,MATCH(O$10,#REF!,0)), "")</f>
        <v/>
      </c>
      <c r="P26" s="47" t="str">
        <f>IFERROR(INDEX(#REF!,$D26,MATCH(P$10,#REF!,0)), "")</f>
        <v/>
      </c>
      <c r="Q26" s="47" t="str">
        <f>IFERROR(INDEX(#REF!,$D26,MATCH(Q$10,#REF!,0)), "")</f>
        <v/>
      </c>
      <c r="R26" s="47" t="str">
        <f>IFERROR(INDEX(#REF!,$D26,MATCH(R$10,#REF!,0)), "")</f>
        <v/>
      </c>
      <c r="S26" s="47" t="str">
        <f>IFERROR(INDEX(#REF!,$D26,MATCH(S$10,#REF!,0)), "")</f>
        <v/>
      </c>
      <c r="T26" s="47" t="str">
        <f>IFERROR(INDEX(#REF!,$D26,MATCH(T$10,#REF!,0)), "")</f>
        <v/>
      </c>
    </row>
    <row r="27" spans="1:20" x14ac:dyDescent="0.25">
      <c r="A27" t="s">
        <v>380</v>
      </c>
      <c r="B27" s="41" t="s">
        <v>372</v>
      </c>
      <c r="C27" s="42" t="str">
        <f>CONCATENATE(YEAR,":",MONTH,":2:7:", $A27)</f>
        <v>2016:1:2:7:TAIDONG</v>
      </c>
      <c r="D27" s="42" t="e">
        <f>MATCH($C27,#REF!, 0)</f>
        <v>#REF!</v>
      </c>
      <c r="E27" s="36" t="str">
        <f>IFERROR(INDEX(#REF!,$D27,MATCH(E$10,#REF!,0)), "")</f>
        <v/>
      </c>
      <c r="F27" s="36" t="str">
        <f>IFERROR(INDEX(#REF!,$D27,MATCH(F$10,#REF!,0)), "")</f>
        <v/>
      </c>
      <c r="G27" s="36" t="str">
        <f>IFERROR(INDEX(#REF!,$D27,MATCH(G$10,#REF!,0)), "")</f>
        <v/>
      </c>
      <c r="H27" s="36" t="str">
        <f>IFERROR(INDEX(#REF!,$D27,MATCH(H$10,#REF!,0)), "")</f>
        <v/>
      </c>
      <c r="I27" s="36" t="str">
        <f>IFERROR(INDEX(#REF!,$D27,MATCH(I$10,#REF!,0)), "")</f>
        <v/>
      </c>
      <c r="J27" s="42"/>
      <c r="K27" s="47" t="str">
        <f>IFERROR(INDEX(#REF!,$D27,MATCH(K$10,#REF!,0)), "")</f>
        <v/>
      </c>
      <c r="L27" s="47" t="str">
        <f>IFERROR(INDEX(#REF!,$D27,MATCH(L$10,#REF!,0)), "")</f>
        <v/>
      </c>
      <c r="M27" s="47" t="str">
        <f>IFERROR(INDEX(#REF!,$D27,MATCH(M$10,#REF!,0)), "")</f>
        <v/>
      </c>
      <c r="N27" s="47" t="str">
        <f>IFERROR(INDEX(#REF!,$D27,MATCH(N$10,#REF!,0)), "")</f>
        <v/>
      </c>
      <c r="O27" s="47" t="str">
        <f>IFERROR(INDEX(#REF!,$D27,MATCH(O$10,#REF!,0)), "")</f>
        <v/>
      </c>
      <c r="P27" s="47" t="str">
        <f>IFERROR(INDEX(#REF!,$D27,MATCH(P$10,#REF!,0)), "")</f>
        <v/>
      </c>
      <c r="Q27" s="47" t="str">
        <f>IFERROR(INDEX(#REF!,$D27,MATCH(Q$10,#REF!,0)), "")</f>
        <v/>
      </c>
      <c r="R27" s="47" t="str">
        <f>IFERROR(INDEX(#REF!,$D27,MATCH(R$10,#REF!,0)), "")</f>
        <v/>
      </c>
      <c r="S27" s="47" t="str">
        <f>IFERROR(INDEX(#REF!,$D27,MATCH(S$10,#REF!,0)), "")</f>
        <v/>
      </c>
      <c r="T27" s="47" t="str">
        <f>IFERROR(INDEX(#REF!,$D27,MATCH(T$10,#REF!,0)), "")</f>
        <v/>
      </c>
    </row>
    <row r="28" spans="1:20" x14ac:dyDescent="0.25">
      <c r="A28" t="s">
        <v>380</v>
      </c>
      <c r="B28" s="41" t="s">
        <v>373</v>
      </c>
      <c r="C28" s="42" t="str">
        <f>CONCATENATE(YEAR,":",MONTH,":3:7:", $A28)</f>
        <v>2016:1:3:7:TAIDONG</v>
      </c>
      <c r="D28" s="42" t="e">
        <f>MATCH($C28,#REF!, 0)</f>
        <v>#REF!</v>
      </c>
      <c r="E28" s="36" t="str">
        <f>IFERROR(INDEX(#REF!,$D28,MATCH(E$10,#REF!,0)), "")</f>
        <v/>
      </c>
      <c r="F28" s="36" t="str">
        <f>IFERROR(INDEX(#REF!,$D28,MATCH(F$10,#REF!,0)), "")</f>
        <v/>
      </c>
      <c r="G28" s="36" t="str">
        <f>IFERROR(INDEX(#REF!,$D28,MATCH(G$10,#REF!,0)), "")</f>
        <v/>
      </c>
      <c r="H28" s="36" t="str">
        <f>IFERROR(INDEX(#REF!,$D28,MATCH(H$10,#REF!,0)), "")</f>
        <v/>
      </c>
      <c r="I28" s="36" t="str">
        <f>IFERROR(INDEX(#REF!,$D28,MATCH(I$10,#REF!,0)), "")</f>
        <v/>
      </c>
      <c r="J28" s="42"/>
      <c r="K28" s="47" t="str">
        <f>IFERROR(INDEX(#REF!,$D28,MATCH(K$10,#REF!,0)), "")</f>
        <v/>
      </c>
      <c r="L28" s="47" t="str">
        <f>IFERROR(INDEX(#REF!,$D28,MATCH(L$10,#REF!,0)), "")</f>
        <v/>
      </c>
      <c r="M28" s="47" t="str">
        <f>IFERROR(INDEX(#REF!,$D28,MATCH(M$10,#REF!,0)), "")</f>
        <v/>
      </c>
      <c r="N28" s="47" t="str">
        <f>IFERROR(INDEX(#REF!,$D28,MATCH(N$10,#REF!,0)), "")</f>
        <v/>
      </c>
      <c r="O28" s="47" t="str">
        <f>IFERROR(INDEX(#REF!,$D28,MATCH(O$10,#REF!,0)), "")</f>
        <v/>
      </c>
      <c r="P28" s="47" t="str">
        <f>IFERROR(INDEX(#REF!,$D28,MATCH(P$10,#REF!,0)), "")</f>
        <v/>
      </c>
      <c r="Q28" s="47" t="str">
        <f>IFERROR(INDEX(#REF!,$D28,MATCH(Q$10,#REF!,0)), "")</f>
        <v/>
      </c>
      <c r="R28" s="47" t="str">
        <f>IFERROR(INDEX(#REF!,$D28,MATCH(R$10,#REF!,0)), "")</f>
        <v/>
      </c>
      <c r="S28" s="47" t="str">
        <f>IFERROR(INDEX(#REF!,$D28,MATCH(S$10,#REF!,0)), "")</f>
        <v/>
      </c>
      <c r="T28" s="47" t="str">
        <f>IFERROR(INDEX(#REF!,$D28,MATCH(T$10,#REF!,0)), "")</f>
        <v/>
      </c>
    </row>
    <row r="29" spans="1:20" x14ac:dyDescent="0.25">
      <c r="A29" t="s">
        <v>380</v>
      </c>
      <c r="B29" s="41" t="s">
        <v>374</v>
      </c>
      <c r="C29" s="42" t="str">
        <f>CONCATENATE(YEAR,":",MONTH,":4:7:", $A29)</f>
        <v>2016:1:4:7:TAIDONG</v>
      </c>
      <c r="D29" s="42" t="e">
        <f>MATCH($C29,#REF!, 0)</f>
        <v>#REF!</v>
      </c>
      <c r="E29" s="36" t="str">
        <f>IFERROR(INDEX(#REF!,$D29,MATCH(E$10,#REF!,0)), "")</f>
        <v/>
      </c>
      <c r="F29" s="36" t="str">
        <f>IFERROR(INDEX(#REF!,$D29,MATCH(F$10,#REF!,0)), "")</f>
        <v/>
      </c>
      <c r="G29" s="36" t="str">
        <f>IFERROR(INDEX(#REF!,$D29,MATCH(G$10,#REF!,0)), "")</f>
        <v/>
      </c>
      <c r="H29" s="36" t="str">
        <f>IFERROR(INDEX(#REF!,$D29,MATCH(H$10,#REF!,0)), "")</f>
        <v/>
      </c>
      <c r="I29" s="36" t="str">
        <f>IFERROR(INDEX(#REF!,$D29,MATCH(I$10,#REF!,0)), "")</f>
        <v/>
      </c>
      <c r="J29" s="42"/>
      <c r="K29" s="47" t="str">
        <f>IFERROR(INDEX(#REF!,$D29,MATCH(K$10,#REF!,0)), "")</f>
        <v/>
      </c>
      <c r="L29" s="47" t="str">
        <f>IFERROR(INDEX(#REF!,$D29,MATCH(L$10,#REF!,0)), "")</f>
        <v/>
      </c>
      <c r="M29" s="47" t="str">
        <f>IFERROR(INDEX(#REF!,$D29,MATCH(M$10,#REF!,0)), "")</f>
        <v/>
      </c>
      <c r="N29" s="47" t="str">
        <f>IFERROR(INDEX(#REF!,$D29,MATCH(N$10,#REF!,0)), "")</f>
        <v/>
      </c>
      <c r="O29" s="47" t="str">
        <f>IFERROR(INDEX(#REF!,$D29,MATCH(O$10,#REF!,0)), "")</f>
        <v/>
      </c>
      <c r="P29" s="47" t="str">
        <f>IFERROR(INDEX(#REF!,$D29,MATCH(P$10,#REF!,0)), "")</f>
        <v/>
      </c>
      <c r="Q29" s="47" t="str">
        <f>IFERROR(INDEX(#REF!,$D29,MATCH(Q$10,#REF!,0)), "")</f>
        <v/>
      </c>
      <c r="R29" s="47" t="str">
        <f>IFERROR(INDEX(#REF!,$D29,MATCH(R$10,#REF!,0)), "")</f>
        <v/>
      </c>
      <c r="S29" s="47" t="str">
        <f>IFERROR(INDEX(#REF!,$D29,MATCH(S$10,#REF!,0)), "")</f>
        <v/>
      </c>
      <c r="T29" s="47" t="str">
        <f>IFERROR(INDEX(#REF!,$D29,MATCH(T$10,#REF!,0)), "")</f>
        <v/>
      </c>
    </row>
    <row r="30" spans="1:20" x14ac:dyDescent="0.25">
      <c r="A30" t="s">
        <v>380</v>
      </c>
      <c r="B30" s="41" t="s">
        <v>375</v>
      </c>
      <c r="C30" s="42" t="str">
        <f>CONCATENATE(YEAR,":",MONTH,":5:7:", $A30)</f>
        <v>2016:1:5:7:TAIDONG</v>
      </c>
      <c r="D30" s="42" t="e">
        <f>MATCH($C30,#REF!, 0)</f>
        <v>#REF!</v>
      </c>
      <c r="E30" s="36" t="str">
        <f>IFERROR(INDEX(#REF!,$D30,MATCH(E$10,#REF!,0)), "")</f>
        <v/>
      </c>
      <c r="F30" s="36" t="str">
        <f>IFERROR(INDEX(#REF!,$D30,MATCH(F$10,#REF!,0)), "")</f>
        <v/>
      </c>
      <c r="G30" s="36" t="str">
        <f>IFERROR(INDEX(#REF!,$D30,MATCH(G$10,#REF!,0)), "")</f>
        <v/>
      </c>
      <c r="H30" s="36" t="str">
        <f>IFERROR(INDEX(#REF!,$D30,MATCH(H$10,#REF!,0)), "")</f>
        <v/>
      </c>
      <c r="I30" s="36" t="str">
        <f>IFERROR(INDEX(#REF!,$D30,MATCH(I$10,#REF!,0)), "")</f>
        <v/>
      </c>
      <c r="J30" s="42"/>
      <c r="K30" s="47" t="str">
        <f>IFERROR(INDEX(#REF!,$D30,MATCH(K$10,#REF!,0)), "")</f>
        <v/>
      </c>
      <c r="L30" s="47" t="str">
        <f>IFERROR(INDEX(#REF!,$D30,MATCH(L$10,#REF!,0)), "")</f>
        <v/>
      </c>
      <c r="M30" s="47" t="str">
        <f>IFERROR(INDEX(#REF!,$D30,MATCH(M$10,#REF!,0)), "")</f>
        <v/>
      </c>
      <c r="N30" s="47" t="str">
        <f>IFERROR(INDEX(#REF!,$D30,MATCH(N$10,#REF!,0)), "")</f>
        <v/>
      </c>
      <c r="O30" s="47" t="str">
        <f>IFERROR(INDEX(#REF!,$D30,MATCH(O$10,#REF!,0)), "")</f>
        <v/>
      </c>
      <c r="P30" s="47" t="str">
        <f>IFERROR(INDEX(#REF!,$D30,MATCH(P$10,#REF!,0)), "")</f>
        <v/>
      </c>
      <c r="Q30" s="47" t="str">
        <f>IFERROR(INDEX(#REF!,$D30,MATCH(Q$10,#REF!,0)), "")</f>
        <v/>
      </c>
      <c r="R30" s="47" t="str">
        <f>IFERROR(INDEX(#REF!,$D30,MATCH(R$10,#REF!,0)), "")</f>
        <v/>
      </c>
      <c r="S30" s="47" t="str">
        <f>IFERROR(INDEX(#REF!,$D30,MATCH(S$10,#REF!,0)), "")</f>
        <v/>
      </c>
      <c r="T30" s="47" t="str">
        <f>IFERROR(INDEX(#REF!,$D30,MATCH(T$10,#REF!,0)), "")</f>
        <v/>
      </c>
    </row>
    <row r="31" spans="1:20" x14ac:dyDescent="0.25">
      <c r="B31" s="46" t="s">
        <v>46</v>
      </c>
      <c r="C31" s="43"/>
      <c r="D31" s="43"/>
      <c r="E31" s="48">
        <f>SUM(E26:E30)</f>
        <v>0</v>
      </c>
      <c r="F31" s="48">
        <f t="shared" ref="F31:T31" si="7">SUM(F26:F30)</f>
        <v>0</v>
      </c>
      <c r="G31" s="48">
        <f t="shared" si="7"/>
        <v>0</v>
      </c>
      <c r="H31" s="48">
        <f t="shared" si="7"/>
        <v>0</v>
      </c>
      <c r="I31" s="48">
        <f t="shared" si="7"/>
        <v>0</v>
      </c>
      <c r="J31" s="43"/>
      <c r="K31" s="48">
        <f t="shared" si="7"/>
        <v>0</v>
      </c>
      <c r="L31" s="48">
        <f t="shared" si="7"/>
        <v>0</v>
      </c>
      <c r="M31" s="48">
        <f t="shared" si="7"/>
        <v>0</v>
      </c>
      <c r="N31" s="48">
        <f t="shared" si="7"/>
        <v>0</v>
      </c>
      <c r="O31" s="48">
        <f t="shared" si="7"/>
        <v>0</v>
      </c>
      <c r="P31" s="48">
        <f t="shared" si="7"/>
        <v>0</v>
      </c>
      <c r="Q31" s="48">
        <f t="shared" si="7"/>
        <v>0</v>
      </c>
      <c r="R31" s="48">
        <f t="shared" si="7"/>
        <v>0</v>
      </c>
      <c r="S31" s="48">
        <f t="shared" si="7"/>
        <v>0</v>
      </c>
      <c r="T31" s="48">
        <f t="shared" si="7"/>
        <v>0</v>
      </c>
    </row>
    <row r="33" spans="5:20" x14ac:dyDescent="0.25">
      <c r="E33">
        <f>E23+E19+E14</f>
        <v>0</v>
      </c>
      <c r="F33" s="28">
        <f t="shared" ref="F33:T33" si="8">F23+F19+F14</f>
        <v>0</v>
      </c>
      <c r="G33" s="28">
        <f t="shared" si="8"/>
        <v>0</v>
      </c>
      <c r="H33" s="28">
        <f t="shared" si="8"/>
        <v>0</v>
      </c>
      <c r="I33" s="28">
        <f t="shared" si="8"/>
        <v>0</v>
      </c>
      <c r="J33" s="28"/>
      <c r="K33" s="28">
        <f t="shared" si="8"/>
        <v>0</v>
      </c>
      <c r="L33" s="28">
        <f t="shared" si="8"/>
        <v>0</v>
      </c>
      <c r="M33" s="28">
        <f t="shared" si="8"/>
        <v>0</v>
      </c>
      <c r="N33" s="28">
        <f t="shared" si="8"/>
        <v>0</v>
      </c>
      <c r="O33" s="28">
        <f t="shared" si="8"/>
        <v>0</v>
      </c>
      <c r="P33" s="28">
        <f t="shared" si="8"/>
        <v>0</v>
      </c>
      <c r="Q33" s="28">
        <f t="shared" si="8"/>
        <v>0</v>
      </c>
      <c r="R33" s="28">
        <f t="shared" si="8"/>
        <v>0</v>
      </c>
      <c r="S33" s="28">
        <f t="shared" si="8"/>
        <v>0</v>
      </c>
      <c r="T33" s="28">
        <f t="shared" si="8"/>
        <v>0</v>
      </c>
    </row>
    <row r="34" spans="5:20" x14ac:dyDescent="0.25"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6:L18">
    <cfRule type="cellIs" dxfId="698" priority="54" operator="lessThan">
      <formula>0.5</formula>
    </cfRule>
    <cfRule type="cellIs" dxfId="697" priority="55" operator="greaterThan">
      <formula>0.5</formula>
    </cfRule>
  </conditionalFormatting>
  <conditionalFormatting sqref="M16:M18">
    <cfRule type="cellIs" dxfId="696" priority="52" operator="lessThan">
      <formula>4.5</formula>
    </cfRule>
    <cfRule type="cellIs" dxfId="695" priority="53" operator="greaterThan">
      <formula>5.5</formula>
    </cfRule>
  </conditionalFormatting>
  <conditionalFormatting sqref="N16:N18">
    <cfRule type="cellIs" dxfId="694" priority="50" operator="lessThan">
      <formula>1.5</formula>
    </cfRule>
    <cfRule type="cellIs" dxfId="693" priority="51" operator="greaterThan">
      <formula>2.5</formula>
    </cfRule>
  </conditionalFormatting>
  <conditionalFormatting sqref="O16:O18">
    <cfRule type="cellIs" dxfId="692" priority="48" operator="lessThan">
      <formula>4.5</formula>
    </cfRule>
    <cfRule type="cellIs" dxfId="691" priority="49" operator="greaterThan">
      <formula>7.5</formula>
    </cfRule>
  </conditionalFormatting>
  <conditionalFormatting sqref="Q16:Q18">
    <cfRule type="cellIs" dxfId="690" priority="46" operator="lessThan">
      <formula>2.5</formula>
    </cfRule>
    <cfRule type="cellIs" dxfId="689" priority="47" operator="greaterThan">
      <formula>4.5</formula>
    </cfRule>
  </conditionalFormatting>
  <conditionalFormatting sqref="R16:R18">
    <cfRule type="cellIs" dxfId="688" priority="44" operator="lessThan">
      <formula>2.5</formula>
    </cfRule>
    <cfRule type="cellIs" dxfId="687" priority="45" operator="greaterThan">
      <formula>4.5</formula>
    </cfRule>
  </conditionalFormatting>
  <conditionalFormatting sqref="S16:S18">
    <cfRule type="cellIs" dxfId="686" priority="43" operator="greaterThan">
      <formula>1.5</formula>
    </cfRule>
  </conditionalFormatting>
  <conditionalFormatting sqref="L18">
    <cfRule type="cellIs" dxfId="685" priority="41" operator="lessThan">
      <formula>0.5</formula>
    </cfRule>
    <cfRule type="cellIs" dxfId="684" priority="42" operator="greaterThan">
      <formula>0.5</formula>
    </cfRule>
  </conditionalFormatting>
  <conditionalFormatting sqref="M18">
    <cfRule type="cellIs" dxfId="683" priority="39" operator="lessThan">
      <formula>4.5</formula>
    </cfRule>
    <cfRule type="cellIs" dxfId="682" priority="40" operator="greaterThan">
      <formula>5.5</formula>
    </cfRule>
  </conditionalFormatting>
  <conditionalFormatting sqref="N18">
    <cfRule type="cellIs" dxfId="681" priority="37" operator="lessThan">
      <formula>1.5</formula>
    </cfRule>
    <cfRule type="cellIs" dxfId="680" priority="38" operator="greaterThan">
      <formula>2.5</formula>
    </cfRule>
  </conditionalFormatting>
  <conditionalFormatting sqref="O18">
    <cfRule type="cellIs" dxfId="679" priority="35" operator="lessThan">
      <formula>4.5</formula>
    </cfRule>
    <cfRule type="cellIs" dxfId="678" priority="36" operator="greaterThan">
      <formula>7.5</formula>
    </cfRule>
  </conditionalFormatting>
  <conditionalFormatting sqref="Q18">
    <cfRule type="cellIs" dxfId="677" priority="33" operator="lessThan">
      <formula>2.5</formula>
    </cfRule>
    <cfRule type="cellIs" dxfId="676" priority="34" operator="greaterThan">
      <formula>4.5</formula>
    </cfRule>
  </conditionalFormatting>
  <conditionalFormatting sqref="R18">
    <cfRule type="cellIs" dxfId="675" priority="31" operator="lessThan">
      <formula>2.5</formula>
    </cfRule>
    <cfRule type="cellIs" dxfId="674" priority="32" operator="greaterThan">
      <formula>4.5</formula>
    </cfRule>
  </conditionalFormatting>
  <conditionalFormatting sqref="S18">
    <cfRule type="cellIs" dxfId="673" priority="30" operator="greaterThan">
      <formula>1.5</formula>
    </cfRule>
  </conditionalFormatting>
  <conditionalFormatting sqref="K16:T18">
    <cfRule type="expression" dxfId="672" priority="29">
      <formula>K16=""</formula>
    </cfRule>
  </conditionalFormatting>
  <conditionalFormatting sqref="K12:L13">
    <cfRule type="cellIs" dxfId="671" priority="27" operator="lessThan">
      <formula>0.5</formula>
    </cfRule>
    <cfRule type="cellIs" dxfId="670" priority="28" operator="greaterThan">
      <formula>0.5</formula>
    </cfRule>
  </conditionalFormatting>
  <conditionalFormatting sqref="M12:M13">
    <cfRule type="cellIs" dxfId="669" priority="25" operator="lessThan">
      <formula>4.5</formula>
    </cfRule>
    <cfRule type="cellIs" dxfId="668" priority="26" operator="greaterThan">
      <formula>5.5</formula>
    </cfRule>
  </conditionalFormatting>
  <conditionalFormatting sqref="N12:N13">
    <cfRule type="cellIs" dxfId="667" priority="23" operator="lessThan">
      <formula>1.5</formula>
    </cfRule>
    <cfRule type="cellIs" dxfId="666" priority="24" operator="greaterThan">
      <formula>2.5</formula>
    </cfRule>
  </conditionalFormatting>
  <conditionalFormatting sqref="O12:O13">
    <cfRule type="cellIs" dxfId="665" priority="21" operator="lessThan">
      <formula>4.5</formula>
    </cfRule>
    <cfRule type="cellIs" dxfId="664" priority="22" operator="greaterThan">
      <formula>7.5</formula>
    </cfRule>
  </conditionalFormatting>
  <conditionalFormatting sqref="Q12:Q13">
    <cfRule type="cellIs" dxfId="663" priority="19" operator="lessThan">
      <formula>2.5</formula>
    </cfRule>
    <cfRule type="cellIs" dxfId="662" priority="20" operator="greaterThan">
      <formula>4.5</formula>
    </cfRule>
  </conditionalFormatting>
  <conditionalFormatting sqref="R12:R13">
    <cfRule type="cellIs" dxfId="661" priority="17" operator="lessThan">
      <formula>2.5</formula>
    </cfRule>
    <cfRule type="cellIs" dxfId="660" priority="18" operator="greaterThan">
      <formula>4.5</formula>
    </cfRule>
  </conditionalFormatting>
  <conditionalFormatting sqref="S12:S13">
    <cfRule type="cellIs" dxfId="659" priority="16" operator="greaterThan">
      <formula>1.5</formula>
    </cfRule>
  </conditionalFormatting>
  <conditionalFormatting sqref="K12:T13">
    <cfRule type="expression" dxfId="658" priority="15">
      <formula>K12=""</formula>
    </cfRule>
  </conditionalFormatting>
  <conditionalFormatting sqref="K21:L22">
    <cfRule type="cellIs" dxfId="657" priority="13" operator="lessThan">
      <formula>0.5</formula>
    </cfRule>
    <cfRule type="cellIs" dxfId="656" priority="14" operator="greaterThan">
      <formula>0.5</formula>
    </cfRule>
  </conditionalFormatting>
  <conditionalFormatting sqref="M21:M22">
    <cfRule type="cellIs" dxfId="655" priority="11" operator="lessThan">
      <formula>4.5</formula>
    </cfRule>
    <cfRule type="cellIs" dxfId="654" priority="12" operator="greaterThan">
      <formula>5.5</formula>
    </cfRule>
  </conditionalFormatting>
  <conditionalFormatting sqref="N21:N22">
    <cfRule type="cellIs" dxfId="653" priority="9" operator="lessThan">
      <formula>1.5</formula>
    </cfRule>
    <cfRule type="cellIs" dxfId="652" priority="10" operator="greaterThan">
      <formula>2.5</formula>
    </cfRule>
  </conditionalFormatting>
  <conditionalFormatting sqref="O21:O22">
    <cfRule type="cellIs" dxfId="651" priority="7" operator="lessThan">
      <formula>4.5</formula>
    </cfRule>
    <cfRule type="cellIs" dxfId="650" priority="8" operator="greaterThan">
      <formula>7.5</formula>
    </cfRule>
  </conditionalFormatting>
  <conditionalFormatting sqref="Q21:Q22">
    <cfRule type="cellIs" dxfId="649" priority="5" operator="lessThan">
      <formula>2.5</formula>
    </cfRule>
    <cfRule type="cellIs" dxfId="648" priority="6" operator="greaterThan">
      <formula>4.5</formula>
    </cfRule>
  </conditionalFormatting>
  <conditionalFormatting sqref="R21:R22">
    <cfRule type="cellIs" dxfId="647" priority="3" operator="lessThan">
      <formula>2.5</formula>
    </cfRule>
    <cfRule type="cellIs" dxfId="646" priority="4" operator="greaterThan">
      <formula>4.5</formula>
    </cfRule>
  </conditionalFormatting>
  <conditionalFormatting sqref="S21:S22">
    <cfRule type="cellIs" dxfId="645" priority="2" operator="greaterThan">
      <formula>1.5</formula>
    </cfRule>
  </conditionalFormatting>
  <conditionalFormatting sqref="K21:T22">
    <cfRule type="expression" dxfId="644" priority="1">
      <formula>K21=""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" workbookViewId="0">
      <selection activeCell="V13" sqref="V13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2"/>
      <c r="B1" s="3" t="s">
        <v>43</v>
      </c>
      <c r="C1" s="2"/>
      <c r="D1" s="2"/>
      <c r="E1" s="76" t="s">
        <v>22</v>
      </c>
      <c r="F1" s="76"/>
      <c r="G1" s="76"/>
      <c r="H1" s="76"/>
      <c r="I1" s="77"/>
      <c r="J1" s="4"/>
      <c r="K1" s="70" t="s">
        <v>57</v>
      </c>
      <c r="L1" s="70" t="s">
        <v>58</v>
      </c>
      <c r="M1" s="70" t="s">
        <v>59</v>
      </c>
      <c r="N1" s="70" t="s">
        <v>60</v>
      </c>
      <c r="O1" s="70" t="s">
        <v>61</v>
      </c>
      <c r="P1" s="70" t="s">
        <v>62</v>
      </c>
      <c r="Q1" s="70" t="s">
        <v>63</v>
      </c>
      <c r="R1" s="70" t="s">
        <v>64</v>
      </c>
      <c r="S1" s="70" t="s">
        <v>65</v>
      </c>
      <c r="T1" s="70" t="s">
        <v>66</v>
      </c>
    </row>
    <row r="2" spans="1:20" ht="18.75" x14ac:dyDescent="0.3">
      <c r="A2" s="2"/>
      <c r="B2" s="5">
        <f>DATE</f>
        <v>42393</v>
      </c>
      <c r="C2" s="2"/>
      <c r="D2" s="2"/>
      <c r="E2" s="76"/>
      <c r="F2" s="76"/>
      <c r="G2" s="76"/>
      <c r="H2" s="76"/>
      <c r="I2" s="77"/>
      <c r="J2" s="6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28.5" x14ac:dyDescent="0.25">
      <c r="A3" s="2"/>
      <c r="B3" s="23" t="s">
        <v>101</v>
      </c>
      <c r="C3" s="2"/>
      <c r="D3" s="2"/>
      <c r="E3" s="76"/>
      <c r="F3" s="76"/>
      <c r="G3" s="76"/>
      <c r="H3" s="76"/>
      <c r="I3" s="77"/>
      <c r="J3" s="23" t="s">
        <v>102</v>
      </c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ht="18.75" customHeight="1" x14ac:dyDescent="0.3">
      <c r="A4" s="2"/>
      <c r="B4" s="3"/>
      <c r="C4" s="2"/>
      <c r="D4" s="2"/>
      <c r="E4" s="76"/>
      <c r="F4" s="76"/>
      <c r="G4" s="76"/>
      <c r="H4" s="76"/>
      <c r="I4" s="77"/>
      <c r="J4" s="6"/>
      <c r="K4" s="71"/>
      <c r="L4" s="71"/>
      <c r="M4" s="71"/>
      <c r="N4" s="71"/>
      <c r="O4" s="71"/>
      <c r="P4" s="71"/>
      <c r="Q4" s="71"/>
      <c r="R4" s="71"/>
      <c r="S4" s="71"/>
      <c r="T4" s="71"/>
    </row>
    <row r="5" spans="1:20" ht="15" customHeight="1" x14ac:dyDescent="0.3">
      <c r="A5" s="2"/>
      <c r="B5" s="24"/>
      <c r="C5" s="2"/>
      <c r="D5" s="2"/>
      <c r="E5" s="76"/>
      <c r="F5" s="76"/>
      <c r="G5" s="76"/>
      <c r="H5" s="76"/>
      <c r="I5" s="77"/>
      <c r="J5" s="6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ht="18.75" x14ac:dyDescent="0.3">
      <c r="A6" s="2"/>
      <c r="B6" s="3" t="s">
        <v>45</v>
      </c>
      <c r="C6" s="2"/>
      <c r="D6" s="2"/>
      <c r="E6" s="76"/>
      <c r="F6" s="76"/>
      <c r="G6" s="76"/>
      <c r="H6" s="76"/>
      <c r="I6" s="77"/>
      <c r="J6" s="6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ht="15" customHeight="1" x14ac:dyDescent="0.3">
      <c r="A7" s="2"/>
      <c r="B7" s="7"/>
      <c r="C7" s="2"/>
      <c r="D7" s="2"/>
      <c r="E7" s="76"/>
      <c r="F7" s="76"/>
      <c r="G7" s="76"/>
      <c r="H7" s="76"/>
      <c r="I7" s="77"/>
      <c r="J7" s="6"/>
      <c r="K7" s="71"/>
      <c r="L7" s="71"/>
      <c r="M7" s="71"/>
      <c r="N7" s="71"/>
      <c r="O7" s="71"/>
      <c r="P7" s="71"/>
      <c r="Q7" s="71"/>
      <c r="R7" s="71"/>
      <c r="S7" s="71"/>
      <c r="T7" s="71"/>
    </row>
    <row r="8" spans="1:20" ht="86.25" customHeight="1" x14ac:dyDescent="0.25">
      <c r="A8" s="2"/>
      <c r="B8" s="8"/>
      <c r="C8" s="2"/>
      <c r="D8" s="2"/>
      <c r="E8" s="78"/>
      <c r="F8" s="78"/>
      <c r="G8" s="78"/>
      <c r="H8" s="78"/>
      <c r="I8" s="79"/>
      <c r="J8" s="12" t="s">
        <v>54</v>
      </c>
      <c r="K8" s="72"/>
      <c r="L8" s="72"/>
      <c r="M8" s="72"/>
      <c r="N8" s="72"/>
      <c r="O8" s="72"/>
      <c r="P8" s="72"/>
      <c r="Q8" s="72"/>
      <c r="R8" s="72"/>
      <c r="S8" s="72"/>
      <c r="T8" s="72"/>
    </row>
    <row r="9" spans="1:20" x14ac:dyDescent="0.25">
      <c r="A9" s="2" t="s">
        <v>2</v>
      </c>
      <c r="B9" s="7"/>
      <c r="C9" s="2" t="s">
        <v>18</v>
      </c>
      <c r="D9" s="2" t="s">
        <v>19</v>
      </c>
      <c r="E9" s="19" t="s">
        <v>3</v>
      </c>
      <c r="F9" s="19" t="s">
        <v>4</v>
      </c>
      <c r="G9" s="19" t="s">
        <v>5</v>
      </c>
      <c r="H9" s="19" t="s">
        <v>6</v>
      </c>
      <c r="I9" s="39" t="s">
        <v>679</v>
      </c>
      <c r="J9" s="7"/>
      <c r="K9" s="22" t="s">
        <v>48</v>
      </c>
      <c r="L9" s="22" t="s">
        <v>48</v>
      </c>
      <c r="M9" s="22" t="s">
        <v>49</v>
      </c>
      <c r="N9" s="22" t="s">
        <v>50</v>
      </c>
      <c r="O9" s="22" t="s">
        <v>51</v>
      </c>
      <c r="P9" s="22"/>
      <c r="Q9" s="22" t="s">
        <v>52</v>
      </c>
      <c r="R9" s="22" t="s">
        <v>52</v>
      </c>
      <c r="S9" s="22" t="s">
        <v>53</v>
      </c>
      <c r="T9" s="22"/>
    </row>
    <row r="10" spans="1:20" hidden="1" x14ac:dyDescent="0.25">
      <c r="A10" s="2"/>
      <c r="B10" s="2"/>
      <c r="C10" s="2"/>
      <c r="D10" s="2"/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/>
      <c r="K10" s="2" t="s">
        <v>8</v>
      </c>
      <c r="L10" s="2" t="s">
        <v>9</v>
      </c>
      <c r="M10" s="2" t="s">
        <v>10</v>
      </c>
      <c r="N10" s="2" t="s">
        <v>11</v>
      </c>
      <c r="O10" s="2" t="s">
        <v>12</v>
      </c>
      <c r="P10" s="2" t="s">
        <v>13</v>
      </c>
      <c r="Q10" s="2" t="s">
        <v>14</v>
      </c>
      <c r="R10" s="2" t="s">
        <v>15</v>
      </c>
      <c r="S10" s="2" t="s">
        <v>16</v>
      </c>
      <c r="T10" s="2" t="s">
        <v>17</v>
      </c>
    </row>
    <row r="11" spans="1:20" x14ac:dyDescent="0.25">
      <c r="A11" s="2"/>
      <c r="B11" s="13" t="s">
        <v>187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 x14ac:dyDescent="0.25">
      <c r="A12" s="10" t="s">
        <v>117</v>
      </c>
      <c r="B12" s="16" t="s">
        <v>103</v>
      </c>
      <c r="C12" s="9" t="str">
        <f t="shared" ref="C12:C15" si="0">CONCATENATE(YEAR,":",MONTH,":",WEEK,":",DAY,":",$A12)</f>
        <v>2016:1:4:7:ZHUNAN_E</v>
      </c>
      <c r="D12" s="9" t="e">
        <f>MATCH($C12,#REF!,0)</f>
        <v>#REF!</v>
      </c>
      <c r="E12" s="36" t="str">
        <f>IFERROR(INDEX(#REF!,$D12,MATCH(E$10,#REF!,0)), "")</f>
        <v/>
      </c>
      <c r="F12" s="36" t="str">
        <f>IFERROR(INDEX(#REF!,$D12,MATCH(F$10,#REF!,0)), "")</f>
        <v/>
      </c>
      <c r="G12" s="36" t="str">
        <f>IFERROR(INDEX(#REF!,$D12,MATCH(G$10,#REF!,0)), "")</f>
        <v/>
      </c>
      <c r="H12" s="36" t="str">
        <f>IFERROR(INDEX(#REF!,$D12,MATCH(H$10,#REF!,0)), "")</f>
        <v/>
      </c>
      <c r="I12" s="36" t="str">
        <f>IFERROR(INDEX(#REF!,$D12,MATCH(I$10,#REF!,0)), "")</f>
        <v/>
      </c>
      <c r="J12" s="9" t="s">
        <v>107</v>
      </c>
      <c r="K12" s="36" t="str">
        <f>IFERROR(INDEX(#REF!,$D12,MATCH(K$10,#REF!,0)), "")</f>
        <v/>
      </c>
      <c r="L12" s="36" t="str">
        <f>IFERROR(INDEX(#REF!,$D12,MATCH(L$10,#REF!,0)), "")</f>
        <v/>
      </c>
      <c r="M12" s="36" t="str">
        <f>IFERROR(INDEX(#REF!,$D12,MATCH(M$10,#REF!,0)), "")</f>
        <v/>
      </c>
      <c r="N12" s="36" t="str">
        <f>IFERROR(INDEX(#REF!,$D12,MATCH(N$10,#REF!,0)), "")</f>
        <v/>
      </c>
      <c r="O12" s="36" t="str">
        <f>IFERROR(INDEX(#REF!,$D12,MATCH(O$10,#REF!,0)), "")</f>
        <v/>
      </c>
      <c r="P12" s="36" t="str">
        <f>IFERROR(INDEX(#REF!,$D12,MATCH(P$10,#REF!,0)), "")</f>
        <v/>
      </c>
      <c r="Q12" s="36" t="str">
        <f>IFERROR(INDEX(#REF!,$D12,MATCH(Q$10,#REF!,0)), "")</f>
        <v/>
      </c>
      <c r="R12" s="36" t="str">
        <f>IFERROR(INDEX(#REF!,$D12,MATCH(R$10,#REF!,0)), "")</f>
        <v/>
      </c>
      <c r="S12" s="36" t="str">
        <f>IFERROR(INDEX(#REF!,$D12,MATCH(S$10,#REF!,0)), "")</f>
        <v/>
      </c>
      <c r="T12" s="36" t="str">
        <f>IFERROR(INDEX(#REF!,$D12,MATCH(T$10,#REF!,0)), "")</f>
        <v/>
      </c>
    </row>
    <row r="13" spans="1:20" x14ac:dyDescent="0.25">
      <c r="A13" s="10" t="s">
        <v>118</v>
      </c>
      <c r="B13" s="16" t="s">
        <v>104</v>
      </c>
      <c r="C13" s="9" t="str">
        <f t="shared" si="0"/>
        <v>2016:1:4:7:XIANGSHAN_A</v>
      </c>
      <c r="D13" s="9" t="e">
        <f>MATCH($C13,#REF!,0)</f>
        <v>#REF!</v>
      </c>
      <c r="E13" s="36" t="str">
        <f>IFERROR(INDEX(#REF!,$D13,MATCH(E$10,#REF!,0)), "")</f>
        <v/>
      </c>
      <c r="F13" s="36" t="str">
        <f>IFERROR(INDEX(#REF!,$D13,MATCH(F$10,#REF!,0)), "")</f>
        <v/>
      </c>
      <c r="G13" s="36" t="str">
        <f>IFERROR(INDEX(#REF!,$D13,MATCH(G$10,#REF!,0)), "")</f>
        <v/>
      </c>
      <c r="H13" s="36" t="str">
        <f>IFERROR(INDEX(#REF!,$D13,MATCH(H$10,#REF!,0)), "")</f>
        <v/>
      </c>
      <c r="I13" s="36" t="str">
        <f>IFERROR(INDEX(#REF!,$D13,MATCH(I$10,#REF!,0)), "")</f>
        <v/>
      </c>
      <c r="J13" s="9" t="s">
        <v>108</v>
      </c>
      <c r="K13" s="36" t="str">
        <f>IFERROR(INDEX(#REF!,$D13,MATCH(K$10,#REF!,0)), "")</f>
        <v/>
      </c>
      <c r="L13" s="36" t="str">
        <f>IFERROR(INDEX(#REF!,$D13,MATCH(L$10,#REF!,0)), "")</f>
        <v/>
      </c>
      <c r="M13" s="36" t="str">
        <f>IFERROR(INDEX(#REF!,$D13,MATCH(M$10,#REF!,0)), "")</f>
        <v/>
      </c>
      <c r="N13" s="36" t="str">
        <f>IFERROR(INDEX(#REF!,$D13,MATCH(N$10,#REF!,0)), "")</f>
        <v/>
      </c>
      <c r="O13" s="36" t="str">
        <f>IFERROR(INDEX(#REF!,$D13,MATCH(O$10,#REF!,0)), "")</f>
        <v/>
      </c>
      <c r="P13" s="36" t="str">
        <f>IFERROR(INDEX(#REF!,$D13,MATCH(P$10,#REF!,0)), "")</f>
        <v/>
      </c>
      <c r="Q13" s="36" t="str">
        <f>IFERROR(INDEX(#REF!,$D13,MATCH(Q$10,#REF!,0)), "")</f>
        <v/>
      </c>
      <c r="R13" s="36" t="str">
        <f>IFERROR(INDEX(#REF!,$D13,MATCH(R$10,#REF!,0)), "")</f>
        <v/>
      </c>
      <c r="S13" s="36" t="str">
        <f>IFERROR(INDEX(#REF!,$D13,MATCH(S$10,#REF!,0)), "")</f>
        <v/>
      </c>
      <c r="T13" s="36" t="str">
        <f>IFERROR(INDEX(#REF!,$D13,MATCH(T$10,#REF!,0)), "")</f>
        <v/>
      </c>
    </row>
    <row r="14" spans="1:20" x14ac:dyDescent="0.25">
      <c r="A14" s="10" t="s">
        <v>119</v>
      </c>
      <c r="B14" s="16" t="s">
        <v>105</v>
      </c>
      <c r="C14" s="9" t="str">
        <f t="shared" si="0"/>
        <v>2016:1:4:7:XIANGSHAN_B</v>
      </c>
      <c r="D14" s="9" t="e">
        <f>MATCH($C14,#REF!,0)</f>
        <v>#REF!</v>
      </c>
      <c r="E14" s="36" t="str">
        <f>IFERROR(INDEX(#REF!,$D14,MATCH(E$10,#REF!,0)), "")</f>
        <v/>
      </c>
      <c r="F14" s="36" t="str">
        <f>IFERROR(INDEX(#REF!,$D14,MATCH(F$10,#REF!,0)), "")</f>
        <v/>
      </c>
      <c r="G14" s="36" t="str">
        <f>IFERROR(INDEX(#REF!,$D14,MATCH(G$10,#REF!,0)), "")</f>
        <v/>
      </c>
      <c r="H14" s="36" t="str">
        <f>IFERROR(INDEX(#REF!,$D14,MATCH(H$10,#REF!,0)), "")</f>
        <v/>
      </c>
      <c r="I14" s="36" t="str">
        <f>IFERROR(INDEX(#REF!,$D14,MATCH(I$10,#REF!,0)), "")</f>
        <v/>
      </c>
      <c r="J14" s="9" t="s">
        <v>109</v>
      </c>
      <c r="K14" s="36" t="str">
        <f>IFERROR(INDEX(#REF!,$D14,MATCH(K$10,#REF!,0)), "")</f>
        <v/>
      </c>
      <c r="L14" s="36" t="str">
        <f>IFERROR(INDEX(#REF!,$D14,MATCH(L$10,#REF!,0)), "")</f>
        <v/>
      </c>
      <c r="M14" s="36" t="str">
        <f>IFERROR(INDEX(#REF!,$D14,MATCH(M$10,#REF!,0)), "")</f>
        <v/>
      </c>
      <c r="N14" s="36" t="str">
        <f>IFERROR(INDEX(#REF!,$D14,MATCH(N$10,#REF!,0)), "")</f>
        <v/>
      </c>
      <c r="O14" s="36" t="str">
        <f>IFERROR(INDEX(#REF!,$D14,MATCH(O$10,#REF!,0)), "")</f>
        <v/>
      </c>
      <c r="P14" s="36" t="str">
        <f>IFERROR(INDEX(#REF!,$D14,MATCH(P$10,#REF!,0)), "")</f>
        <v/>
      </c>
      <c r="Q14" s="36" t="str">
        <f>IFERROR(INDEX(#REF!,$D14,MATCH(Q$10,#REF!,0)), "")</f>
        <v/>
      </c>
      <c r="R14" s="36" t="str">
        <f>IFERROR(INDEX(#REF!,$D14,MATCH(R$10,#REF!,0)), "")</f>
        <v/>
      </c>
      <c r="S14" s="36" t="str">
        <f>IFERROR(INDEX(#REF!,$D14,MATCH(S$10,#REF!,0)), "")</f>
        <v/>
      </c>
      <c r="T14" s="36" t="str">
        <f>IFERROR(INDEX(#REF!,$D14,MATCH(T$10,#REF!,0)), "")</f>
        <v/>
      </c>
    </row>
    <row r="15" spans="1:20" x14ac:dyDescent="0.25">
      <c r="A15" s="10" t="s">
        <v>120</v>
      </c>
      <c r="B15" s="16" t="s">
        <v>106</v>
      </c>
      <c r="C15" s="9" t="str">
        <f t="shared" si="0"/>
        <v>2016:1:4:7:ZHUNAN_S</v>
      </c>
      <c r="D15" s="9" t="e">
        <f>MATCH($C15,#REF!,0)</f>
        <v>#REF!</v>
      </c>
      <c r="E15" s="36" t="str">
        <f>IFERROR(INDEX(#REF!,$D15,MATCH(E$10,#REF!,0)), "")</f>
        <v/>
      </c>
      <c r="F15" s="36" t="str">
        <f>IFERROR(INDEX(#REF!,$D15,MATCH(F$10,#REF!,0)), "")</f>
        <v/>
      </c>
      <c r="G15" s="36" t="str">
        <f>IFERROR(INDEX(#REF!,$D15,MATCH(G$10,#REF!,0)), "")</f>
        <v/>
      </c>
      <c r="H15" s="36" t="str">
        <f>IFERROR(INDEX(#REF!,$D15,MATCH(H$10,#REF!,0)), "")</f>
        <v/>
      </c>
      <c r="I15" s="36" t="str">
        <f>IFERROR(INDEX(#REF!,$D15,MATCH(I$10,#REF!,0)), "")</f>
        <v/>
      </c>
      <c r="J15" s="9" t="s">
        <v>110</v>
      </c>
      <c r="K15" s="36" t="str">
        <f>IFERROR(INDEX(#REF!,$D15,MATCH(K$10,#REF!,0)), "")</f>
        <v/>
      </c>
      <c r="L15" s="36" t="str">
        <f>IFERROR(INDEX(#REF!,$D15,MATCH(L$10,#REF!,0)), "")</f>
        <v/>
      </c>
      <c r="M15" s="36" t="str">
        <f>IFERROR(INDEX(#REF!,$D15,MATCH(M$10,#REF!,0)), "")</f>
        <v/>
      </c>
      <c r="N15" s="36" t="str">
        <f>IFERROR(INDEX(#REF!,$D15,MATCH(N$10,#REF!,0)), "")</f>
        <v/>
      </c>
      <c r="O15" s="36" t="str">
        <f>IFERROR(INDEX(#REF!,$D15,MATCH(O$10,#REF!,0)), "")</f>
        <v/>
      </c>
      <c r="P15" s="36" t="str">
        <f>IFERROR(INDEX(#REF!,$D15,MATCH(P$10,#REF!,0)), "")</f>
        <v/>
      </c>
      <c r="Q15" s="36" t="str">
        <f>IFERROR(INDEX(#REF!,$D15,MATCH(Q$10,#REF!,0)), "")</f>
        <v/>
      </c>
      <c r="R15" s="36" t="str">
        <f>IFERROR(INDEX(#REF!,$D15,MATCH(R$10,#REF!,0)), "")</f>
        <v/>
      </c>
      <c r="S15" s="36" t="str">
        <f>IFERROR(INDEX(#REF!,$D15,MATCH(S$10,#REF!,0)), "")</f>
        <v/>
      </c>
      <c r="T15" s="36" t="str">
        <f>IFERROR(INDEX(#REF!,$D15,MATCH(T$10,#REF!,0)), "")</f>
        <v/>
      </c>
    </row>
    <row r="16" spans="1:20" x14ac:dyDescent="0.25">
      <c r="A16" s="10"/>
      <c r="B16" s="17" t="s">
        <v>46</v>
      </c>
      <c r="C16" s="18"/>
      <c r="D16" s="18"/>
      <c r="E16" s="20">
        <f>SUM(E12:E15)</f>
        <v>0</v>
      </c>
      <c r="F16" s="20">
        <f>SUM(F12:F15)</f>
        <v>0</v>
      </c>
      <c r="G16" s="20">
        <f>SUM(G12:G15)</f>
        <v>0</v>
      </c>
      <c r="H16" s="20">
        <f>SUM(H12:H15)</f>
        <v>0</v>
      </c>
      <c r="I16" s="20">
        <f>SUM(I12:I15)</f>
        <v>0</v>
      </c>
      <c r="J16" s="18"/>
      <c r="K16" s="20">
        <f t="shared" ref="K16:T16" si="1">SUM(K12:K15)</f>
        <v>0</v>
      </c>
      <c r="L16" s="20">
        <f t="shared" si="1"/>
        <v>0</v>
      </c>
      <c r="M16" s="20">
        <f t="shared" si="1"/>
        <v>0</v>
      </c>
      <c r="N16" s="20">
        <f t="shared" si="1"/>
        <v>0</v>
      </c>
      <c r="O16" s="20">
        <f t="shared" si="1"/>
        <v>0</v>
      </c>
      <c r="P16" s="20">
        <f t="shared" si="1"/>
        <v>0</v>
      </c>
      <c r="Q16" s="20">
        <f t="shared" si="1"/>
        <v>0</v>
      </c>
      <c r="R16" s="20">
        <f t="shared" si="1"/>
        <v>0</v>
      </c>
      <c r="S16" s="20">
        <f t="shared" si="1"/>
        <v>0</v>
      </c>
      <c r="T16" s="20">
        <f t="shared" si="1"/>
        <v>0</v>
      </c>
    </row>
    <row r="17" spans="1:20" x14ac:dyDescent="0.25">
      <c r="A17" s="2"/>
      <c r="B17" s="13" t="s">
        <v>188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</row>
    <row r="18" spans="1:20" x14ac:dyDescent="0.25">
      <c r="A18" s="10" t="s">
        <v>121</v>
      </c>
      <c r="B18" s="16" t="s">
        <v>111</v>
      </c>
      <c r="C18" s="9" t="str">
        <f t="shared" ref="C18:C20" si="2">CONCATENATE(YEAR,":",MONTH,":",WEEK,":",DAY,":",$A18)</f>
        <v>2016:1:4:7:TOUFEN_E</v>
      </c>
      <c r="D18" s="9" t="e">
        <f>MATCH($C18,#REF!,0)</f>
        <v>#REF!</v>
      </c>
      <c r="E18" s="36" t="str">
        <f>IFERROR(INDEX(#REF!,$D18,MATCH(E$10,#REF!,0)), "")</f>
        <v/>
      </c>
      <c r="F18" s="36" t="str">
        <f>IFERROR(INDEX(#REF!,$D18,MATCH(F$10,#REF!,0)), "")</f>
        <v/>
      </c>
      <c r="G18" s="36" t="str">
        <f>IFERROR(INDEX(#REF!,$D18,MATCH(G$10,#REF!,0)), "")</f>
        <v/>
      </c>
      <c r="H18" s="36" t="str">
        <f>IFERROR(INDEX(#REF!,$D18,MATCH(H$10,#REF!,0)), "")</f>
        <v/>
      </c>
      <c r="I18" s="36" t="str">
        <f>IFERROR(INDEX(#REF!,$D18,MATCH(I$10,#REF!,0)), "")</f>
        <v/>
      </c>
      <c r="J18" s="9" t="s">
        <v>114</v>
      </c>
      <c r="K18" s="36" t="str">
        <f>IFERROR(INDEX(#REF!,$D18,MATCH(K$10,#REF!,0)), "")</f>
        <v/>
      </c>
      <c r="L18" s="36" t="str">
        <f>IFERROR(INDEX(#REF!,$D18,MATCH(L$10,#REF!,0)), "")</f>
        <v/>
      </c>
      <c r="M18" s="36" t="str">
        <f>IFERROR(INDEX(#REF!,$D18,MATCH(M$10,#REF!,0)), "")</f>
        <v/>
      </c>
      <c r="N18" s="36" t="str">
        <f>IFERROR(INDEX(#REF!,$D18,MATCH(N$10,#REF!,0)), "")</f>
        <v/>
      </c>
      <c r="O18" s="36" t="str">
        <f>IFERROR(INDEX(#REF!,$D18,MATCH(O$10,#REF!,0)), "")</f>
        <v/>
      </c>
      <c r="P18" s="36" t="str">
        <f>IFERROR(INDEX(#REF!,$D18,MATCH(P$10,#REF!,0)), "")</f>
        <v/>
      </c>
      <c r="Q18" s="36" t="str">
        <f>IFERROR(INDEX(#REF!,$D18,MATCH(Q$10,#REF!,0)), "")</f>
        <v/>
      </c>
      <c r="R18" s="36" t="str">
        <f>IFERROR(INDEX(#REF!,$D18,MATCH(R$10,#REF!,0)), "")</f>
        <v/>
      </c>
      <c r="S18" s="36" t="str">
        <f>IFERROR(INDEX(#REF!,$D18,MATCH(S$10,#REF!,0)), "")</f>
        <v/>
      </c>
      <c r="T18" s="36" t="str">
        <f>IFERROR(INDEX(#REF!,$D18,MATCH(T$10,#REF!,0)), "")</f>
        <v/>
      </c>
    </row>
    <row r="19" spans="1:20" x14ac:dyDescent="0.25">
      <c r="A19" s="10" t="s">
        <v>189</v>
      </c>
      <c r="B19" s="16" t="s">
        <v>112</v>
      </c>
      <c r="C19" s="9" t="str">
        <f t="shared" si="2"/>
        <v>2016:1:4:7:MIAOLI_B_E</v>
      </c>
      <c r="D19" s="9" t="e">
        <f>MATCH($C19,#REF!,0)</f>
        <v>#REF!</v>
      </c>
      <c r="E19" s="36" t="str">
        <f>IFERROR(INDEX(#REF!,$D19,MATCH(E$10,#REF!,0)), "")</f>
        <v/>
      </c>
      <c r="F19" s="36" t="str">
        <f>IFERROR(INDEX(#REF!,$D19,MATCH(F$10,#REF!,0)), "")</f>
        <v/>
      </c>
      <c r="G19" s="36" t="str">
        <f>IFERROR(INDEX(#REF!,$D19,MATCH(G$10,#REF!,0)), "")</f>
        <v/>
      </c>
      <c r="H19" s="36" t="str">
        <f>IFERROR(INDEX(#REF!,$D19,MATCH(H$10,#REF!,0)), "")</f>
        <v/>
      </c>
      <c r="I19" s="36" t="str">
        <f>IFERROR(INDEX(#REF!,$D19,MATCH(I$10,#REF!,0)), "")</f>
        <v/>
      </c>
      <c r="J19" s="9" t="s">
        <v>115</v>
      </c>
      <c r="K19" s="36" t="str">
        <f>IFERROR(INDEX(#REF!,$D19,MATCH(K$10,#REF!,0)), "")</f>
        <v/>
      </c>
      <c r="L19" s="36" t="str">
        <f>IFERROR(INDEX(#REF!,$D19,MATCH(L$10,#REF!,0)), "")</f>
        <v/>
      </c>
      <c r="M19" s="36" t="str">
        <f>IFERROR(INDEX(#REF!,$D19,MATCH(M$10,#REF!,0)), "")</f>
        <v/>
      </c>
      <c r="N19" s="36" t="str">
        <f>IFERROR(INDEX(#REF!,$D19,MATCH(N$10,#REF!,0)), "")</f>
        <v/>
      </c>
      <c r="O19" s="36" t="str">
        <f>IFERROR(INDEX(#REF!,$D19,MATCH(O$10,#REF!,0)), "")</f>
        <v/>
      </c>
      <c r="P19" s="36" t="str">
        <f>IFERROR(INDEX(#REF!,$D19,MATCH(P$10,#REF!,0)), "")</f>
        <v/>
      </c>
      <c r="Q19" s="36" t="str">
        <f>IFERROR(INDEX(#REF!,$D19,MATCH(Q$10,#REF!,0)), "")</f>
        <v/>
      </c>
      <c r="R19" s="36" t="str">
        <f>IFERROR(INDEX(#REF!,$D19,MATCH(R$10,#REF!,0)), "")</f>
        <v/>
      </c>
      <c r="S19" s="36" t="str">
        <f>IFERROR(INDEX(#REF!,$D19,MATCH(S$10,#REF!,0)), "")</f>
        <v/>
      </c>
      <c r="T19" s="36" t="str">
        <f>IFERROR(INDEX(#REF!,$D19,MATCH(T$10,#REF!,0)), "")</f>
        <v/>
      </c>
    </row>
    <row r="20" spans="1:20" x14ac:dyDescent="0.25">
      <c r="A20" s="10" t="s">
        <v>190</v>
      </c>
      <c r="B20" s="16" t="s">
        <v>113</v>
      </c>
      <c r="C20" s="9" t="str">
        <f t="shared" si="2"/>
        <v>2016:1:4:7:MIAOLI_A_E</v>
      </c>
      <c r="D20" s="9" t="e">
        <f>MATCH($C20,#REF!,0)</f>
        <v>#REF!</v>
      </c>
      <c r="E20" s="36" t="str">
        <f>IFERROR(INDEX(#REF!,$D20,MATCH(E$10,#REF!,0)), "")</f>
        <v/>
      </c>
      <c r="F20" s="36" t="str">
        <f>IFERROR(INDEX(#REF!,$D20,MATCH(F$10,#REF!,0)), "")</f>
        <v/>
      </c>
      <c r="G20" s="36" t="str">
        <f>IFERROR(INDEX(#REF!,$D20,MATCH(G$10,#REF!,0)), "")</f>
        <v/>
      </c>
      <c r="H20" s="36" t="str">
        <f>IFERROR(INDEX(#REF!,$D20,MATCH(H$10,#REF!,0)), "")</f>
        <v/>
      </c>
      <c r="I20" s="36" t="str">
        <f>IFERROR(INDEX(#REF!,$D20,MATCH(I$10,#REF!,0)), "")</f>
        <v/>
      </c>
      <c r="J20" s="9" t="s">
        <v>116</v>
      </c>
      <c r="K20" s="36" t="str">
        <f>IFERROR(INDEX(#REF!,$D20,MATCH(K$10,#REF!,0)), "")</f>
        <v/>
      </c>
      <c r="L20" s="36" t="str">
        <f>IFERROR(INDEX(#REF!,$D20,MATCH(L$10,#REF!,0)), "")</f>
        <v/>
      </c>
      <c r="M20" s="36" t="str">
        <f>IFERROR(INDEX(#REF!,$D20,MATCH(M$10,#REF!,0)), "")</f>
        <v/>
      </c>
      <c r="N20" s="36" t="str">
        <f>IFERROR(INDEX(#REF!,$D20,MATCH(N$10,#REF!,0)), "")</f>
        <v/>
      </c>
      <c r="O20" s="36" t="str">
        <f>IFERROR(INDEX(#REF!,$D20,MATCH(O$10,#REF!,0)), "")</f>
        <v/>
      </c>
      <c r="P20" s="36" t="str">
        <f>IFERROR(INDEX(#REF!,$D20,MATCH(P$10,#REF!,0)), "")</f>
        <v/>
      </c>
      <c r="Q20" s="36" t="str">
        <f>IFERROR(INDEX(#REF!,$D20,MATCH(Q$10,#REF!,0)), "")</f>
        <v/>
      </c>
      <c r="R20" s="36" t="str">
        <f>IFERROR(INDEX(#REF!,$D20,MATCH(R$10,#REF!,0)), "")</f>
        <v/>
      </c>
      <c r="S20" s="36" t="str">
        <f>IFERROR(INDEX(#REF!,$D20,MATCH(S$10,#REF!,0)), "")</f>
        <v/>
      </c>
      <c r="T20" s="36" t="str">
        <f>IFERROR(INDEX(#REF!,$D20,MATCH(T$10,#REF!,0)), "")</f>
        <v/>
      </c>
    </row>
    <row r="21" spans="1:20" x14ac:dyDescent="0.25">
      <c r="A21" s="10"/>
      <c r="B21" s="17" t="s">
        <v>46</v>
      </c>
      <c r="C21" s="18"/>
      <c r="D21" s="18"/>
      <c r="E21" s="20">
        <f>SUM(E18:E20)</f>
        <v>0</v>
      </c>
      <c r="F21" s="20">
        <f>SUM(F18:F20)</f>
        <v>0</v>
      </c>
      <c r="G21" s="20">
        <f>SUM(G18:G20)</f>
        <v>0</v>
      </c>
      <c r="H21" s="20">
        <f>SUM(H18:H20)</f>
        <v>0</v>
      </c>
      <c r="I21" s="20">
        <f>SUM(I18:I20)</f>
        <v>0</v>
      </c>
      <c r="J21" s="18"/>
      <c r="K21" s="20">
        <f t="shared" ref="K21:T21" si="3">SUM(K18:K20)</f>
        <v>0</v>
      </c>
      <c r="L21" s="20">
        <f t="shared" si="3"/>
        <v>0</v>
      </c>
      <c r="M21" s="20">
        <f t="shared" si="3"/>
        <v>0</v>
      </c>
      <c r="N21" s="20">
        <f t="shared" si="3"/>
        <v>0</v>
      </c>
      <c r="O21" s="20">
        <f t="shared" si="3"/>
        <v>0</v>
      </c>
      <c r="P21" s="20">
        <f t="shared" si="3"/>
        <v>0</v>
      </c>
      <c r="Q21" s="20">
        <f t="shared" si="3"/>
        <v>0</v>
      </c>
      <c r="R21" s="20">
        <f t="shared" si="3"/>
        <v>0</v>
      </c>
      <c r="S21" s="20">
        <f t="shared" si="3"/>
        <v>0</v>
      </c>
      <c r="T21" s="20">
        <f t="shared" si="3"/>
        <v>0</v>
      </c>
    </row>
    <row r="23" spans="1:20" x14ac:dyDescent="0.25">
      <c r="B23" s="40" t="s">
        <v>381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/>
    </row>
    <row r="24" spans="1:20" x14ac:dyDescent="0.25">
      <c r="A24" t="s">
        <v>379</v>
      </c>
      <c r="B24" s="41" t="s">
        <v>371</v>
      </c>
      <c r="C24" s="42" t="str">
        <f>CONCATENATE(YEAR,":",MONTH,":1:7:", $A24)</f>
        <v>2016:1:1:7:ZHUNAN</v>
      </c>
      <c r="D24" s="42" t="e">
        <f>MATCH($C24,#REF!, 0)</f>
        <v>#REF!</v>
      </c>
      <c r="E24" s="36" t="str">
        <f>IFERROR(INDEX(#REF!,$D24,MATCH(E$10,#REF!,0)), "")</f>
        <v/>
      </c>
      <c r="F24" s="36" t="str">
        <f>IFERROR(INDEX(#REF!,$D24,MATCH(F$10,#REF!,0)), "")</f>
        <v/>
      </c>
      <c r="G24" s="36" t="str">
        <f>IFERROR(INDEX(#REF!,$D24,MATCH(G$10,#REF!,0)), "")</f>
        <v/>
      </c>
      <c r="H24" s="36" t="str">
        <f>IFERROR(INDEX(#REF!,$D24,MATCH(H$10,#REF!,0)), "")</f>
        <v/>
      </c>
      <c r="I24" s="36" t="str">
        <f>IFERROR(INDEX(#REF!,$D24,MATCH(I$10,#REF!,0)), "")</f>
        <v/>
      </c>
      <c r="J24" s="42"/>
      <c r="K24" s="47" t="str">
        <f>IFERROR(INDEX(#REF!,$D24,MATCH(K$10,#REF!,0)), "")</f>
        <v/>
      </c>
      <c r="L24" s="47" t="str">
        <f>IFERROR(INDEX(#REF!,$D24,MATCH(L$10,#REF!,0)), "")</f>
        <v/>
      </c>
      <c r="M24" s="47" t="str">
        <f>IFERROR(INDEX(#REF!,$D24,MATCH(M$10,#REF!,0)), "")</f>
        <v/>
      </c>
      <c r="N24" s="47" t="str">
        <f>IFERROR(INDEX(#REF!,$D24,MATCH(N$10,#REF!,0)), "")</f>
        <v/>
      </c>
      <c r="O24" s="47" t="str">
        <f>IFERROR(INDEX(#REF!,$D24,MATCH(O$10,#REF!,0)), "")</f>
        <v/>
      </c>
      <c r="P24" s="47" t="str">
        <f>IFERROR(INDEX(#REF!,$D24,MATCH(P$10,#REF!,0)), "")</f>
        <v/>
      </c>
      <c r="Q24" s="47" t="str">
        <f>IFERROR(INDEX(#REF!,$D24,MATCH(Q$10,#REF!,0)), "")</f>
        <v/>
      </c>
      <c r="R24" s="47" t="str">
        <f>IFERROR(INDEX(#REF!,$D24,MATCH(R$10,#REF!,0)), "")</f>
        <v/>
      </c>
      <c r="S24" s="47" t="str">
        <f>IFERROR(INDEX(#REF!,$D24,MATCH(S$10,#REF!,0)), "")</f>
        <v/>
      </c>
      <c r="T24" s="47" t="str">
        <f>IFERROR(INDEX(#REF!,$D24,MATCH(T$10,#REF!,0)), "")</f>
        <v/>
      </c>
    </row>
    <row r="25" spans="1:20" x14ac:dyDescent="0.25">
      <c r="A25" t="s">
        <v>379</v>
      </c>
      <c r="B25" s="41" t="s">
        <v>372</v>
      </c>
      <c r="C25" s="42" t="str">
        <f>CONCATENATE(YEAR,":",MONTH,":2:7:", $A25)</f>
        <v>2016:1:2:7:ZHUNAN</v>
      </c>
      <c r="D25" s="42" t="e">
        <f>MATCH($C25,#REF!, 0)</f>
        <v>#REF!</v>
      </c>
      <c r="E25" s="36" t="str">
        <f>IFERROR(INDEX(#REF!,$D25,MATCH(E$10,#REF!,0)), "")</f>
        <v/>
      </c>
      <c r="F25" s="36" t="str">
        <f>IFERROR(INDEX(#REF!,$D25,MATCH(F$10,#REF!,0)), "")</f>
        <v/>
      </c>
      <c r="G25" s="36" t="str">
        <f>IFERROR(INDEX(#REF!,$D25,MATCH(G$10,#REF!,0)), "")</f>
        <v/>
      </c>
      <c r="H25" s="36" t="str">
        <f>IFERROR(INDEX(#REF!,$D25,MATCH(H$10,#REF!,0)), "")</f>
        <v/>
      </c>
      <c r="I25" s="36" t="str">
        <f>IFERROR(INDEX(#REF!,$D25,MATCH(I$10,#REF!,0)), "")</f>
        <v/>
      </c>
      <c r="J25" s="42"/>
      <c r="K25" s="47" t="str">
        <f>IFERROR(INDEX(#REF!,$D25,MATCH(K$10,#REF!,0)), "")</f>
        <v/>
      </c>
      <c r="L25" s="47" t="str">
        <f>IFERROR(INDEX(#REF!,$D25,MATCH(L$10,#REF!,0)), "")</f>
        <v/>
      </c>
      <c r="M25" s="47" t="str">
        <f>IFERROR(INDEX(#REF!,$D25,MATCH(M$10,#REF!,0)), "")</f>
        <v/>
      </c>
      <c r="N25" s="47" t="str">
        <f>IFERROR(INDEX(#REF!,$D25,MATCH(N$10,#REF!,0)), "")</f>
        <v/>
      </c>
      <c r="O25" s="47" t="str">
        <f>IFERROR(INDEX(#REF!,$D25,MATCH(O$10,#REF!,0)), "")</f>
        <v/>
      </c>
      <c r="P25" s="47" t="str">
        <f>IFERROR(INDEX(#REF!,$D25,MATCH(P$10,#REF!,0)), "")</f>
        <v/>
      </c>
      <c r="Q25" s="47" t="str">
        <f>IFERROR(INDEX(#REF!,$D25,MATCH(Q$10,#REF!,0)), "")</f>
        <v/>
      </c>
      <c r="R25" s="47" t="str">
        <f>IFERROR(INDEX(#REF!,$D25,MATCH(R$10,#REF!,0)), "")</f>
        <v/>
      </c>
      <c r="S25" s="47" t="str">
        <f>IFERROR(INDEX(#REF!,$D25,MATCH(S$10,#REF!,0)), "")</f>
        <v/>
      </c>
      <c r="T25" s="47" t="str">
        <f>IFERROR(INDEX(#REF!,$D25,MATCH(T$10,#REF!,0)), "")</f>
        <v/>
      </c>
    </row>
    <row r="26" spans="1:20" x14ac:dyDescent="0.25">
      <c r="A26" t="s">
        <v>379</v>
      </c>
      <c r="B26" s="41" t="s">
        <v>373</v>
      </c>
      <c r="C26" s="42" t="str">
        <f>CONCATENATE(YEAR,":",MONTH,":3:7:", $A26)</f>
        <v>2016:1:3:7:ZHUNAN</v>
      </c>
      <c r="D26" s="42" t="e">
        <f>MATCH($C26,#REF!, 0)</f>
        <v>#REF!</v>
      </c>
      <c r="E26" s="36" t="str">
        <f>IFERROR(INDEX(#REF!,$D26,MATCH(E$10,#REF!,0)), "")</f>
        <v/>
      </c>
      <c r="F26" s="36" t="str">
        <f>IFERROR(INDEX(#REF!,$D26,MATCH(F$10,#REF!,0)), "")</f>
        <v/>
      </c>
      <c r="G26" s="36" t="str">
        <f>IFERROR(INDEX(#REF!,$D26,MATCH(G$10,#REF!,0)), "")</f>
        <v/>
      </c>
      <c r="H26" s="36" t="str">
        <f>IFERROR(INDEX(#REF!,$D26,MATCH(H$10,#REF!,0)), "")</f>
        <v/>
      </c>
      <c r="I26" s="36" t="str">
        <f>IFERROR(INDEX(#REF!,$D26,MATCH(I$10,#REF!,0)), "")</f>
        <v/>
      </c>
      <c r="J26" s="42"/>
      <c r="K26" s="47" t="str">
        <f>IFERROR(INDEX(#REF!,$D26,MATCH(K$10,#REF!,0)), "")</f>
        <v/>
      </c>
      <c r="L26" s="47" t="str">
        <f>IFERROR(INDEX(#REF!,$D26,MATCH(L$10,#REF!,0)), "")</f>
        <v/>
      </c>
      <c r="M26" s="47" t="str">
        <f>IFERROR(INDEX(#REF!,$D26,MATCH(M$10,#REF!,0)), "")</f>
        <v/>
      </c>
      <c r="N26" s="47" t="str">
        <f>IFERROR(INDEX(#REF!,$D26,MATCH(N$10,#REF!,0)), "")</f>
        <v/>
      </c>
      <c r="O26" s="47" t="str">
        <f>IFERROR(INDEX(#REF!,$D26,MATCH(O$10,#REF!,0)), "")</f>
        <v/>
      </c>
      <c r="P26" s="47" t="str">
        <f>IFERROR(INDEX(#REF!,$D26,MATCH(P$10,#REF!,0)), "")</f>
        <v/>
      </c>
      <c r="Q26" s="47" t="str">
        <f>IFERROR(INDEX(#REF!,$D26,MATCH(Q$10,#REF!,0)), "")</f>
        <v/>
      </c>
      <c r="R26" s="47" t="str">
        <f>IFERROR(INDEX(#REF!,$D26,MATCH(R$10,#REF!,0)), "")</f>
        <v/>
      </c>
      <c r="S26" s="47" t="str">
        <f>IFERROR(INDEX(#REF!,$D26,MATCH(S$10,#REF!,0)), "")</f>
        <v/>
      </c>
      <c r="T26" s="47" t="str">
        <f>IFERROR(INDEX(#REF!,$D26,MATCH(T$10,#REF!,0)), "")</f>
        <v/>
      </c>
    </row>
    <row r="27" spans="1:20" x14ac:dyDescent="0.25">
      <c r="A27" t="s">
        <v>379</v>
      </c>
      <c r="B27" s="41" t="s">
        <v>374</v>
      </c>
      <c r="C27" s="42" t="str">
        <f>CONCATENATE(YEAR,":",MONTH,":4:7:", $A27)</f>
        <v>2016:1:4:7:ZHUNAN</v>
      </c>
      <c r="D27" s="42" t="e">
        <f>MATCH($C27,#REF!, 0)</f>
        <v>#REF!</v>
      </c>
      <c r="E27" s="36" t="str">
        <f>IFERROR(INDEX(#REF!,$D27,MATCH(E$10,#REF!,0)), "")</f>
        <v/>
      </c>
      <c r="F27" s="36" t="str">
        <f>IFERROR(INDEX(#REF!,$D27,MATCH(F$10,#REF!,0)), "")</f>
        <v/>
      </c>
      <c r="G27" s="36" t="str">
        <f>IFERROR(INDEX(#REF!,$D27,MATCH(G$10,#REF!,0)), "")</f>
        <v/>
      </c>
      <c r="H27" s="36" t="str">
        <f>IFERROR(INDEX(#REF!,$D27,MATCH(H$10,#REF!,0)), "")</f>
        <v/>
      </c>
      <c r="I27" s="36" t="str">
        <f>IFERROR(INDEX(#REF!,$D27,MATCH(I$10,#REF!,0)), "")</f>
        <v/>
      </c>
      <c r="J27" s="42"/>
      <c r="K27" s="47" t="str">
        <f>IFERROR(INDEX(#REF!,$D27,MATCH(K$10,#REF!,0)), "")</f>
        <v/>
      </c>
      <c r="L27" s="47" t="str">
        <f>IFERROR(INDEX(#REF!,$D27,MATCH(L$10,#REF!,0)), "")</f>
        <v/>
      </c>
      <c r="M27" s="47" t="str">
        <f>IFERROR(INDEX(#REF!,$D27,MATCH(M$10,#REF!,0)), "")</f>
        <v/>
      </c>
      <c r="N27" s="47" t="str">
        <f>IFERROR(INDEX(#REF!,$D27,MATCH(N$10,#REF!,0)), "")</f>
        <v/>
      </c>
      <c r="O27" s="47" t="str">
        <f>IFERROR(INDEX(#REF!,$D27,MATCH(O$10,#REF!,0)), "")</f>
        <v/>
      </c>
      <c r="P27" s="47" t="str">
        <f>IFERROR(INDEX(#REF!,$D27,MATCH(P$10,#REF!,0)), "")</f>
        <v/>
      </c>
      <c r="Q27" s="47" t="str">
        <f>IFERROR(INDEX(#REF!,$D27,MATCH(Q$10,#REF!,0)), "")</f>
        <v/>
      </c>
      <c r="R27" s="47" t="str">
        <f>IFERROR(INDEX(#REF!,$D27,MATCH(R$10,#REF!,0)), "")</f>
        <v/>
      </c>
      <c r="S27" s="47" t="str">
        <f>IFERROR(INDEX(#REF!,$D27,MATCH(S$10,#REF!,0)), "")</f>
        <v/>
      </c>
      <c r="T27" s="47" t="str">
        <f>IFERROR(INDEX(#REF!,$D27,MATCH(T$10,#REF!,0)), "")</f>
        <v/>
      </c>
    </row>
    <row r="28" spans="1:20" x14ac:dyDescent="0.25">
      <c r="A28" t="s">
        <v>379</v>
      </c>
      <c r="B28" s="41" t="s">
        <v>375</v>
      </c>
      <c r="C28" s="42" t="str">
        <f>CONCATENATE(YEAR,":",MONTH,":5:7:", $A28)</f>
        <v>2016:1:5:7:ZHUNAN</v>
      </c>
      <c r="D28" s="42" t="e">
        <f>MATCH($C28,#REF!, 0)</f>
        <v>#REF!</v>
      </c>
      <c r="E28" s="36" t="str">
        <f>IFERROR(INDEX(#REF!,$D28,MATCH(E$10,#REF!,0)), "")</f>
        <v/>
      </c>
      <c r="F28" s="36" t="str">
        <f>IFERROR(INDEX(#REF!,$D28,MATCH(F$10,#REF!,0)), "")</f>
        <v/>
      </c>
      <c r="G28" s="36" t="str">
        <f>IFERROR(INDEX(#REF!,$D28,MATCH(G$10,#REF!,0)), "")</f>
        <v/>
      </c>
      <c r="H28" s="36" t="str">
        <f>IFERROR(INDEX(#REF!,$D28,MATCH(H$10,#REF!,0)), "")</f>
        <v/>
      </c>
      <c r="I28" s="36" t="str">
        <f>IFERROR(INDEX(#REF!,$D28,MATCH(I$10,#REF!,0)), "")</f>
        <v/>
      </c>
      <c r="J28" s="42"/>
      <c r="K28" s="47" t="str">
        <f>IFERROR(INDEX(#REF!,$D28,MATCH(K$10,#REF!,0)), "")</f>
        <v/>
      </c>
      <c r="L28" s="47" t="str">
        <f>IFERROR(INDEX(#REF!,$D28,MATCH(L$10,#REF!,0)), "")</f>
        <v/>
      </c>
      <c r="M28" s="47" t="str">
        <f>IFERROR(INDEX(#REF!,$D28,MATCH(M$10,#REF!,0)), "")</f>
        <v/>
      </c>
      <c r="N28" s="47" t="str">
        <f>IFERROR(INDEX(#REF!,$D28,MATCH(N$10,#REF!,0)), "")</f>
        <v/>
      </c>
      <c r="O28" s="47" t="str">
        <f>IFERROR(INDEX(#REF!,$D28,MATCH(O$10,#REF!,0)), "")</f>
        <v/>
      </c>
      <c r="P28" s="47" t="str">
        <f>IFERROR(INDEX(#REF!,$D28,MATCH(P$10,#REF!,0)), "")</f>
        <v/>
      </c>
      <c r="Q28" s="47" t="str">
        <f>IFERROR(INDEX(#REF!,$D28,MATCH(Q$10,#REF!,0)), "")</f>
        <v/>
      </c>
      <c r="R28" s="47" t="str">
        <f>IFERROR(INDEX(#REF!,$D28,MATCH(R$10,#REF!,0)), "")</f>
        <v/>
      </c>
      <c r="S28" s="47" t="str">
        <f>IFERROR(INDEX(#REF!,$D28,MATCH(S$10,#REF!,0)), "")</f>
        <v/>
      </c>
      <c r="T28" s="47" t="str">
        <f>IFERROR(INDEX(#REF!,$D28,MATCH(T$10,#REF!,0)), "")</f>
        <v/>
      </c>
    </row>
    <row r="29" spans="1:20" x14ac:dyDescent="0.25">
      <c r="B29" s="46" t="s">
        <v>46</v>
      </c>
      <c r="C29" s="43"/>
      <c r="D29" s="43"/>
      <c r="E29" s="48">
        <f>SUM(E24:E28)</f>
        <v>0</v>
      </c>
      <c r="F29" s="48">
        <f t="shared" ref="F29:T29" si="4">SUM(F24:F28)</f>
        <v>0</v>
      </c>
      <c r="G29" s="48">
        <f t="shared" si="4"/>
        <v>0</v>
      </c>
      <c r="H29" s="48">
        <f t="shared" si="4"/>
        <v>0</v>
      </c>
      <c r="I29" s="48">
        <f t="shared" si="4"/>
        <v>0</v>
      </c>
      <c r="J29" s="43"/>
      <c r="K29" s="48">
        <f t="shared" si="4"/>
        <v>0</v>
      </c>
      <c r="L29" s="48">
        <f t="shared" si="4"/>
        <v>0</v>
      </c>
      <c r="M29" s="48">
        <f t="shared" si="4"/>
        <v>0</v>
      </c>
      <c r="N29" s="48">
        <f t="shared" si="4"/>
        <v>0</v>
      </c>
      <c r="O29" s="48">
        <f t="shared" si="4"/>
        <v>0</v>
      </c>
      <c r="P29" s="48">
        <f t="shared" si="4"/>
        <v>0</v>
      </c>
      <c r="Q29" s="48">
        <f t="shared" si="4"/>
        <v>0</v>
      </c>
      <c r="R29" s="48">
        <f t="shared" si="4"/>
        <v>0</v>
      </c>
      <c r="S29" s="48">
        <f t="shared" si="4"/>
        <v>0</v>
      </c>
      <c r="T29" s="48">
        <f t="shared" si="4"/>
        <v>0</v>
      </c>
    </row>
    <row r="31" spans="1:20" x14ac:dyDescent="0.25">
      <c r="E31">
        <f>E21+E16</f>
        <v>0</v>
      </c>
      <c r="F31" s="28">
        <f t="shared" ref="F31:T31" si="5">F21+F16</f>
        <v>0</v>
      </c>
      <c r="G31" s="28">
        <f t="shared" si="5"/>
        <v>0</v>
      </c>
      <c r="H31" s="28">
        <f t="shared" si="5"/>
        <v>0</v>
      </c>
      <c r="I31" s="28">
        <f t="shared" si="5"/>
        <v>0</v>
      </c>
      <c r="J31" s="28"/>
      <c r="K31" s="28">
        <f t="shared" si="5"/>
        <v>0</v>
      </c>
      <c r="L31" s="28">
        <f t="shared" si="5"/>
        <v>0</v>
      </c>
      <c r="M31" s="28">
        <f t="shared" si="5"/>
        <v>0</v>
      </c>
      <c r="N31" s="28">
        <f t="shared" si="5"/>
        <v>0</v>
      </c>
      <c r="O31" s="28">
        <f t="shared" si="5"/>
        <v>0</v>
      </c>
      <c r="P31" s="28">
        <f t="shared" si="5"/>
        <v>0</v>
      </c>
      <c r="Q31" s="28">
        <f t="shared" si="5"/>
        <v>0</v>
      </c>
      <c r="R31" s="28">
        <f t="shared" si="5"/>
        <v>0</v>
      </c>
      <c r="S31" s="28">
        <f t="shared" si="5"/>
        <v>0</v>
      </c>
      <c r="T31" s="28">
        <f t="shared" si="5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643" priority="55" operator="lessThan">
      <formula>0.5</formula>
    </cfRule>
    <cfRule type="cellIs" dxfId="642" priority="56" operator="greaterThan">
      <formula>0.5</formula>
    </cfRule>
  </conditionalFormatting>
  <conditionalFormatting sqref="M12:M13">
    <cfRule type="cellIs" dxfId="641" priority="53" operator="lessThan">
      <formula>4.5</formula>
    </cfRule>
    <cfRule type="cellIs" dxfId="640" priority="54" operator="greaterThan">
      <formula>5.5</formula>
    </cfRule>
  </conditionalFormatting>
  <conditionalFormatting sqref="N12:N13">
    <cfRule type="cellIs" dxfId="639" priority="51" operator="lessThan">
      <formula>1.5</formula>
    </cfRule>
    <cfRule type="cellIs" dxfId="638" priority="52" operator="greaterThan">
      <formula>2.5</formula>
    </cfRule>
  </conditionalFormatting>
  <conditionalFormatting sqref="O12:O13">
    <cfRule type="cellIs" dxfId="637" priority="49" operator="lessThan">
      <formula>4.5</formula>
    </cfRule>
    <cfRule type="cellIs" dxfId="636" priority="50" operator="greaterThan">
      <formula>7.5</formula>
    </cfRule>
  </conditionalFormatting>
  <conditionalFormatting sqref="Q12:Q13">
    <cfRule type="cellIs" dxfId="635" priority="47" operator="lessThan">
      <formula>2.5</formula>
    </cfRule>
    <cfRule type="cellIs" dxfId="634" priority="48" operator="greaterThan">
      <formula>4.5</formula>
    </cfRule>
  </conditionalFormatting>
  <conditionalFormatting sqref="R12:R13">
    <cfRule type="cellIs" dxfId="633" priority="45" operator="lessThan">
      <formula>2.5</formula>
    </cfRule>
    <cfRule type="cellIs" dxfId="632" priority="46" operator="greaterThan">
      <formula>4.5</formula>
    </cfRule>
  </conditionalFormatting>
  <conditionalFormatting sqref="S12:S13">
    <cfRule type="cellIs" dxfId="631" priority="44" operator="greaterThan">
      <formula>1.5</formula>
    </cfRule>
  </conditionalFormatting>
  <conditionalFormatting sqref="K12:T13">
    <cfRule type="expression" dxfId="630" priority="43">
      <formula>K12=""</formula>
    </cfRule>
  </conditionalFormatting>
  <conditionalFormatting sqref="K14:L15">
    <cfRule type="cellIs" dxfId="629" priority="41" operator="lessThan">
      <formula>0.5</formula>
    </cfRule>
    <cfRule type="cellIs" dxfId="628" priority="42" operator="greaterThan">
      <formula>0.5</formula>
    </cfRule>
  </conditionalFormatting>
  <conditionalFormatting sqref="M14:M15">
    <cfRule type="cellIs" dxfId="627" priority="39" operator="lessThan">
      <formula>4.5</formula>
    </cfRule>
    <cfRule type="cellIs" dxfId="626" priority="40" operator="greaterThan">
      <formula>5.5</formula>
    </cfRule>
  </conditionalFormatting>
  <conditionalFormatting sqref="N14:N15">
    <cfRule type="cellIs" dxfId="625" priority="37" operator="lessThan">
      <formula>1.5</formula>
    </cfRule>
    <cfRule type="cellIs" dxfId="624" priority="38" operator="greaterThan">
      <formula>2.5</formula>
    </cfRule>
  </conditionalFormatting>
  <conditionalFormatting sqref="O14:O15">
    <cfRule type="cellIs" dxfId="623" priority="35" operator="lessThan">
      <formula>4.5</formula>
    </cfRule>
    <cfRule type="cellIs" dxfId="622" priority="36" operator="greaterThan">
      <formula>7.5</formula>
    </cfRule>
  </conditionalFormatting>
  <conditionalFormatting sqref="Q14:Q15">
    <cfRule type="cellIs" dxfId="621" priority="33" operator="lessThan">
      <formula>2.5</formula>
    </cfRule>
    <cfRule type="cellIs" dxfId="620" priority="34" operator="greaterThan">
      <formula>4.5</formula>
    </cfRule>
  </conditionalFormatting>
  <conditionalFormatting sqref="R14:R15">
    <cfRule type="cellIs" dxfId="619" priority="31" operator="lessThan">
      <formula>2.5</formula>
    </cfRule>
    <cfRule type="cellIs" dxfId="618" priority="32" operator="greaterThan">
      <formula>4.5</formula>
    </cfRule>
  </conditionalFormatting>
  <conditionalFormatting sqref="S14:S15">
    <cfRule type="cellIs" dxfId="617" priority="30" operator="greaterThan">
      <formula>1.5</formula>
    </cfRule>
  </conditionalFormatting>
  <conditionalFormatting sqref="K14:T15">
    <cfRule type="expression" dxfId="616" priority="29">
      <formula>K14=""</formula>
    </cfRule>
  </conditionalFormatting>
  <conditionalFormatting sqref="K18:L18">
    <cfRule type="cellIs" dxfId="615" priority="27" operator="lessThan">
      <formula>0.5</formula>
    </cfRule>
    <cfRule type="cellIs" dxfId="614" priority="28" operator="greaterThan">
      <formula>0.5</formula>
    </cfRule>
  </conditionalFormatting>
  <conditionalFormatting sqref="M18">
    <cfRule type="cellIs" dxfId="613" priority="25" operator="lessThan">
      <formula>4.5</formula>
    </cfRule>
    <cfRule type="cellIs" dxfId="612" priority="26" operator="greaterThan">
      <formula>5.5</formula>
    </cfRule>
  </conditionalFormatting>
  <conditionalFormatting sqref="N18">
    <cfRule type="cellIs" dxfId="611" priority="23" operator="lessThan">
      <formula>1.5</formula>
    </cfRule>
    <cfRule type="cellIs" dxfId="610" priority="24" operator="greaterThan">
      <formula>2.5</formula>
    </cfRule>
  </conditionalFormatting>
  <conditionalFormatting sqref="O18">
    <cfRule type="cellIs" dxfId="609" priority="21" operator="lessThan">
      <formula>4.5</formula>
    </cfRule>
    <cfRule type="cellIs" dxfId="608" priority="22" operator="greaterThan">
      <formula>7.5</formula>
    </cfRule>
  </conditionalFormatting>
  <conditionalFormatting sqref="Q18">
    <cfRule type="cellIs" dxfId="607" priority="19" operator="lessThan">
      <formula>2.5</formula>
    </cfRule>
    <cfRule type="cellIs" dxfId="606" priority="20" operator="greaterThan">
      <formula>4.5</formula>
    </cfRule>
  </conditionalFormatting>
  <conditionalFormatting sqref="R18">
    <cfRule type="cellIs" dxfId="605" priority="17" operator="lessThan">
      <formula>2.5</formula>
    </cfRule>
    <cfRule type="cellIs" dxfId="604" priority="18" operator="greaterThan">
      <formula>4.5</formula>
    </cfRule>
  </conditionalFormatting>
  <conditionalFormatting sqref="S18">
    <cfRule type="cellIs" dxfId="603" priority="16" operator="greaterThan">
      <formula>1.5</formula>
    </cfRule>
  </conditionalFormatting>
  <conditionalFormatting sqref="K18:T18">
    <cfRule type="expression" dxfId="602" priority="15">
      <formula>K18=""</formula>
    </cfRule>
  </conditionalFormatting>
  <conditionalFormatting sqref="K19:L20">
    <cfRule type="cellIs" dxfId="601" priority="13" operator="lessThan">
      <formula>0.5</formula>
    </cfRule>
    <cfRule type="cellIs" dxfId="600" priority="14" operator="greaterThan">
      <formula>0.5</formula>
    </cfRule>
  </conditionalFormatting>
  <conditionalFormatting sqref="M19:M20">
    <cfRule type="cellIs" dxfId="599" priority="11" operator="lessThan">
      <formula>4.5</formula>
    </cfRule>
    <cfRule type="cellIs" dxfId="598" priority="12" operator="greaterThan">
      <formula>5.5</formula>
    </cfRule>
  </conditionalFormatting>
  <conditionalFormatting sqref="N19:N20">
    <cfRule type="cellIs" dxfId="597" priority="9" operator="lessThan">
      <formula>1.5</formula>
    </cfRule>
    <cfRule type="cellIs" dxfId="596" priority="10" operator="greaterThan">
      <formula>2.5</formula>
    </cfRule>
  </conditionalFormatting>
  <conditionalFormatting sqref="O19:O20">
    <cfRule type="cellIs" dxfId="595" priority="7" operator="lessThan">
      <formula>4.5</formula>
    </cfRule>
    <cfRule type="cellIs" dxfId="594" priority="8" operator="greaterThan">
      <formula>7.5</formula>
    </cfRule>
  </conditionalFormatting>
  <conditionalFormatting sqref="Q19:Q20">
    <cfRule type="cellIs" dxfId="593" priority="5" operator="lessThan">
      <formula>2.5</formula>
    </cfRule>
    <cfRule type="cellIs" dxfId="592" priority="6" operator="greaterThan">
      <formula>4.5</formula>
    </cfRule>
  </conditionalFormatting>
  <conditionalFormatting sqref="R19:R20">
    <cfRule type="cellIs" dxfId="591" priority="3" operator="lessThan">
      <formula>2.5</formula>
    </cfRule>
    <cfRule type="cellIs" dxfId="590" priority="4" operator="greaterThan">
      <formula>4.5</formula>
    </cfRule>
  </conditionalFormatting>
  <conditionalFormatting sqref="S19:S20">
    <cfRule type="cellIs" dxfId="589" priority="2" operator="greaterThan">
      <formula>1.5</formula>
    </cfRule>
  </conditionalFormatting>
  <conditionalFormatting sqref="K19:T20">
    <cfRule type="expression" dxfId="588" priority="1">
      <formula>K19=""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B1" workbookViewId="0">
      <selection activeCell="I9" sqref="I9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2"/>
      <c r="B1" s="3" t="s">
        <v>43</v>
      </c>
      <c r="C1" s="2"/>
      <c r="D1" s="2"/>
      <c r="E1" s="76" t="s">
        <v>22</v>
      </c>
      <c r="F1" s="76"/>
      <c r="G1" s="76"/>
      <c r="H1" s="76"/>
      <c r="I1" s="77"/>
      <c r="J1" s="4"/>
      <c r="K1" s="70" t="s">
        <v>57</v>
      </c>
      <c r="L1" s="70" t="s">
        <v>58</v>
      </c>
      <c r="M1" s="70" t="s">
        <v>59</v>
      </c>
      <c r="N1" s="70" t="s">
        <v>60</v>
      </c>
      <c r="O1" s="70" t="s">
        <v>61</v>
      </c>
      <c r="P1" s="70" t="s">
        <v>62</v>
      </c>
      <c r="Q1" s="70" t="s">
        <v>63</v>
      </c>
      <c r="R1" s="70" t="s">
        <v>64</v>
      </c>
      <c r="S1" s="70" t="s">
        <v>65</v>
      </c>
      <c r="T1" s="70" t="s">
        <v>66</v>
      </c>
    </row>
    <row r="2" spans="1:20" ht="18.75" x14ac:dyDescent="0.3">
      <c r="A2" s="2"/>
      <c r="B2" s="5">
        <f>DATE</f>
        <v>42393</v>
      </c>
      <c r="C2" s="2"/>
      <c r="D2" s="2"/>
      <c r="E2" s="76"/>
      <c r="F2" s="76"/>
      <c r="G2" s="76"/>
      <c r="H2" s="76"/>
      <c r="I2" s="77"/>
      <c r="J2" s="6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28.5" x14ac:dyDescent="0.25">
      <c r="A3" s="2"/>
      <c r="B3" s="23" t="s">
        <v>122</v>
      </c>
      <c r="C3" s="2"/>
      <c r="D3" s="2"/>
      <c r="E3" s="76"/>
      <c r="F3" s="76"/>
      <c r="G3" s="76"/>
      <c r="H3" s="76"/>
      <c r="I3" s="77"/>
      <c r="J3" s="23" t="s">
        <v>102</v>
      </c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ht="18.75" customHeight="1" x14ac:dyDescent="0.3">
      <c r="A4" s="2"/>
      <c r="B4" s="3"/>
      <c r="C4" s="2"/>
      <c r="D4" s="2"/>
      <c r="E4" s="76"/>
      <c r="F4" s="76"/>
      <c r="G4" s="76"/>
      <c r="H4" s="76"/>
      <c r="I4" s="77"/>
      <c r="J4" s="6"/>
      <c r="K4" s="71"/>
      <c r="L4" s="71"/>
      <c r="M4" s="71"/>
      <c r="N4" s="71"/>
      <c r="O4" s="71"/>
      <c r="P4" s="71"/>
      <c r="Q4" s="71"/>
      <c r="R4" s="71"/>
      <c r="S4" s="71"/>
      <c r="T4" s="71"/>
    </row>
    <row r="5" spans="1:20" ht="15" customHeight="1" x14ac:dyDescent="0.3">
      <c r="A5" s="2"/>
      <c r="B5" s="24"/>
      <c r="C5" s="2"/>
      <c r="D5" s="2"/>
      <c r="E5" s="76"/>
      <c r="F5" s="76"/>
      <c r="G5" s="76"/>
      <c r="H5" s="76"/>
      <c r="I5" s="77"/>
      <c r="J5" s="6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ht="18.75" x14ac:dyDescent="0.3">
      <c r="A6" s="2"/>
      <c r="B6" s="3" t="s">
        <v>45</v>
      </c>
      <c r="C6" s="2"/>
      <c r="D6" s="2"/>
      <c r="E6" s="76"/>
      <c r="F6" s="76"/>
      <c r="G6" s="76"/>
      <c r="H6" s="76"/>
      <c r="I6" s="77"/>
      <c r="J6" s="6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ht="15" customHeight="1" x14ac:dyDescent="0.3">
      <c r="A7" s="2"/>
      <c r="B7" s="7"/>
      <c r="C7" s="2"/>
      <c r="D7" s="2"/>
      <c r="E7" s="76"/>
      <c r="F7" s="76"/>
      <c r="G7" s="76"/>
      <c r="H7" s="76"/>
      <c r="I7" s="77"/>
      <c r="J7" s="6"/>
      <c r="K7" s="71"/>
      <c r="L7" s="71"/>
      <c r="M7" s="71"/>
      <c r="N7" s="71"/>
      <c r="O7" s="71"/>
      <c r="P7" s="71"/>
      <c r="Q7" s="71"/>
      <c r="R7" s="71"/>
      <c r="S7" s="71"/>
      <c r="T7" s="71"/>
    </row>
    <row r="8" spans="1:20" ht="86.25" customHeight="1" x14ac:dyDescent="0.25">
      <c r="A8" s="2"/>
      <c r="B8" s="8"/>
      <c r="C8" s="2"/>
      <c r="D8" s="2"/>
      <c r="E8" s="78"/>
      <c r="F8" s="78"/>
      <c r="G8" s="78"/>
      <c r="H8" s="78"/>
      <c r="I8" s="79"/>
      <c r="J8" s="12" t="s">
        <v>54</v>
      </c>
      <c r="K8" s="72"/>
      <c r="L8" s="72"/>
      <c r="M8" s="72"/>
      <c r="N8" s="72"/>
      <c r="O8" s="72"/>
      <c r="P8" s="72"/>
      <c r="Q8" s="72"/>
      <c r="R8" s="72"/>
      <c r="S8" s="72"/>
      <c r="T8" s="72"/>
    </row>
    <row r="9" spans="1:20" x14ac:dyDescent="0.25">
      <c r="A9" s="2" t="s">
        <v>2</v>
      </c>
      <c r="B9" s="7"/>
      <c r="C9" s="2" t="s">
        <v>18</v>
      </c>
      <c r="D9" s="2" t="s">
        <v>19</v>
      </c>
      <c r="E9" s="19" t="s">
        <v>3</v>
      </c>
      <c r="F9" s="19" t="s">
        <v>4</v>
      </c>
      <c r="G9" s="19" t="s">
        <v>5</v>
      </c>
      <c r="H9" s="19" t="s">
        <v>6</v>
      </c>
      <c r="I9" s="39" t="s">
        <v>679</v>
      </c>
      <c r="J9" s="7"/>
      <c r="K9" s="22" t="s">
        <v>48</v>
      </c>
      <c r="L9" s="22" t="s">
        <v>48</v>
      </c>
      <c r="M9" s="22" t="s">
        <v>49</v>
      </c>
      <c r="N9" s="22" t="s">
        <v>50</v>
      </c>
      <c r="O9" s="22" t="s">
        <v>51</v>
      </c>
      <c r="P9" s="22"/>
      <c r="Q9" s="22" t="s">
        <v>52</v>
      </c>
      <c r="R9" s="22" t="s">
        <v>52</v>
      </c>
      <c r="S9" s="22" t="s">
        <v>53</v>
      </c>
      <c r="T9" s="22"/>
    </row>
    <row r="10" spans="1:20" hidden="1" x14ac:dyDescent="0.25">
      <c r="A10" s="2"/>
      <c r="B10" s="2"/>
      <c r="C10" s="2"/>
      <c r="D10" s="2"/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/>
      <c r="K10" s="2" t="s">
        <v>8</v>
      </c>
      <c r="L10" s="2" t="s">
        <v>9</v>
      </c>
      <c r="M10" s="2" t="s">
        <v>10</v>
      </c>
      <c r="N10" s="2" t="s">
        <v>11</v>
      </c>
      <c r="O10" s="2" t="s">
        <v>12</v>
      </c>
      <c r="P10" s="2" t="s">
        <v>13</v>
      </c>
      <c r="Q10" s="2" t="s">
        <v>14</v>
      </c>
      <c r="R10" s="2" t="s">
        <v>15</v>
      </c>
      <c r="S10" s="2" t="s">
        <v>16</v>
      </c>
      <c r="T10" s="2" t="s">
        <v>17</v>
      </c>
    </row>
    <row r="11" spans="1:20" x14ac:dyDescent="0.25">
      <c r="A11" s="2"/>
      <c r="B11" s="13" t="s">
        <v>184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 x14ac:dyDescent="0.25">
      <c r="A12" s="10" t="s">
        <v>143</v>
      </c>
      <c r="B12" s="16" t="s">
        <v>123</v>
      </c>
      <c r="C12" s="9" t="str">
        <f t="shared" ref="C12:C18" si="0">CONCATENATE(YEAR,":",MONTH,":",WEEK,":",DAY,":",$A12)</f>
        <v>2016:1:4:7:XINZHU_3_E</v>
      </c>
      <c r="D12" s="9" t="e">
        <f>MATCH($C12,#REF!,0)</f>
        <v>#REF!</v>
      </c>
      <c r="E12" s="36" t="str">
        <f>IFERROR(INDEX(#REF!,$D12,MATCH(E$10,#REF!,0)), "")</f>
        <v/>
      </c>
      <c r="F12" s="36" t="str">
        <f>IFERROR(INDEX(#REF!,$D12,MATCH(F$10,#REF!,0)), "")</f>
        <v/>
      </c>
      <c r="G12" s="36" t="str">
        <f>IFERROR(INDEX(#REF!,$D12,MATCH(G$10,#REF!,0)), "")</f>
        <v/>
      </c>
      <c r="H12" s="36" t="str">
        <f>IFERROR(INDEX(#REF!,$D12,MATCH(H$10,#REF!,0)), "")</f>
        <v/>
      </c>
      <c r="I12" s="36" t="str">
        <f>IFERROR(INDEX(#REF!,$D12,MATCH(I$10,#REF!,0)), "")</f>
        <v/>
      </c>
      <c r="J12" s="9" t="s">
        <v>130</v>
      </c>
      <c r="K12" s="36" t="str">
        <f>IFERROR(INDEX(#REF!,$D12,MATCH(K$10,#REF!,0)), "")</f>
        <v/>
      </c>
      <c r="L12" s="36" t="str">
        <f>IFERROR(INDEX(#REF!,$D12,MATCH(L$10,#REF!,0)), "")</f>
        <v/>
      </c>
      <c r="M12" s="36" t="str">
        <f>IFERROR(INDEX(#REF!,$D12,MATCH(M$10,#REF!,0)), "")</f>
        <v/>
      </c>
      <c r="N12" s="36" t="str">
        <f>IFERROR(INDEX(#REF!,$D12,MATCH(N$10,#REF!,0)), "")</f>
        <v/>
      </c>
      <c r="O12" s="36" t="str">
        <f>IFERROR(INDEX(#REF!,$D12,MATCH(O$10,#REF!,0)), "")</f>
        <v/>
      </c>
      <c r="P12" s="36" t="str">
        <f>IFERROR(INDEX(#REF!,$D12,MATCH(P$10,#REF!,0)), "")</f>
        <v/>
      </c>
      <c r="Q12" s="36" t="str">
        <f>IFERROR(INDEX(#REF!,$D12,MATCH(Q$10,#REF!,0)), "")</f>
        <v/>
      </c>
      <c r="R12" s="36" t="str">
        <f>IFERROR(INDEX(#REF!,$D12,MATCH(R$10,#REF!,0)), "")</f>
        <v/>
      </c>
      <c r="S12" s="36" t="str">
        <f>IFERROR(INDEX(#REF!,$D12,MATCH(S$10,#REF!,0)), "")</f>
        <v/>
      </c>
      <c r="T12" s="36" t="str">
        <f>IFERROR(INDEX(#REF!,$D12,MATCH(T$10,#REF!,0)), "")</f>
        <v/>
      </c>
    </row>
    <row r="13" spans="1:20" x14ac:dyDescent="0.25">
      <c r="A13" s="10" t="s">
        <v>144</v>
      </c>
      <c r="B13" s="16" t="s">
        <v>124</v>
      </c>
      <c r="C13" s="9" t="str">
        <f t="shared" si="0"/>
        <v>2016:1:4:7:XINZHU_1_E</v>
      </c>
      <c r="D13" s="9" t="e">
        <f>MATCH($C13,#REF!,0)</f>
        <v>#REF!</v>
      </c>
      <c r="E13" s="36" t="str">
        <f>IFERROR(INDEX(#REF!,$D13,MATCH(E$10,#REF!,0)), "")</f>
        <v/>
      </c>
      <c r="F13" s="36" t="str">
        <f>IFERROR(INDEX(#REF!,$D13,MATCH(F$10,#REF!,0)), "")</f>
        <v/>
      </c>
      <c r="G13" s="36" t="str">
        <f>IFERROR(INDEX(#REF!,$D13,MATCH(G$10,#REF!,0)), "")</f>
        <v/>
      </c>
      <c r="H13" s="36" t="str">
        <f>IFERROR(INDEX(#REF!,$D13,MATCH(H$10,#REF!,0)), "")</f>
        <v/>
      </c>
      <c r="I13" s="36" t="str">
        <f>IFERROR(INDEX(#REF!,$D13,MATCH(I$10,#REF!,0)), "")</f>
        <v/>
      </c>
      <c r="J13" s="9" t="s">
        <v>128</v>
      </c>
      <c r="K13" s="36" t="str">
        <f>IFERROR(INDEX(#REF!,$D13,MATCH(K$10,#REF!,0)), "")</f>
        <v/>
      </c>
      <c r="L13" s="36" t="str">
        <f>IFERROR(INDEX(#REF!,$D13,MATCH(L$10,#REF!,0)), "")</f>
        <v/>
      </c>
      <c r="M13" s="36" t="str">
        <f>IFERROR(INDEX(#REF!,$D13,MATCH(M$10,#REF!,0)), "")</f>
        <v/>
      </c>
      <c r="N13" s="36" t="str">
        <f>IFERROR(INDEX(#REF!,$D13,MATCH(N$10,#REF!,0)), "")</f>
        <v/>
      </c>
      <c r="O13" s="36" t="str">
        <f>IFERROR(INDEX(#REF!,$D13,MATCH(O$10,#REF!,0)), "")</f>
        <v/>
      </c>
      <c r="P13" s="36" t="str">
        <f>IFERROR(INDEX(#REF!,$D13,MATCH(P$10,#REF!,0)), "")</f>
        <v/>
      </c>
      <c r="Q13" s="36" t="str">
        <f>IFERROR(INDEX(#REF!,$D13,MATCH(Q$10,#REF!,0)), "")</f>
        <v/>
      </c>
      <c r="R13" s="36" t="str">
        <f>IFERROR(INDEX(#REF!,$D13,MATCH(R$10,#REF!,0)), "")</f>
        <v/>
      </c>
      <c r="S13" s="36" t="str">
        <f>IFERROR(INDEX(#REF!,$D13,MATCH(S$10,#REF!,0)), "")</f>
        <v/>
      </c>
      <c r="T13" s="36" t="str">
        <f>IFERROR(INDEX(#REF!,$D13,MATCH(T$10,#REF!,0)), "")</f>
        <v/>
      </c>
    </row>
    <row r="14" spans="1:20" x14ac:dyDescent="0.25">
      <c r="A14" s="10" t="s">
        <v>145</v>
      </c>
      <c r="B14" s="16" t="s">
        <v>125</v>
      </c>
      <c r="C14" s="9" t="str">
        <f t="shared" si="0"/>
        <v>2016:1:4:7:XINZHU_1_S</v>
      </c>
      <c r="D14" s="9" t="e">
        <f>MATCH($C14,#REF!,0)</f>
        <v>#REF!</v>
      </c>
      <c r="E14" s="36" t="str">
        <f>IFERROR(INDEX(#REF!,$D14,MATCH(E$10,#REF!,0)), "")</f>
        <v/>
      </c>
      <c r="F14" s="36" t="str">
        <f>IFERROR(INDEX(#REF!,$D14,MATCH(F$10,#REF!,0)), "")</f>
        <v/>
      </c>
      <c r="G14" s="36" t="str">
        <f>IFERROR(INDEX(#REF!,$D14,MATCH(G$10,#REF!,0)), "")</f>
        <v/>
      </c>
      <c r="H14" s="36" t="str">
        <f>IFERROR(INDEX(#REF!,$D14,MATCH(H$10,#REF!,0)), "")</f>
        <v/>
      </c>
      <c r="I14" s="36" t="str">
        <f>IFERROR(INDEX(#REF!,$D14,MATCH(I$10,#REF!,0)), "")</f>
        <v/>
      </c>
      <c r="J14" s="9" t="s">
        <v>129</v>
      </c>
      <c r="K14" s="36" t="str">
        <f>IFERROR(INDEX(#REF!,$D14,MATCH(K$10,#REF!,0)), "")</f>
        <v/>
      </c>
      <c r="L14" s="36" t="str">
        <f>IFERROR(INDEX(#REF!,$D14,MATCH(L$10,#REF!,0)), "")</f>
        <v/>
      </c>
      <c r="M14" s="36" t="str">
        <f>IFERROR(INDEX(#REF!,$D14,MATCH(M$10,#REF!,0)), "")</f>
        <v/>
      </c>
      <c r="N14" s="36" t="str">
        <f>IFERROR(INDEX(#REF!,$D14,MATCH(N$10,#REF!,0)), "")</f>
        <v/>
      </c>
      <c r="O14" s="36" t="str">
        <f>IFERROR(INDEX(#REF!,$D14,MATCH(O$10,#REF!,0)), "")</f>
        <v/>
      </c>
      <c r="P14" s="36" t="str">
        <f>IFERROR(INDEX(#REF!,$D14,MATCH(P$10,#REF!,0)), "")</f>
        <v/>
      </c>
      <c r="Q14" s="36" t="str">
        <f>IFERROR(INDEX(#REF!,$D14,MATCH(Q$10,#REF!,0)), "")</f>
        <v/>
      </c>
      <c r="R14" s="36" t="str">
        <f>IFERROR(INDEX(#REF!,$D14,MATCH(R$10,#REF!,0)), "")</f>
        <v/>
      </c>
      <c r="S14" s="36" t="str">
        <f>IFERROR(INDEX(#REF!,$D14,MATCH(S$10,#REF!,0)), "")</f>
        <v/>
      </c>
      <c r="T14" s="36" t="str">
        <f>IFERROR(INDEX(#REF!,$D14,MATCH(T$10,#REF!,0)), "")</f>
        <v/>
      </c>
    </row>
    <row r="15" spans="1:20" x14ac:dyDescent="0.25">
      <c r="A15" s="10" t="s">
        <v>146</v>
      </c>
      <c r="B15" s="16" t="s">
        <v>126</v>
      </c>
      <c r="C15" s="9" t="str">
        <f t="shared" si="0"/>
        <v>2016:1:4:7:XINZHU_3_S</v>
      </c>
      <c r="D15" s="9" t="e">
        <f>MATCH($C15,#REF!,0)</f>
        <v>#REF!</v>
      </c>
      <c r="E15" s="36" t="str">
        <f>IFERROR(INDEX(#REF!,$D15,MATCH(E$10,#REF!,0)), "")</f>
        <v/>
      </c>
      <c r="F15" s="36" t="str">
        <f>IFERROR(INDEX(#REF!,$D15,MATCH(F$10,#REF!,0)), "")</f>
        <v/>
      </c>
      <c r="G15" s="36" t="str">
        <f>IFERROR(INDEX(#REF!,$D15,MATCH(G$10,#REF!,0)), "")</f>
        <v/>
      </c>
      <c r="H15" s="36" t="str">
        <f>IFERROR(INDEX(#REF!,$D15,MATCH(H$10,#REF!,0)), "")</f>
        <v/>
      </c>
      <c r="I15" s="36" t="str">
        <f>IFERROR(INDEX(#REF!,$D15,MATCH(I$10,#REF!,0)), "")</f>
        <v/>
      </c>
      <c r="J15" s="9" t="s">
        <v>127</v>
      </c>
      <c r="K15" s="36" t="str">
        <f>IFERROR(INDEX(#REF!,$D15,MATCH(K$10,#REF!,0)), "")</f>
        <v/>
      </c>
      <c r="L15" s="36" t="str">
        <f>IFERROR(INDEX(#REF!,$D15,MATCH(L$10,#REF!,0)), "")</f>
        <v/>
      </c>
      <c r="M15" s="36" t="str">
        <f>IFERROR(INDEX(#REF!,$D15,MATCH(M$10,#REF!,0)), "")</f>
        <v/>
      </c>
      <c r="N15" s="36" t="str">
        <f>IFERROR(INDEX(#REF!,$D15,MATCH(N$10,#REF!,0)), "")</f>
        <v/>
      </c>
      <c r="O15" s="36" t="str">
        <f>IFERROR(INDEX(#REF!,$D15,MATCH(O$10,#REF!,0)), "")</f>
        <v/>
      </c>
      <c r="P15" s="36" t="str">
        <f>IFERROR(INDEX(#REF!,$D15,MATCH(P$10,#REF!,0)), "")</f>
        <v/>
      </c>
      <c r="Q15" s="36" t="str">
        <f>IFERROR(INDEX(#REF!,$D15,MATCH(Q$10,#REF!,0)), "")</f>
        <v/>
      </c>
      <c r="R15" s="36" t="str">
        <f>IFERROR(INDEX(#REF!,$D15,MATCH(R$10,#REF!,0)), "")</f>
        <v/>
      </c>
      <c r="S15" s="36" t="str">
        <f>IFERROR(INDEX(#REF!,$D15,MATCH(S$10,#REF!,0)), "")</f>
        <v/>
      </c>
      <c r="T15" s="36" t="str">
        <f>IFERROR(INDEX(#REF!,$D15,MATCH(T$10,#REF!,0)), "")</f>
        <v/>
      </c>
    </row>
    <row r="16" spans="1:20" x14ac:dyDescent="0.25">
      <c r="A16" s="10"/>
      <c r="B16" s="17" t="s">
        <v>46</v>
      </c>
      <c r="C16" s="18"/>
      <c r="D16" s="18"/>
      <c r="E16" s="20">
        <f>SUM(E12:E15)</f>
        <v>0</v>
      </c>
      <c r="F16" s="20">
        <f>SUM(F12:F15)</f>
        <v>0</v>
      </c>
      <c r="G16" s="20">
        <f>SUM(G12:G15)</f>
        <v>0</v>
      </c>
      <c r="H16" s="20">
        <f>SUM(H12:H15)</f>
        <v>0</v>
      </c>
      <c r="I16" s="20">
        <f>SUM(I12:I15)</f>
        <v>0</v>
      </c>
      <c r="J16" s="18"/>
      <c r="K16" s="20">
        <f t="shared" ref="K16:T16" si="1">SUM(K12:K15)</f>
        <v>0</v>
      </c>
      <c r="L16" s="20">
        <f t="shared" si="1"/>
        <v>0</v>
      </c>
      <c r="M16" s="20">
        <f t="shared" si="1"/>
        <v>0</v>
      </c>
      <c r="N16" s="20">
        <f t="shared" si="1"/>
        <v>0</v>
      </c>
      <c r="O16" s="20">
        <f t="shared" si="1"/>
        <v>0</v>
      </c>
      <c r="P16" s="20">
        <f t="shared" si="1"/>
        <v>0</v>
      </c>
      <c r="Q16" s="20">
        <f t="shared" si="1"/>
        <v>0</v>
      </c>
      <c r="R16" s="20">
        <f t="shared" si="1"/>
        <v>0</v>
      </c>
      <c r="S16" s="20">
        <f t="shared" si="1"/>
        <v>0</v>
      </c>
      <c r="T16" s="20">
        <f t="shared" si="1"/>
        <v>0</v>
      </c>
    </row>
    <row r="17" spans="1:20" x14ac:dyDescent="0.25">
      <c r="A17" s="2"/>
      <c r="B17" s="25" t="s">
        <v>185</v>
      </c>
      <c r="C17" s="11"/>
      <c r="D17" s="11"/>
      <c r="E17" s="11"/>
      <c r="F17" s="11"/>
      <c r="G17" s="11"/>
      <c r="H17" s="11"/>
      <c r="I17" s="11"/>
      <c r="J17" s="11"/>
      <c r="K17" s="21"/>
      <c r="L17" s="21"/>
      <c r="M17" s="21"/>
      <c r="N17" s="21"/>
      <c r="O17" s="21"/>
      <c r="P17" s="21"/>
      <c r="Q17" s="21"/>
      <c r="R17" s="21"/>
      <c r="S17" s="21"/>
      <c r="T17" s="27"/>
    </row>
    <row r="18" spans="1:20" x14ac:dyDescent="0.25">
      <c r="A18" s="10" t="s">
        <v>147</v>
      </c>
      <c r="B18" s="16" t="s">
        <v>131</v>
      </c>
      <c r="C18" s="9" t="str">
        <f t="shared" si="0"/>
        <v>2016:1:4:7:ZHUDONG_E</v>
      </c>
      <c r="D18" s="9" t="e">
        <f>MATCH($C18,#REF!,0)</f>
        <v>#REF!</v>
      </c>
      <c r="E18" s="36" t="str">
        <f>IFERROR(INDEX(#REF!,$D18,MATCH(E$10,#REF!,0)), "")</f>
        <v/>
      </c>
      <c r="F18" s="36" t="str">
        <f>IFERROR(INDEX(#REF!,$D18,MATCH(F$10,#REF!,0)), "")</f>
        <v/>
      </c>
      <c r="G18" s="36" t="str">
        <f>IFERROR(INDEX(#REF!,$D18,MATCH(G$10,#REF!,0)), "")</f>
        <v/>
      </c>
      <c r="H18" s="36" t="str">
        <f>IFERROR(INDEX(#REF!,$D18,MATCH(H$10,#REF!,0)), "")</f>
        <v/>
      </c>
      <c r="I18" s="36" t="str">
        <f>IFERROR(INDEX(#REF!,$D18,MATCH(I$10,#REF!,0)), "")</f>
        <v/>
      </c>
      <c r="J18" s="9" t="s">
        <v>133</v>
      </c>
      <c r="K18" s="36" t="str">
        <f>IFERROR(INDEX(#REF!,$D18,MATCH(K$10,#REF!,0)), "")</f>
        <v/>
      </c>
      <c r="L18" s="36" t="str">
        <f>IFERROR(INDEX(#REF!,$D18,MATCH(L$10,#REF!,0)), "")</f>
        <v/>
      </c>
      <c r="M18" s="36" t="str">
        <f>IFERROR(INDEX(#REF!,$D18,MATCH(M$10,#REF!,0)), "")</f>
        <v/>
      </c>
      <c r="N18" s="36" t="str">
        <f>IFERROR(INDEX(#REF!,$D18,MATCH(N$10,#REF!,0)), "")</f>
        <v/>
      </c>
      <c r="O18" s="36" t="str">
        <f>IFERROR(INDEX(#REF!,$D18,MATCH(O$10,#REF!,0)), "")</f>
        <v/>
      </c>
      <c r="P18" s="36" t="str">
        <f>IFERROR(INDEX(#REF!,$D18,MATCH(P$10,#REF!,0)), "")</f>
        <v/>
      </c>
      <c r="Q18" s="36" t="str">
        <f>IFERROR(INDEX(#REF!,$D18,MATCH(Q$10,#REF!,0)), "")</f>
        <v/>
      </c>
      <c r="R18" s="36" t="str">
        <f>IFERROR(INDEX(#REF!,$D18,MATCH(R$10,#REF!,0)), "")</f>
        <v/>
      </c>
      <c r="S18" s="36" t="str">
        <f>IFERROR(INDEX(#REF!,$D18,MATCH(S$10,#REF!,0)), "")</f>
        <v/>
      </c>
      <c r="T18" s="36" t="str">
        <f>IFERROR(INDEX(#REF!,$D18,MATCH(T$10,#REF!,0)), "")</f>
        <v/>
      </c>
    </row>
    <row r="19" spans="1:20" x14ac:dyDescent="0.25">
      <c r="A19" s="10" t="s">
        <v>148</v>
      </c>
      <c r="B19" s="16" t="s">
        <v>132</v>
      </c>
      <c r="C19" s="9" t="str">
        <f>CONCATENATE(YEAR,":",MONTH,":",WEEK,":",DAY,":",$A19)</f>
        <v>2016:1:4:7:ZHUDONG_S</v>
      </c>
      <c r="D19" s="9" t="e">
        <f>MATCH($C19,#REF!,0)</f>
        <v>#REF!</v>
      </c>
      <c r="E19" s="36" t="str">
        <f>IFERROR(INDEX(#REF!,$D19,MATCH(E$10,#REF!,0)), "")</f>
        <v/>
      </c>
      <c r="F19" s="36" t="str">
        <f>IFERROR(INDEX(#REF!,$D19,MATCH(F$10,#REF!,0)), "")</f>
        <v/>
      </c>
      <c r="G19" s="36" t="str">
        <f>IFERROR(INDEX(#REF!,$D19,MATCH(G$10,#REF!,0)), "")</f>
        <v/>
      </c>
      <c r="H19" s="36" t="str">
        <f>IFERROR(INDEX(#REF!,$D19,MATCH(H$10,#REF!,0)), "")</f>
        <v/>
      </c>
      <c r="I19" s="36" t="str">
        <f>IFERROR(INDEX(#REF!,$D19,MATCH(I$10,#REF!,0)), "")</f>
        <v/>
      </c>
      <c r="J19" s="9" t="s">
        <v>134</v>
      </c>
      <c r="K19" s="36" t="str">
        <f>IFERROR(INDEX(#REF!,$D19,MATCH(K$10,#REF!,0)), "")</f>
        <v/>
      </c>
      <c r="L19" s="36" t="str">
        <f>IFERROR(INDEX(#REF!,$D19,MATCH(L$10,#REF!,0)), "")</f>
        <v/>
      </c>
      <c r="M19" s="36" t="str">
        <f>IFERROR(INDEX(#REF!,$D19,MATCH(M$10,#REF!,0)), "")</f>
        <v/>
      </c>
      <c r="N19" s="36" t="str">
        <f>IFERROR(INDEX(#REF!,$D19,MATCH(N$10,#REF!,0)), "")</f>
        <v/>
      </c>
      <c r="O19" s="36" t="str">
        <f>IFERROR(INDEX(#REF!,$D19,MATCH(O$10,#REF!,0)), "")</f>
        <v/>
      </c>
      <c r="P19" s="36" t="str">
        <f>IFERROR(INDEX(#REF!,$D19,MATCH(P$10,#REF!,0)), "")</f>
        <v/>
      </c>
      <c r="Q19" s="36" t="str">
        <f>IFERROR(INDEX(#REF!,$D19,MATCH(Q$10,#REF!,0)), "")</f>
        <v/>
      </c>
      <c r="R19" s="36" t="str">
        <f>IFERROR(INDEX(#REF!,$D19,MATCH(R$10,#REF!,0)), "")</f>
        <v/>
      </c>
      <c r="S19" s="36" t="str">
        <f>IFERROR(INDEX(#REF!,$D19,MATCH(S$10,#REF!,0)), "")</f>
        <v/>
      </c>
      <c r="T19" s="36" t="str">
        <f>IFERROR(INDEX(#REF!,$D19,MATCH(T$10,#REF!,0)), "")</f>
        <v/>
      </c>
    </row>
    <row r="20" spans="1:20" x14ac:dyDescent="0.25">
      <c r="A20" s="2"/>
      <c r="B20" s="17" t="s">
        <v>46</v>
      </c>
      <c r="C20" s="18"/>
      <c r="D20" s="18"/>
      <c r="E20" s="20">
        <f>SUM(E18:E19)</f>
        <v>0</v>
      </c>
      <c r="F20" s="20">
        <f>SUM(F18:F19)</f>
        <v>0</v>
      </c>
      <c r="G20" s="20">
        <f>SUM(G18:G19)</f>
        <v>0</v>
      </c>
      <c r="H20" s="20">
        <f>SUM(H18:H19)</f>
        <v>0</v>
      </c>
      <c r="I20" s="20">
        <f>SUM(I18:I19)</f>
        <v>0</v>
      </c>
      <c r="J20" s="18"/>
      <c r="K20" s="20">
        <f t="shared" ref="K20:T20" si="2">SUM(K18:K19)</f>
        <v>0</v>
      </c>
      <c r="L20" s="20">
        <f t="shared" si="2"/>
        <v>0</v>
      </c>
      <c r="M20" s="20">
        <f t="shared" si="2"/>
        <v>0</v>
      </c>
      <c r="N20" s="20">
        <f t="shared" si="2"/>
        <v>0</v>
      </c>
      <c r="O20" s="20">
        <f t="shared" si="2"/>
        <v>0</v>
      </c>
      <c r="P20" s="20">
        <f t="shared" si="2"/>
        <v>0</v>
      </c>
      <c r="Q20" s="20">
        <f t="shared" si="2"/>
        <v>0</v>
      </c>
      <c r="R20" s="20">
        <f t="shared" si="2"/>
        <v>0</v>
      </c>
      <c r="S20" s="20">
        <f t="shared" si="2"/>
        <v>0</v>
      </c>
      <c r="T20" s="20">
        <f t="shared" si="2"/>
        <v>0</v>
      </c>
    </row>
    <row r="21" spans="1:20" x14ac:dyDescent="0.25">
      <c r="A21" s="2"/>
      <c r="B21" s="13" t="s">
        <v>186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</row>
    <row r="22" spans="1:20" x14ac:dyDescent="0.25">
      <c r="A22" s="10" t="s">
        <v>149</v>
      </c>
      <c r="B22" s="16" t="s">
        <v>135</v>
      </c>
      <c r="C22" s="9" t="str">
        <f t="shared" ref="C22:C25" si="3">CONCATENATE(YEAR,":",MONTH,":",WEEK,":",DAY,":",$A22)</f>
        <v>2016:1:4:7:ZHUBEI_1_E</v>
      </c>
      <c r="D22" s="9" t="e">
        <f>MATCH($C22,#REF!,0)</f>
        <v>#REF!</v>
      </c>
      <c r="E22" s="36" t="str">
        <f>IFERROR(INDEX(#REF!,$D22,MATCH(E$10,#REF!,0)), "")</f>
        <v/>
      </c>
      <c r="F22" s="36" t="str">
        <f>IFERROR(INDEX(#REF!,$D22,MATCH(F$10,#REF!,0)), "")</f>
        <v/>
      </c>
      <c r="G22" s="36" t="str">
        <f>IFERROR(INDEX(#REF!,$D22,MATCH(G$10,#REF!,0)), "")</f>
        <v/>
      </c>
      <c r="H22" s="36" t="str">
        <f>IFERROR(INDEX(#REF!,$D22,MATCH(H$10,#REF!,0)), "")</f>
        <v/>
      </c>
      <c r="I22" s="36" t="str">
        <f>IFERROR(INDEX(#REF!,$D22,MATCH(I$10,#REF!,0)), "")</f>
        <v/>
      </c>
      <c r="J22" s="9" t="s">
        <v>139</v>
      </c>
      <c r="K22" s="36" t="str">
        <f>IFERROR(INDEX(#REF!,$D22,MATCH(K$10,#REF!,0)), "")</f>
        <v/>
      </c>
      <c r="L22" s="36" t="str">
        <f>IFERROR(INDEX(#REF!,$D22,MATCH(L$10,#REF!,0)), "")</f>
        <v/>
      </c>
      <c r="M22" s="36" t="str">
        <f>IFERROR(INDEX(#REF!,$D22,MATCH(M$10,#REF!,0)), "")</f>
        <v/>
      </c>
      <c r="N22" s="36" t="str">
        <f>IFERROR(INDEX(#REF!,$D22,MATCH(N$10,#REF!,0)), "")</f>
        <v/>
      </c>
      <c r="O22" s="36" t="str">
        <f>IFERROR(INDEX(#REF!,$D22,MATCH(O$10,#REF!,0)), "")</f>
        <v/>
      </c>
      <c r="P22" s="36" t="str">
        <f>IFERROR(INDEX(#REF!,$D22,MATCH(P$10,#REF!,0)), "")</f>
        <v/>
      </c>
      <c r="Q22" s="36" t="str">
        <f>IFERROR(INDEX(#REF!,$D22,MATCH(Q$10,#REF!,0)), "")</f>
        <v/>
      </c>
      <c r="R22" s="36" t="str">
        <f>IFERROR(INDEX(#REF!,$D22,MATCH(R$10,#REF!,0)), "")</f>
        <v/>
      </c>
      <c r="S22" s="36" t="str">
        <f>IFERROR(INDEX(#REF!,$D22,MATCH(S$10,#REF!,0)), "")</f>
        <v/>
      </c>
      <c r="T22" s="36" t="str">
        <f>IFERROR(INDEX(#REF!,$D22,MATCH(T$10,#REF!,0)), "")</f>
        <v/>
      </c>
    </row>
    <row r="23" spans="1:20" x14ac:dyDescent="0.25">
      <c r="A23" s="10" t="s">
        <v>150</v>
      </c>
      <c r="B23" s="16" t="s">
        <v>136</v>
      </c>
      <c r="C23" s="9" t="str">
        <f t="shared" si="3"/>
        <v>2016:1:4:7:ZHUBEI_2_E</v>
      </c>
      <c r="D23" s="9" t="e">
        <f>MATCH($C23,#REF!,0)</f>
        <v>#REF!</v>
      </c>
      <c r="E23" s="36" t="str">
        <f>IFERROR(INDEX(#REF!,$D23,MATCH(E$10,#REF!,0)), "")</f>
        <v/>
      </c>
      <c r="F23" s="36" t="str">
        <f>IFERROR(INDEX(#REF!,$D23,MATCH(F$10,#REF!,0)), "")</f>
        <v/>
      </c>
      <c r="G23" s="36" t="str">
        <f>IFERROR(INDEX(#REF!,$D23,MATCH(G$10,#REF!,0)), "")</f>
        <v/>
      </c>
      <c r="H23" s="36" t="str">
        <f>IFERROR(INDEX(#REF!,$D23,MATCH(H$10,#REF!,0)), "")</f>
        <v/>
      </c>
      <c r="I23" s="36" t="str">
        <f>IFERROR(INDEX(#REF!,$D23,MATCH(I$10,#REF!,0)), "")</f>
        <v/>
      </c>
      <c r="J23" s="9" t="s">
        <v>140</v>
      </c>
      <c r="K23" s="36" t="str">
        <f>IFERROR(INDEX(#REF!,$D23,MATCH(K$10,#REF!,0)), "")</f>
        <v/>
      </c>
      <c r="L23" s="36" t="str">
        <f>IFERROR(INDEX(#REF!,$D23,MATCH(L$10,#REF!,0)), "")</f>
        <v/>
      </c>
      <c r="M23" s="36" t="str">
        <f>IFERROR(INDEX(#REF!,$D23,MATCH(M$10,#REF!,0)), "")</f>
        <v/>
      </c>
      <c r="N23" s="36" t="str">
        <f>IFERROR(INDEX(#REF!,$D23,MATCH(N$10,#REF!,0)), "")</f>
        <v/>
      </c>
      <c r="O23" s="36" t="str">
        <f>IFERROR(INDEX(#REF!,$D23,MATCH(O$10,#REF!,0)), "")</f>
        <v/>
      </c>
      <c r="P23" s="36" t="str">
        <f>IFERROR(INDEX(#REF!,$D23,MATCH(P$10,#REF!,0)), "")</f>
        <v/>
      </c>
      <c r="Q23" s="36" t="str">
        <f>IFERROR(INDEX(#REF!,$D23,MATCH(Q$10,#REF!,0)), "")</f>
        <v/>
      </c>
      <c r="R23" s="36" t="str">
        <f>IFERROR(INDEX(#REF!,$D23,MATCH(R$10,#REF!,0)), "")</f>
        <v/>
      </c>
      <c r="S23" s="36" t="str">
        <f>IFERROR(INDEX(#REF!,$D23,MATCH(S$10,#REF!,0)), "")</f>
        <v/>
      </c>
      <c r="T23" s="36" t="str">
        <f>IFERROR(INDEX(#REF!,$D23,MATCH(T$10,#REF!,0)), "")</f>
        <v/>
      </c>
    </row>
    <row r="24" spans="1:20" x14ac:dyDescent="0.25">
      <c r="A24" s="10" t="s">
        <v>151</v>
      </c>
      <c r="B24" s="16" t="s">
        <v>137</v>
      </c>
      <c r="C24" s="9" t="str">
        <f t="shared" si="3"/>
        <v>2016:1:4:7:ZHUBEI_1_S</v>
      </c>
      <c r="D24" s="9" t="e">
        <f>MATCH($C24,#REF!,0)</f>
        <v>#REF!</v>
      </c>
      <c r="E24" s="36" t="str">
        <f>IFERROR(INDEX(#REF!,$D24,MATCH(E$10,#REF!,0)), "")</f>
        <v/>
      </c>
      <c r="F24" s="36" t="str">
        <f>IFERROR(INDEX(#REF!,$D24,MATCH(F$10,#REF!,0)), "")</f>
        <v/>
      </c>
      <c r="G24" s="36" t="str">
        <f>IFERROR(INDEX(#REF!,$D24,MATCH(G$10,#REF!,0)), "")</f>
        <v/>
      </c>
      <c r="H24" s="36" t="str">
        <f>IFERROR(INDEX(#REF!,$D24,MATCH(H$10,#REF!,0)), "")</f>
        <v/>
      </c>
      <c r="I24" s="36" t="str">
        <f>IFERROR(INDEX(#REF!,$D24,MATCH(I$10,#REF!,0)), "")</f>
        <v/>
      </c>
      <c r="J24" s="9" t="s">
        <v>141</v>
      </c>
      <c r="K24" s="36" t="str">
        <f>IFERROR(INDEX(#REF!,$D24,MATCH(K$10,#REF!,0)), "")</f>
        <v/>
      </c>
      <c r="L24" s="36" t="str">
        <f>IFERROR(INDEX(#REF!,$D24,MATCH(L$10,#REF!,0)), "")</f>
        <v/>
      </c>
      <c r="M24" s="36" t="str">
        <f>IFERROR(INDEX(#REF!,$D24,MATCH(M$10,#REF!,0)), "")</f>
        <v/>
      </c>
      <c r="N24" s="36" t="str">
        <f>IFERROR(INDEX(#REF!,$D24,MATCH(N$10,#REF!,0)), "")</f>
        <v/>
      </c>
      <c r="O24" s="36" t="str">
        <f>IFERROR(INDEX(#REF!,$D24,MATCH(O$10,#REF!,0)), "")</f>
        <v/>
      </c>
      <c r="P24" s="36" t="str">
        <f>IFERROR(INDEX(#REF!,$D24,MATCH(P$10,#REF!,0)), "")</f>
        <v/>
      </c>
      <c r="Q24" s="36" t="str">
        <f>IFERROR(INDEX(#REF!,$D24,MATCH(Q$10,#REF!,0)), "")</f>
        <v/>
      </c>
      <c r="R24" s="36" t="str">
        <f>IFERROR(INDEX(#REF!,$D24,MATCH(R$10,#REF!,0)), "")</f>
        <v/>
      </c>
      <c r="S24" s="36" t="str">
        <f>IFERROR(INDEX(#REF!,$D24,MATCH(S$10,#REF!,0)), "")</f>
        <v/>
      </c>
      <c r="T24" s="36" t="str">
        <f>IFERROR(INDEX(#REF!,$D24,MATCH(T$10,#REF!,0)), "")</f>
        <v/>
      </c>
    </row>
    <row r="25" spans="1:20" x14ac:dyDescent="0.25">
      <c r="A25" s="10" t="s">
        <v>152</v>
      </c>
      <c r="B25" s="16" t="s">
        <v>138</v>
      </c>
      <c r="C25" s="9" t="str">
        <f t="shared" si="3"/>
        <v>2016:1:4:7:ZHUBEI_2_S</v>
      </c>
      <c r="D25" s="9" t="e">
        <f>MATCH($C25,#REF!,0)</f>
        <v>#REF!</v>
      </c>
      <c r="E25" s="36" t="str">
        <f>IFERROR(INDEX(#REF!,$D25,MATCH(E$10,#REF!,0)), "")</f>
        <v/>
      </c>
      <c r="F25" s="36" t="str">
        <f>IFERROR(INDEX(#REF!,$D25,MATCH(F$10,#REF!,0)), "")</f>
        <v/>
      </c>
      <c r="G25" s="36" t="str">
        <f>IFERROR(INDEX(#REF!,$D25,MATCH(G$10,#REF!,0)), "")</f>
        <v/>
      </c>
      <c r="H25" s="36" t="str">
        <f>IFERROR(INDEX(#REF!,$D25,MATCH(H$10,#REF!,0)), "")</f>
        <v/>
      </c>
      <c r="I25" s="36" t="str">
        <f>IFERROR(INDEX(#REF!,$D25,MATCH(I$10,#REF!,0)), "")</f>
        <v/>
      </c>
      <c r="J25" s="9" t="s">
        <v>142</v>
      </c>
      <c r="K25" s="36" t="str">
        <f>IFERROR(INDEX(#REF!,$D25,MATCH(K$10,#REF!,0)), "")</f>
        <v/>
      </c>
      <c r="L25" s="36" t="str">
        <f>IFERROR(INDEX(#REF!,$D25,MATCH(L$10,#REF!,0)), "")</f>
        <v/>
      </c>
      <c r="M25" s="36" t="str">
        <f>IFERROR(INDEX(#REF!,$D25,MATCH(M$10,#REF!,0)), "")</f>
        <v/>
      </c>
      <c r="N25" s="36" t="str">
        <f>IFERROR(INDEX(#REF!,$D25,MATCH(N$10,#REF!,0)), "")</f>
        <v/>
      </c>
      <c r="O25" s="36" t="str">
        <f>IFERROR(INDEX(#REF!,$D25,MATCH(O$10,#REF!,0)), "")</f>
        <v/>
      </c>
      <c r="P25" s="36" t="str">
        <f>IFERROR(INDEX(#REF!,$D25,MATCH(P$10,#REF!,0)), "")</f>
        <v/>
      </c>
      <c r="Q25" s="36" t="str">
        <f>IFERROR(INDEX(#REF!,$D25,MATCH(Q$10,#REF!,0)), "")</f>
        <v/>
      </c>
      <c r="R25" s="36" t="str">
        <f>IFERROR(INDEX(#REF!,$D25,MATCH(R$10,#REF!,0)), "")</f>
        <v/>
      </c>
      <c r="S25" s="36" t="str">
        <f>IFERROR(INDEX(#REF!,$D25,MATCH(S$10,#REF!,0)), "")</f>
        <v/>
      </c>
      <c r="T25" s="36" t="str">
        <f>IFERROR(INDEX(#REF!,$D25,MATCH(T$10,#REF!,0)), "")</f>
        <v/>
      </c>
    </row>
    <row r="26" spans="1:20" x14ac:dyDescent="0.25">
      <c r="A26" s="10"/>
      <c r="B26" s="17" t="s">
        <v>46</v>
      </c>
      <c r="C26" s="18"/>
      <c r="D26" s="18"/>
      <c r="E26" s="20">
        <f>SUM(E22:E25)</f>
        <v>0</v>
      </c>
      <c r="F26" s="20">
        <f>SUM(F22:F25)</f>
        <v>0</v>
      </c>
      <c r="G26" s="20">
        <f>SUM(G22:G25)</f>
        <v>0</v>
      </c>
      <c r="H26" s="20">
        <f>SUM(H22:H25)</f>
        <v>0</v>
      </c>
      <c r="I26" s="20">
        <f>SUM(I22:I25)</f>
        <v>0</v>
      </c>
      <c r="J26" s="18"/>
      <c r="K26" s="20">
        <f t="shared" ref="K26:T26" si="4">SUM(K22:K25)</f>
        <v>0</v>
      </c>
      <c r="L26" s="20">
        <f t="shared" si="4"/>
        <v>0</v>
      </c>
      <c r="M26" s="20">
        <f t="shared" si="4"/>
        <v>0</v>
      </c>
      <c r="N26" s="20">
        <f t="shared" si="4"/>
        <v>0</v>
      </c>
      <c r="O26" s="20">
        <f t="shared" si="4"/>
        <v>0</v>
      </c>
      <c r="P26" s="20">
        <f t="shared" si="4"/>
        <v>0</v>
      </c>
      <c r="Q26" s="20">
        <f t="shared" si="4"/>
        <v>0</v>
      </c>
      <c r="R26" s="20">
        <f t="shared" si="4"/>
        <v>0</v>
      </c>
      <c r="S26" s="20">
        <f t="shared" si="4"/>
        <v>0</v>
      </c>
      <c r="T26" s="20">
        <f t="shared" si="4"/>
        <v>0</v>
      </c>
    </row>
    <row r="28" spans="1:20" x14ac:dyDescent="0.25">
      <c r="B28" s="40" t="s">
        <v>381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5"/>
    </row>
    <row r="29" spans="1:20" x14ac:dyDescent="0.25">
      <c r="A29" t="s">
        <v>378</v>
      </c>
      <c r="B29" s="41" t="s">
        <v>371</v>
      </c>
      <c r="C29" s="42" t="str">
        <f>CONCATENATE(YEAR,":",MONTH,":1:7:", $A29)</f>
        <v>2016:1:1:7:XINZHU</v>
      </c>
      <c r="D29" s="42" t="e">
        <f>MATCH($C29,#REF!, 0)</f>
        <v>#REF!</v>
      </c>
      <c r="E29" s="36" t="str">
        <f>IFERROR(INDEX(#REF!,$D29,MATCH(E$10,#REF!,0)), "")</f>
        <v/>
      </c>
      <c r="F29" s="36" t="str">
        <f>IFERROR(INDEX(#REF!,$D29,MATCH(F$10,#REF!,0)), "")</f>
        <v/>
      </c>
      <c r="G29" s="36" t="str">
        <f>IFERROR(INDEX(#REF!,$D29,MATCH(G$10,#REF!,0)), "")</f>
        <v/>
      </c>
      <c r="H29" s="36" t="str">
        <f>IFERROR(INDEX(#REF!,$D29,MATCH(H$10,#REF!,0)), "")</f>
        <v/>
      </c>
      <c r="I29" s="36" t="str">
        <f>IFERROR(INDEX(#REF!,$D29,MATCH(I$10,#REF!,0)), "")</f>
        <v/>
      </c>
      <c r="J29" s="42"/>
      <c r="K29" s="47" t="str">
        <f>IFERROR(INDEX(#REF!,$D29,MATCH(K$10,#REF!,0)), "")</f>
        <v/>
      </c>
      <c r="L29" s="47" t="str">
        <f>IFERROR(INDEX(#REF!,$D29,MATCH(L$10,#REF!,0)), "")</f>
        <v/>
      </c>
      <c r="M29" s="47" t="str">
        <f>IFERROR(INDEX(#REF!,$D29,MATCH(M$10,#REF!,0)), "")</f>
        <v/>
      </c>
      <c r="N29" s="47" t="str">
        <f>IFERROR(INDEX(#REF!,$D29,MATCH(N$10,#REF!,0)), "")</f>
        <v/>
      </c>
      <c r="O29" s="47" t="str">
        <f>IFERROR(INDEX(#REF!,$D29,MATCH(O$10,#REF!,0)), "")</f>
        <v/>
      </c>
      <c r="P29" s="47" t="str">
        <f>IFERROR(INDEX(#REF!,$D29,MATCH(P$10,#REF!,0)), "")</f>
        <v/>
      </c>
      <c r="Q29" s="47" t="str">
        <f>IFERROR(INDEX(#REF!,$D29,MATCH(Q$10,#REF!,0)), "")</f>
        <v/>
      </c>
      <c r="R29" s="47" t="str">
        <f>IFERROR(INDEX(#REF!,$D29,MATCH(R$10,#REF!,0)), "")</f>
        <v/>
      </c>
      <c r="S29" s="47" t="str">
        <f>IFERROR(INDEX(#REF!,$D29,MATCH(S$10,#REF!,0)), "")</f>
        <v/>
      </c>
      <c r="T29" s="47" t="str">
        <f>IFERROR(INDEX(#REF!,$D29,MATCH(T$10,#REF!,0)), "")</f>
        <v/>
      </c>
    </row>
    <row r="30" spans="1:20" x14ac:dyDescent="0.25">
      <c r="A30" t="s">
        <v>378</v>
      </c>
      <c r="B30" s="41" t="s">
        <v>372</v>
      </c>
      <c r="C30" s="42" t="str">
        <f>CONCATENATE(YEAR,":",MONTH,":2:7:", $A30)</f>
        <v>2016:1:2:7:XINZHU</v>
      </c>
      <c r="D30" s="42" t="e">
        <f>MATCH($C30,#REF!, 0)</f>
        <v>#REF!</v>
      </c>
      <c r="E30" s="36" t="str">
        <f>IFERROR(INDEX(#REF!,$D30,MATCH(E$10,#REF!,0)), "")</f>
        <v/>
      </c>
      <c r="F30" s="36" t="str">
        <f>IFERROR(INDEX(#REF!,$D30,MATCH(F$10,#REF!,0)), "")</f>
        <v/>
      </c>
      <c r="G30" s="36" t="str">
        <f>IFERROR(INDEX(#REF!,$D30,MATCH(G$10,#REF!,0)), "")</f>
        <v/>
      </c>
      <c r="H30" s="36" t="str">
        <f>IFERROR(INDEX(#REF!,$D30,MATCH(H$10,#REF!,0)), "")</f>
        <v/>
      </c>
      <c r="I30" s="36" t="str">
        <f>IFERROR(INDEX(#REF!,$D30,MATCH(I$10,#REF!,0)), "")</f>
        <v/>
      </c>
      <c r="J30" s="42"/>
      <c r="K30" s="47" t="str">
        <f>IFERROR(INDEX(#REF!,$D30,MATCH(K$10,#REF!,0)), "")</f>
        <v/>
      </c>
      <c r="L30" s="47" t="str">
        <f>IFERROR(INDEX(#REF!,$D30,MATCH(L$10,#REF!,0)), "")</f>
        <v/>
      </c>
      <c r="M30" s="47" t="str">
        <f>IFERROR(INDEX(#REF!,$D30,MATCH(M$10,#REF!,0)), "")</f>
        <v/>
      </c>
      <c r="N30" s="47" t="str">
        <f>IFERROR(INDEX(#REF!,$D30,MATCH(N$10,#REF!,0)), "")</f>
        <v/>
      </c>
      <c r="O30" s="47" t="str">
        <f>IFERROR(INDEX(#REF!,$D30,MATCH(O$10,#REF!,0)), "")</f>
        <v/>
      </c>
      <c r="P30" s="47" t="str">
        <f>IFERROR(INDEX(#REF!,$D30,MATCH(P$10,#REF!,0)), "")</f>
        <v/>
      </c>
      <c r="Q30" s="47" t="str">
        <f>IFERROR(INDEX(#REF!,$D30,MATCH(Q$10,#REF!,0)), "")</f>
        <v/>
      </c>
      <c r="R30" s="47" t="str">
        <f>IFERROR(INDEX(#REF!,$D30,MATCH(R$10,#REF!,0)), "")</f>
        <v/>
      </c>
      <c r="S30" s="47" t="str">
        <f>IFERROR(INDEX(#REF!,$D30,MATCH(S$10,#REF!,0)), "")</f>
        <v/>
      </c>
      <c r="T30" s="47" t="str">
        <f>IFERROR(INDEX(#REF!,$D30,MATCH(T$10,#REF!,0)), "")</f>
        <v/>
      </c>
    </row>
    <row r="31" spans="1:20" x14ac:dyDescent="0.25">
      <c r="A31" t="s">
        <v>378</v>
      </c>
      <c r="B31" s="41" t="s">
        <v>373</v>
      </c>
      <c r="C31" s="42" t="str">
        <f>CONCATENATE(YEAR,":",MONTH,":3:7:", $A31)</f>
        <v>2016:1:3:7:XINZHU</v>
      </c>
      <c r="D31" s="42" t="e">
        <f>MATCH($C31,#REF!, 0)</f>
        <v>#REF!</v>
      </c>
      <c r="E31" s="36" t="str">
        <f>IFERROR(INDEX(#REF!,$D31,MATCH(E$10,#REF!,0)), "")</f>
        <v/>
      </c>
      <c r="F31" s="36" t="str">
        <f>IFERROR(INDEX(#REF!,$D31,MATCH(F$10,#REF!,0)), "")</f>
        <v/>
      </c>
      <c r="G31" s="36" t="str">
        <f>IFERROR(INDEX(#REF!,$D31,MATCH(G$10,#REF!,0)), "")</f>
        <v/>
      </c>
      <c r="H31" s="36" t="str">
        <f>IFERROR(INDEX(#REF!,$D31,MATCH(H$10,#REF!,0)), "")</f>
        <v/>
      </c>
      <c r="I31" s="36" t="str">
        <f>IFERROR(INDEX(#REF!,$D31,MATCH(I$10,#REF!,0)), "")</f>
        <v/>
      </c>
      <c r="J31" s="42"/>
      <c r="K31" s="47" t="str">
        <f>IFERROR(INDEX(#REF!,$D31,MATCH(K$10,#REF!,0)), "")</f>
        <v/>
      </c>
      <c r="L31" s="47" t="str">
        <f>IFERROR(INDEX(#REF!,$D31,MATCH(L$10,#REF!,0)), "")</f>
        <v/>
      </c>
      <c r="M31" s="47" t="str">
        <f>IFERROR(INDEX(#REF!,$D31,MATCH(M$10,#REF!,0)), "")</f>
        <v/>
      </c>
      <c r="N31" s="47" t="str">
        <f>IFERROR(INDEX(#REF!,$D31,MATCH(N$10,#REF!,0)), "")</f>
        <v/>
      </c>
      <c r="O31" s="47" t="str">
        <f>IFERROR(INDEX(#REF!,$D31,MATCH(O$10,#REF!,0)), "")</f>
        <v/>
      </c>
      <c r="P31" s="47" t="str">
        <f>IFERROR(INDEX(#REF!,$D31,MATCH(P$10,#REF!,0)), "")</f>
        <v/>
      </c>
      <c r="Q31" s="47" t="str">
        <f>IFERROR(INDEX(#REF!,$D31,MATCH(Q$10,#REF!,0)), "")</f>
        <v/>
      </c>
      <c r="R31" s="47" t="str">
        <f>IFERROR(INDEX(#REF!,$D31,MATCH(R$10,#REF!,0)), "")</f>
        <v/>
      </c>
      <c r="S31" s="47" t="str">
        <f>IFERROR(INDEX(#REF!,$D31,MATCH(S$10,#REF!,0)), "")</f>
        <v/>
      </c>
      <c r="T31" s="47" t="str">
        <f>IFERROR(INDEX(#REF!,$D31,MATCH(T$10,#REF!,0)), "")</f>
        <v/>
      </c>
    </row>
    <row r="32" spans="1:20" x14ac:dyDescent="0.25">
      <c r="A32" t="s">
        <v>378</v>
      </c>
      <c r="B32" s="41" t="s">
        <v>374</v>
      </c>
      <c r="C32" s="42" t="str">
        <f>CONCATENATE(YEAR,":",MONTH,":4:7:", $A32)</f>
        <v>2016:1:4:7:XINZHU</v>
      </c>
      <c r="D32" s="42" t="e">
        <f>MATCH($C32,#REF!, 0)</f>
        <v>#REF!</v>
      </c>
      <c r="E32" s="36" t="str">
        <f>IFERROR(INDEX(#REF!,$D32,MATCH(E$10,#REF!,0)), "")</f>
        <v/>
      </c>
      <c r="F32" s="36" t="str">
        <f>IFERROR(INDEX(#REF!,$D32,MATCH(F$10,#REF!,0)), "")</f>
        <v/>
      </c>
      <c r="G32" s="36" t="str">
        <f>IFERROR(INDEX(#REF!,$D32,MATCH(G$10,#REF!,0)), "")</f>
        <v/>
      </c>
      <c r="H32" s="36" t="str">
        <f>IFERROR(INDEX(#REF!,$D32,MATCH(H$10,#REF!,0)), "")</f>
        <v/>
      </c>
      <c r="I32" s="36" t="str">
        <f>IFERROR(INDEX(#REF!,$D32,MATCH(I$10,#REF!,0)), "")</f>
        <v/>
      </c>
      <c r="J32" s="42"/>
      <c r="K32" s="47" t="str">
        <f>IFERROR(INDEX(#REF!,$D32,MATCH(K$10,#REF!,0)), "")</f>
        <v/>
      </c>
      <c r="L32" s="47" t="str">
        <f>IFERROR(INDEX(#REF!,$D32,MATCH(L$10,#REF!,0)), "")</f>
        <v/>
      </c>
      <c r="M32" s="47" t="str">
        <f>IFERROR(INDEX(#REF!,$D32,MATCH(M$10,#REF!,0)), "")</f>
        <v/>
      </c>
      <c r="N32" s="47" t="str">
        <f>IFERROR(INDEX(#REF!,$D32,MATCH(N$10,#REF!,0)), "")</f>
        <v/>
      </c>
      <c r="O32" s="47" t="str">
        <f>IFERROR(INDEX(#REF!,$D32,MATCH(O$10,#REF!,0)), "")</f>
        <v/>
      </c>
      <c r="P32" s="47" t="str">
        <f>IFERROR(INDEX(#REF!,$D32,MATCH(P$10,#REF!,0)), "")</f>
        <v/>
      </c>
      <c r="Q32" s="47" t="str">
        <f>IFERROR(INDEX(#REF!,$D32,MATCH(Q$10,#REF!,0)), "")</f>
        <v/>
      </c>
      <c r="R32" s="47" t="str">
        <f>IFERROR(INDEX(#REF!,$D32,MATCH(R$10,#REF!,0)), "")</f>
        <v/>
      </c>
      <c r="S32" s="47" t="str">
        <f>IFERROR(INDEX(#REF!,$D32,MATCH(S$10,#REF!,0)), "")</f>
        <v/>
      </c>
      <c r="T32" s="47" t="str">
        <f>IFERROR(INDEX(#REF!,$D32,MATCH(T$10,#REF!,0)), "")</f>
        <v/>
      </c>
    </row>
    <row r="33" spans="1:20" x14ac:dyDescent="0.25">
      <c r="A33" t="s">
        <v>378</v>
      </c>
      <c r="B33" s="41" t="s">
        <v>375</v>
      </c>
      <c r="C33" s="42" t="str">
        <f>CONCATENATE(YEAR,":",MONTH,":5:7:", $A33)</f>
        <v>2016:1:5:7:XINZHU</v>
      </c>
      <c r="D33" s="42" t="e">
        <f>MATCH($C33,#REF!, 0)</f>
        <v>#REF!</v>
      </c>
      <c r="E33" s="36" t="str">
        <f>IFERROR(INDEX(#REF!,$D33,MATCH(E$10,#REF!,0)), "")</f>
        <v/>
      </c>
      <c r="F33" s="36" t="str">
        <f>IFERROR(INDEX(#REF!,$D33,MATCH(F$10,#REF!,0)), "")</f>
        <v/>
      </c>
      <c r="G33" s="36" t="str">
        <f>IFERROR(INDEX(#REF!,$D33,MATCH(G$10,#REF!,0)), "")</f>
        <v/>
      </c>
      <c r="H33" s="36" t="str">
        <f>IFERROR(INDEX(#REF!,$D33,MATCH(H$10,#REF!,0)), "")</f>
        <v/>
      </c>
      <c r="I33" s="36" t="str">
        <f>IFERROR(INDEX(#REF!,$D33,MATCH(I$10,#REF!,0)), "")</f>
        <v/>
      </c>
      <c r="J33" s="42"/>
      <c r="K33" s="47" t="str">
        <f>IFERROR(INDEX(#REF!,$D33,MATCH(K$10,#REF!,0)), "")</f>
        <v/>
      </c>
      <c r="L33" s="47" t="str">
        <f>IFERROR(INDEX(#REF!,$D33,MATCH(L$10,#REF!,0)), "")</f>
        <v/>
      </c>
      <c r="M33" s="47" t="str">
        <f>IFERROR(INDEX(#REF!,$D33,MATCH(M$10,#REF!,0)), "")</f>
        <v/>
      </c>
      <c r="N33" s="47" t="str">
        <f>IFERROR(INDEX(#REF!,$D33,MATCH(N$10,#REF!,0)), "")</f>
        <v/>
      </c>
      <c r="O33" s="47" t="str">
        <f>IFERROR(INDEX(#REF!,$D33,MATCH(O$10,#REF!,0)), "")</f>
        <v/>
      </c>
      <c r="P33" s="47" t="str">
        <f>IFERROR(INDEX(#REF!,$D33,MATCH(P$10,#REF!,0)), "")</f>
        <v/>
      </c>
      <c r="Q33" s="47" t="str">
        <f>IFERROR(INDEX(#REF!,$D33,MATCH(Q$10,#REF!,0)), "")</f>
        <v/>
      </c>
      <c r="R33" s="47" t="str">
        <f>IFERROR(INDEX(#REF!,$D33,MATCH(R$10,#REF!,0)), "")</f>
        <v/>
      </c>
      <c r="S33" s="47" t="str">
        <f>IFERROR(INDEX(#REF!,$D33,MATCH(S$10,#REF!,0)), "")</f>
        <v/>
      </c>
      <c r="T33" s="47" t="str">
        <f>IFERROR(INDEX(#REF!,$D33,MATCH(T$10,#REF!,0)), "")</f>
        <v/>
      </c>
    </row>
    <row r="34" spans="1:20" x14ac:dyDescent="0.25">
      <c r="B34" s="46" t="s">
        <v>46</v>
      </c>
      <c r="C34" s="43"/>
      <c r="D34" s="43"/>
      <c r="E34" s="48">
        <f>SUM(E29:E33)</f>
        <v>0</v>
      </c>
      <c r="F34" s="48">
        <f t="shared" ref="F34:T34" si="5">SUM(F29:F33)</f>
        <v>0</v>
      </c>
      <c r="G34" s="48">
        <f t="shared" si="5"/>
        <v>0</v>
      </c>
      <c r="H34" s="48">
        <f t="shared" si="5"/>
        <v>0</v>
      </c>
      <c r="I34" s="48">
        <f t="shared" si="5"/>
        <v>0</v>
      </c>
      <c r="J34" s="43"/>
      <c r="K34" s="48">
        <f t="shared" si="5"/>
        <v>0</v>
      </c>
      <c r="L34" s="48">
        <f t="shared" si="5"/>
        <v>0</v>
      </c>
      <c r="M34" s="48">
        <f t="shared" si="5"/>
        <v>0</v>
      </c>
      <c r="N34" s="48">
        <f t="shared" si="5"/>
        <v>0</v>
      </c>
      <c r="O34" s="48">
        <f t="shared" si="5"/>
        <v>0</v>
      </c>
      <c r="P34" s="48">
        <f t="shared" si="5"/>
        <v>0</v>
      </c>
      <c r="Q34" s="48">
        <f t="shared" si="5"/>
        <v>0</v>
      </c>
      <c r="R34" s="48">
        <f t="shared" si="5"/>
        <v>0</v>
      </c>
      <c r="S34" s="48">
        <f t="shared" si="5"/>
        <v>0</v>
      </c>
      <c r="T34" s="48">
        <f t="shared" si="5"/>
        <v>0</v>
      </c>
    </row>
    <row r="36" spans="1:20" x14ac:dyDescent="0.25">
      <c r="E36">
        <f>E26+E20+E16</f>
        <v>0</v>
      </c>
      <c r="F36" s="28">
        <f t="shared" ref="F36:T36" si="6">F26+F20+F16</f>
        <v>0</v>
      </c>
      <c r="G36" s="28">
        <f t="shared" si="6"/>
        <v>0</v>
      </c>
      <c r="H36" s="28">
        <f t="shared" si="6"/>
        <v>0</v>
      </c>
      <c r="I36" s="28">
        <f t="shared" si="6"/>
        <v>0</v>
      </c>
      <c r="J36" s="28"/>
      <c r="K36" s="28">
        <f t="shared" si="6"/>
        <v>0</v>
      </c>
      <c r="L36" s="28">
        <f t="shared" si="6"/>
        <v>0</v>
      </c>
      <c r="M36" s="28">
        <f t="shared" si="6"/>
        <v>0</v>
      </c>
      <c r="N36" s="28">
        <f t="shared" si="6"/>
        <v>0</v>
      </c>
      <c r="O36" s="28">
        <f t="shared" si="6"/>
        <v>0</v>
      </c>
      <c r="P36" s="28">
        <f t="shared" si="6"/>
        <v>0</v>
      </c>
      <c r="Q36" s="28">
        <f t="shared" si="6"/>
        <v>0</v>
      </c>
      <c r="R36" s="28">
        <f t="shared" si="6"/>
        <v>0</v>
      </c>
      <c r="S36" s="28">
        <f t="shared" si="6"/>
        <v>0</v>
      </c>
      <c r="T36" s="28">
        <f t="shared" si="6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587" priority="69" operator="lessThan">
      <formula>0.5</formula>
    </cfRule>
    <cfRule type="cellIs" dxfId="586" priority="70" operator="greaterThan">
      <formula>0.5</formula>
    </cfRule>
  </conditionalFormatting>
  <conditionalFormatting sqref="M12:M13">
    <cfRule type="cellIs" dxfId="585" priority="67" operator="lessThan">
      <formula>4.5</formula>
    </cfRule>
    <cfRule type="cellIs" dxfId="584" priority="68" operator="greaterThan">
      <formula>5.5</formula>
    </cfRule>
  </conditionalFormatting>
  <conditionalFormatting sqref="N12:N13">
    <cfRule type="cellIs" dxfId="583" priority="65" operator="lessThan">
      <formula>1.5</formula>
    </cfRule>
    <cfRule type="cellIs" dxfId="582" priority="66" operator="greaterThan">
      <formula>2.5</formula>
    </cfRule>
  </conditionalFormatting>
  <conditionalFormatting sqref="O12:O13">
    <cfRule type="cellIs" dxfId="581" priority="63" operator="lessThan">
      <formula>4.5</formula>
    </cfRule>
    <cfRule type="cellIs" dxfId="580" priority="64" operator="greaterThan">
      <formula>7.5</formula>
    </cfRule>
  </conditionalFormatting>
  <conditionalFormatting sqref="Q12:Q13">
    <cfRule type="cellIs" dxfId="579" priority="61" operator="lessThan">
      <formula>2.5</formula>
    </cfRule>
    <cfRule type="cellIs" dxfId="578" priority="62" operator="greaterThan">
      <formula>4.5</formula>
    </cfRule>
  </conditionalFormatting>
  <conditionalFormatting sqref="R12:R13">
    <cfRule type="cellIs" dxfId="577" priority="59" operator="lessThan">
      <formula>2.5</formula>
    </cfRule>
    <cfRule type="cellIs" dxfId="576" priority="60" operator="greaterThan">
      <formula>4.5</formula>
    </cfRule>
  </conditionalFormatting>
  <conditionalFormatting sqref="S12:S13">
    <cfRule type="cellIs" dxfId="575" priority="58" operator="greaterThan">
      <formula>1.5</formula>
    </cfRule>
  </conditionalFormatting>
  <conditionalFormatting sqref="K12:T13">
    <cfRule type="expression" dxfId="574" priority="57">
      <formula>K12=""</formula>
    </cfRule>
  </conditionalFormatting>
  <conditionalFormatting sqref="K14:L15">
    <cfRule type="cellIs" dxfId="573" priority="55" operator="lessThan">
      <formula>0.5</formula>
    </cfRule>
    <cfRule type="cellIs" dxfId="572" priority="56" operator="greaterThan">
      <formula>0.5</formula>
    </cfRule>
  </conditionalFormatting>
  <conditionalFormatting sqref="M14:M15">
    <cfRule type="cellIs" dxfId="571" priority="53" operator="lessThan">
      <formula>4.5</formula>
    </cfRule>
    <cfRule type="cellIs" dxfId="570" priority="54" operator="greaterThan">
      <formula>5.5</formula>
    </cfRule>
  </conditionalFormatting>
  <conditionalFormatting sqref="N14:N15">
    <cfRule type="cellIs" dxfId="569" priority="51" operator="lessThan">
      <formula>1.5</formula>
    </cfRule>
    <cfRule type="cellIs" dxfId="568" priority="52" operator="greaterThan">
      <formula>2.5</formula>
    </cfRule>
  </conditionalFormatting>
  <conditionalFormatting sqref="O14:O15">
    <cfRule type="cellIs" dxfId="567" priority="49" operator="lessThan">
      <formula>4.5</formula>
    </cfRule>
    <cfRule type="cellIs" dxfId="566" priority="50" operator="greaterThan">
      <formula>7.5</formula>
    </cfRule>
  </conditionalFormatting>
  <conditionalFormatting sqref="Q14:Q15">
    <cfRule type="cellIs" dxfId="565" priority="47" operator="lessThan">
      <formula>2.5</formula>
    </cfRule>
    <cfRule type="cellIs" dxfId="564" priority="48" operator="greaterThan">
      <formula>4.5</formula>
    </cfRule>
  </conditionalFormatting>
  <conditionalFormatting sqref="R14:R15">
    <cfRule type="cellIs" dxfId="563" priority="45" operator="lessThan">
      <formula>2.5</formula>
    </cfRule>
    <cfRule type="cellIs" dxfId="562" priority="46" operator="greaterThan">
      <formula>4.5</formula>
    </cfRule>
  </conditionalFormatting>
  <conditionalFormatting sqref="S14:S15">
    <cfRule type="cellIs" dxfId="561" priority="44" operator="greaterThan">
      <formula>1.5</formula>
    </cfRule>
  </conditionalFormatting>
  <conditionalFormatting sqref="K14:T15">
    <cfRule type="expression" dxfId="560" priority="43">
      <formula>K14=""</formula>
    </cfRule>
  </conditionalFormatting>
  <conditionalFormatting sqref="K18:L19">
    <cfRule type="cellIs" dxfId="559" priority="41" operator="lessThan">
      <formula>0.5</formula>
    </cfRule>
    <cfRule type="cellIs" dxfId="558" priority="42" operator="greaterThan">
      <formula>0.5</formula>
    </cfRule>
  </conditionalFormatting>
  <conditionalFormatting sqref="M18:M19">
    <cfRule type="cellIs" dxfId="557" priority="39" operator="lessThan">
      <formula>4.5</formula>
    </cfRule>
    <cfRule type="cellIs" dxfId="556" priority="40" operator="greaterThan">
      <formula>5.5</formula>
    </cfRule>
  </conditionalFormatting>
  <conditionalFormatting sqref="N18:N19">
    <cfRule type="cellIs" dxfId="555" priority="37" operator="lessThan">
      <formula>1.5</formula>
    </cfRule>
    <cfRule type="cellIs" dxfId="554" priority="38" operator="greaterThan">
      <formula>2.5</formula>
    </cfRule>
  </conditionalFormatting>
  <conditionalFormatting sqref="O18:O19">
    <cfRule type="cellIs" dxfId="553" priority="35" operator="lessThan">
      <formula>4.5</formula>
    </cfRule>
    <cfRule type="cellIs" dxfId="552" priority="36" operator="greaterThan">
      <formula>7.5</formula>
    </cfRule>
  </conditionalFormatting>
  <conditionalFormatting sqref="Q18:Q19">
    <cfRule type="cellIs" dxfId="551" priority="33" operator="lessThan">
      <formula>2.5</formula>
    </cfRule>
    <cfRule type="cellIs" dxfId="550" priority="34" operator="greaterThan">
      <formula>4.5</formula>
    </cfRule>
  </conditionalFormatting>
  <conditionalFormatting sqref="R18:R19">
    <cfRule type="cellIs" dxfId="549" priority="31" operator="lessThan">
      <formula>2.5</formula>
    </cfRule>
    <cfRule type="cellIs" dxfId="548" priority="32" operator="greaterThan">
      <formula>4.5</formula>
    </cfRule>
  </conditionalFormatting>
  <conditionalFormatting sqref="S18:S19">
    <cfRule type="cellIs" dxfId="547" priority="30" operator="greaterThan">
      <formula>1.5</formula>
    </cfRule>
  </conditionalFormatting>
  <conditionalFormatting sqref="K18:T19">
    <cfRule type="expression" dxfId="546" priority="29">
      <formula>K18=""</formula>
    </cfRule>
  </conditionalFormatting>
  <conditionalFormatting sqref="K22:L23">
    <cfRule type="cellIs" dxfId="545" priority="27" operator="lessThan">
      <formula>0.5</formula>
    </cfRule>
    <cfRule type="cellIs" dxfId="544" priority="28" operator="greaterThan">
      <formula>0.5</formula>
    </cfRule>
  </conditionalFormatting>
  <conditionalFormatting sqref="M22:M23">
    <cfRule type="cellIs" dxfId="543" priority="25" operator="lessThan">
      <formula>4.5</formula>
    </cfRule>
    <cfRule type="cellIs" dxfId="542" priority="26" operator="greaterThan">
      <formula>5.5</formula>
    </cfRule>
  </conditionalFormatting>
  <conditionalFormatting sqref="N22:N23">
    <cfRule type="cellIs" dxfId="541" priority="23" operator="lessThan">
      <formula>1.5</formula>
    </cfRule>
    <cfRule type="cellIs" dxfId="540" priority="24" operator="greaterThan">
      <formula>2.5</formula>
    </cfRule>
  </conditionalFormatting>
  <conditionalFormatting sqref="O22:O23">
    <cfRule type="cellIs" dxfId="539" priority="21" operator="lessThan">
      <formula>4.5</formula>
    </cfRule>
    <cfRule type="cellIs" dxfId="538" priority="22" operator="greaterThan">
      <formula>7.5</formula>
    </cfRule>
  </conditionalFormatting>
  <conditionalFormatting sqref="Q22:Q23">
    <cfRule type="cellIs" dxfId="537" priority="19" operator="lessThan">
      <formula>2.5</formula>
    </cfRule>
    <cfRule type="cellIs" dxfId="536" priority="20" operator="greaterThan">
      <formula>4.5</formula>
    </cfRule>
  </conditionalFormatting>
  <conditionalFormatting sqref="R22:R23">
    <cfRule type="cellIs" dxfId="535" priority="17" operator="lessThan">
      <formula>2.5</formula>
    </cfRule>
    <cfRule type="cellIs" dxfId="534" priority="18" operator="greaterThan">
      <formula>4.5</formula>
    </cfRule>
  </conditionalFormatting>
  <conditionalFormatting sqref="S22:S23">
    <cfRule type="cellIs" dxfId="533" priority="16" operator="greaterThan">
      <formula>1.5</formula>
    </cfRule>
  </conditionalFormatting>
  <conditionalFormatting sqref="K22:T23">
    <cfRule type="expression" dxfId="532" priority="15">
      <formula>K22=""</formula>
    </cfRule>
  </conditionalFormatting>
  <conditionalFormatting sqref="K24:L25">
    <cfRule type="cellIs" dxfId="531" priority="13" operator="lessThan">
      <formula>0.5</formula>
    </cfRule>
    <cfRule type="cellIs" dxfId="530" priority="14" operator="greaterThan">
      <formula>0.5</formula>
    </cfRule>
  </conditionalFormatting>
  <conditionalFormatting sqref="M24:M25">
    <cfRule type="cellIs" dxfId="529" priority="11" operator="lessThan">
      <formula>4.5</formula>
    </cfRule>
    <cfRule type="cellIs" dxfId="528" priority="12" operator="greaterThan">
      <formula>5.5</formula>
    </cfRule>
  </conditionalFormatting>
  <conditionalFormatting sqref="N24:N25">
    <cfRule type="cellIs" dxfId="527" priority="9" operator="lessThan">
      <formula>1.5</formula>
    </cfRule>
    <cfRule type="cellIs" dxfId="526" priority="10" operator="greaterThan">
      <formula>2.5</formula>
    </cfRule>
  </conditionalFormatting>
  <conditionalFormatting sqref="O24:O25">
    <cfRule type="cellIs" dxfId="525" priority="7" operator="lessThan">
      <formula>4.5</formula>
    </cfRule>
    <cfRule type="cellIs" dxfId="524" priority="8" operator="greaterThan">
      <formula>7.5</formula>
    </cfRule>
  </conditionalFormatting>
  <conditionalFormatting sqref="Q24:Q25">
    <cfRule type="cellIs" dxfId="523" priority="5" operator="lessThan">
      <formula>2.5</formula>
    </cfRule>
    <cfRule type="cellIs" dxfId="522" priority="6" operator="greaterThan">
      <formula>4.5</formula>
    </cfRule>
  </conditionalFormatting>
  <conditionalFormatting sqref="R24:R25">
    <cfRule type="cellIs" dxfId="521" priority="3" operator="lessThan">
      <formula>2.5</formula>
    </cfRule>
    <cfRule type="cellIs" dxfId="520" priority="4" operator="greaterThan">
      <formula>4.5</formula>
    </cfRule>
  </conditionalFormatting>
  <conditionalFormatting sqref="S24:S25">
    <cfRule type="cellIs" dxfId="519" priority="2" operator="greaterThan">
      <formula>1.5</formula>
    </cfRule>
  </conditionalFormatting>
  <conditionalFormatting sqref="K24:T25">
    <cfRule type="expression" dxfId="518" priority="1">
      <formula>K24=""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B1" workbookViewId="0">
      <selection activeCell="I9" sqref="I9"/>
    </sheetView>
  </sheetViews>
  <sheetFormatPr defaultRowHeight="15" x14ac:dyDescent="0.25"/>
  <cols>
    <col min="1" max="1" width="19.85546875" hidden="1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2"/>
      <c r="B1" s="3" t="s">
        <v>43</v>
      </c>
      <c r="C1" s="2"/>
      <c r="D1" s="2"/>
      <c r="E1" s="76" t="s">
        <v>22</v>
      </c>
      <c r="F1" s="76"/>
      <c r="G1" s="76"/>
      <c r="H1" s="76"/>
      <c r="I1" s="77"/>
      <c r="J1" s="4"/>
      <c r="K1" s="70" t="s">
        <v>57</v>
      </c>
      <c r="L1" s="70" t="s">
        <v>58</v>
      </c>
      <c r="M1" s="70" t="s">
        <v>59</v>
      </c>
      <c r="N1" s="70" t="s">
        <v>60</v>
      </c>
      <c r="O1" s="70" t="s">
        <v>61</v>
      </c>
      <c r="P1" s="70" t="s">
        <v>62</v>
      </c>
      <c r="Q1" s="70" t="s">
        <v>63</v>
      </c>
      <c r="R1" s="70" t="s">
        <v>64</v>
      </c>
      <c r="S1" s="70" t="s">
        <v>65</v>
      </c>
      <c r="T1" s="70" t="s">
        <v>66</v>
      </c>
    </row>
    <row r="2" spans="1:20" ht="18.75" x14ac:dyDescent="0.3">
      <c r="A2" s="2"/>
      <c r="B2" s="5">
        <f>DATE</f>
        <v>42393</v>
      </c>
      <c r="C2" s="2"/>
      <c r="D2" s="2"/>
      <c r="E2" s="76"/>
      <c r="F2" s="76"/>
      <c r="G2" s="76"/>
      <c r="H2" s="76"/>
      <c r="I2" s="77"/>
      <c r="J2" s="6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28.5" x14ac:dyDescent="0.25">
      <c r="A3" s="2"/>
      <c r="B3" s="23" t="s">
        <v>44</v>
      </c>
      <c r="C3" s="2"/>
      <c r="D3" s="2"/>
      <c r="E3" s="76"/>
      <c r="F3" s="76"/>
      <c r="G3" s="76"/>
      <c r="H3" s="76"/>
      <c r="I3" s="77"/>
      <c r="J3" s="23" t="s">
        <v>47</v>
      </c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ht="18.75" customHeight="1" x14ac:dyDescent="0.3">
      <c r="A4" s="2"/>
      <c r="B4" s="3"/>
      <c r="C4" s="2"/>
      <c r="D4" s="2"/>
      <c r="E4" s="76"/>
      <c r="F4" s="76"/>
      <c r="G4" s="76"/>
      <c r="H4" s="76"/>
      <c r="I4" s="77"/>
      <c r="J4" s="6"/>
      <c r="K4" s="71"/>
      <c r="L4" s="71"/>
      <c r="M4" s="71"/>
      <c r="N4" s="71"/>
      <c r="O4" s="71"/>
      <c r="P4" s="71"/>
      <c r="Q4" s="71"/>
      <c r="R4" s="71"/>
      <c r="S4" s="71"/>
      <c r="T4" s="71"/>
    </row>
    <row r="5" spans="1:20" ht="15" customHeight="1" x14ac:dyDescent="0.3">
      <c r="A5" s="2"/>
      <c r="C5" s="2"/>
      <c r="D5" s="2"/>
      <c r="E5" s="76"/>
      <c r="F5" s="76"/>
      <c r="G5" s="76"/>
      <c r="H5" s="76"/>
      <c r="I5" s="77"/>
      <c r="J5" s="6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ht="18.75" x14ac:dyDescent="0.3">
      <c r="A6" s="2"/>
      <c r="B6" s="3" t="s">
        <v>45</v>
      </c>
      <c r="C6" s="2"/>
      <c r="D6" s="2"/>
      <c r="E6" s="76"/>
      <c r="F6" s="76"/>
      <c r="G6" s="76"/>
      <c r="H6" s="76"/>
      <c r="I6" s="77"/>
      <c r="J6" s="6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ht="15" customHeight="1" x14ac:dyDescent="0.3">
      <c r="A7" s="2"/>
      <c r="B7" s="7"/>
      <c r="C7" s="2"/>
      <c r="D7" s="2"/>
      <c r="E7" s="76"/>
      <c r="F7" s="76"/>
      <c r="G7" s="76"/>
      <c r="H7" s="76"/>
      <c r="I7" s="77"/>
      <c r="J7" s="6"/>
      <c r="K7" s="71"/>
      <c r="L7" s="71"/>
      <c r="M7" s="71"/>
      <c r="N7" s="71"/>
      <c r="O7" s="71"/>
      <c r="P7" s="71"/>
      <c r="Q7" s="71"/>
      <c r="R7" s="71"/>
      <c r="S7" s="71"/>
      <c r="T7" s="71"/>
    </row>
    <row r="8" spans="1:20" ht="86.25" customHeight="1" x14ac:dyDescent="0.25">
      <c r="A8" s="2"/>
      <c r="B8" s="8"/>
      <c r="C8" s="2"/>
      <c r="D8" s="2"/>
      <c r="E8" s="78"/>
      <c r="F8" s="78"/>
      <c r="G8" s="78"/>
      <c r="H8" s="78"/>
      <c r="I8" s="79"/>
      <c r="J8" s="12" t="s">
        <v>54</v>
      </c>
      <c r="K8" s="72"/>
      <c r="L8" s="72"/>
      <c r="M8" s="72"/>
      <c r="N8" s="72"/>
      <c r="O8" s="72"/>
      <c r="P8" s="72"/>
      <c r="Q8" s="72"/>
      <c r="R8" s="72"/>
      <c r="S8" s="72"/>
      <c r="T8" s="72"/>
    </row>
    <row r="9" spans="1:20" x14ac:dyDescent="0.25">
      <c r="A9" s="2" t="s">
        <v>2</v>
      </c>
      <c r="B9" s="7"/>
      <c r="C9" s="2" t="s">
        <v>18</v>
      </c>
      <c r="D9" s="2" t="s">
        <v>19</v>
      </c>
      <c r="E9" s="19" t="s">
        <v>3</v>
      </c>
      <c r="F9" s="19" t="s">
        <v>4</v>
      </c>
      <c r="G9" s="19" t="s">
        <v>5</v>
      </c>
      <c r="H9" s="19" t="s">
        <v>6</v>
      </c>
      <c r="I9" s="39" t="s">
        <v>679</v>
      </c>
      <c r="J9" s="7"/>
      <c r="K9" s="22" t="s">
        <v>48</v>
      </c>
      <c r="L9" s="22" t="s">
        <v>48</v>
      </c>
      <c r="M9" s="22" t="s">
        <v>49</v>
      </c>
      <c r="N9" s="22" t="s">
        <v>50</v>
      </c>
      <c r="O9" s="22" t="s">
        <v>51</v>
      </c>
      <c r="P9" s="22"/>
      <c r="Q9" s="22" t="s">
        <v>52</v>
      </c>
      <c r="R9" s="22" t="s">
        <v>52</v>
      </c>
      <c r="S9" s="22" t="s">
        <v>53</v>
      </c>
      <c r="T9" s="22"/>
    </row>
    <row r="10" spans="1:20" hidden="1" x14ac:dyDescent="0.25">
      <c r="A10" s="2"/>
      <c r="B10" s="2"/>
      <c r="C10" s="2"/>
      <c r="D10" s="2"/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/>
      <c r="K10" s="2" t="s">
        <v>8</v>
      </c>
      <c r="L10" s="2" t="s">
        <v>9</v>
      </c>
      <c r="M10" s="2" t="s">
        <v>10</v>
      </c>
      <c r="N10" s="2" t="s">
        <v>11</v>
      </c>
      <c r="O10" s="2" t="s">
        <v>12</v>
      </c>
      <c r="P10" s="2" t="s">
        <v>13</v>
      </c>
      <c r="Q10" s="2" t="s">
        <v>14</v>
      </c>
      <c r="R10" s="2" t="s">
        <v>15</v>
      </c>
      <c r="S10" s="2" t="s">
        <v>16</v>
      </c>
      <c r="T10" s="2" t="s">
        <v>17</v>
      </c>
    </row>
    <row r="11" spans="1:20" x14ac:dyDescent="0.25">
      <c r="A11" s="2"/>
      <c r="B11" s="13" t="s">
        <v>33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 x14ac:dyDescent="0.25">
      <c r="A12" s="10" t="s">
        <v>25</v>
      </c>
      <c r="B12" s="16" t="s">
        <v>34</v>
      </c>
      <c r="C12" s="9" t="str">
        <f t="shared" ref="C12:C19" si="0">CONCATENATE(YEAR,":",MONTH,":",WEEK,":",DAY,":",$A12)</f>
        <v>2016:1:4:7:NORTH_JINHUA_E</v>
      </c>
      <c r="D12" s="9" t="e">
        <f>MATCH($C12,#REF!,0)</f>
        <v>#REF!</v>
      </c>
      <c r="E12" s="36" t="str">
        <f>IFERROR(INDEX(#REF!,$D12,MATCH(E$10,#REF!,0)), "")</f>
        <v/>
      </c>
      <c r="F12" s="36" t="str">
        <f>IFERROR(INDEX(#REF!,$D12,MATCH(F$10,#REF!,0)), "")</f>
        <v/>
      </c>
      <c r="G12" s="36" t="str">
        <f>IFERROR(INDEX(#REF!,$D12,MATCH(G$10,#REF!,0)), "")</f>
        <v/>
      </c>
      <c r="H12" s="36" t="str">
        <f>IFERROR(INDEX(#REF!,$D12,MATCH(H$10,#REF!,0)), "")</f>
        <v/>
      </c>
      <c r="I12" s="36" t="str">
        <f>IFERROR(INDEX(#REF!,$D12,MATCH(I$10,#REF!,0)), "")</f>
        <v/>
      </c>
      <c r="J12" s="9" t="s">
        <v>171</v>
      </c>
      <c r="K12" s="36" t="str">
        <f>IFERROR(INDEX(#REF!,$D12,MATCH(K$10,#REF!,0)), "")</f>
        <v/>
      </c>
      <c r="L12" s="36" t="str">
        <f>IFERROR(INDEX(#REF!,$D12,MATCH(L$10,#REF!,0)), "")</f>
        <v/>
      </c>
      <c r="M12" s="36" t="str">
        <f>IFERROR(INDEX(#REF!,$D12,MATCH(M$10,#REF!,0)), "")</f>
        <v/>
      </c>
      <c r="N12" s="36" t="str">
        <f>IFERROR(INDEX(#REF!,$D12,MATCH(N$10,#REF!,0)), "")</f>
        <v/>
      </c>
      <c r="O12" s="36" t="str">
        <f>IFERROR(INDEX(#REF!,$D12,MATCH(O$10,#REF!,0)), "")</f>
        <v/>
      </c>
      <c r="P12" s="36" t="str">
        <f>IFERROR(INDEX(#REF!,$D12,MATCH(P$10,#REF!,0)), "")</f>
        <v/>
      </c>
      <c r="Q12" s="36" t="str">
        <f>IFERROR(INDEX(#REF!,$D12,MATCH(Q$10,#REF!,0)), "")</f>
        <v/>
      </c>
      <c r="R12" s="36" t="str">
        <f>IFERROR(INDEX(#REF!,$D12,MATCH(R$10,#REF!,0)), "")</f>
        <v/>
      </c>
      <c r="S12" s="36" t="str">
        <f>IFERROR(INDEX(#REF!,$D12,MATCH(S$10,#REF!,0)), "")</f>
        <v/>
      </c>
      <c r="T12" s="36" t="str">
        <f>IFERROR(INDEX(#REF!,$D12,MATCH(T$10,#REF!,0)), "")</f>
        <v/>
      </c>
    </row>
    <row r="13" spans="1:20" x14ac:dyDescent="0.25">
      <c r="A13" s="10" t="s">
        <v>26</v>
      </c>
      <c r="B13" s="16" t="s">
        <v>35</v>
      </c>
      <c r="C13" s="9" t="str">
        <f t="shared" si="0"/>
        <v>2016:1:4:7:WANDA_E</v>
      </c>
      <c r="D13" s="9" t="e">
        <f>MATCH($C13,#REF!,0)</f>
        <v>#REF!</v>
      </c>
      <c r="E13" s="36" t="str">
        <f>IFERROR(INDEX(#REF!,$D13,MATCH(E$10,#REF!,0)), "")</f>
        <v/>
      </c>
      <c r="F13" s="36" t="str">
        <f>IFERROR(INDEX(#REF!,$D13,MATCH(F$10,#REF!,0)), "")</f>
        <v/>
      </c>
      <c r="G13" s="36" t="str">
        <f>IFERROR(INDEX(#REF!,$D13,MATCH(G$10,#REF!,0)), "")</f>
        <v/>
      </c>
      <c r="H13" s="36" t="str">
        <f>IFERROR(INDEX(#REF!,$D13,MATCH(H$10,#REF!,0)), "")</f>
        <v/>
      </c>
      <c r="I13" s="36" t="str">
        <f>IFERROR(INDEX(#REF!,$D13,MATCH(I$10,#REF!,0)), "")</f>
        <v/>
      </c>
      <c r="J13" s="9" t="s">
        <v>172</v>
      </c>
      <c r="K13" s="36" t="str">
        <f>IFERROR(INDEX(#REF!,$D13,MATCH(K$10,#REF!,0)), "")</f>
        <v/>
      </c>
      <c r="L13" s="36" t="str">
        <f>IFERROR(INDEX(#REF!,$D13,MATCH(L$10,#REF!,0)), "")</f>
        <v/>
      </c>
      <c r="M13" s="36" t="str">
        <f>IFERROR(INDEX(#REF!,$D13,MATCH(M$10,#REF!,0)), "")</f>
        <v/>
      </c>
      <c r="N13" s="36" t="str">
        <f>IFERROR(INDEX(#REF!,$D13,MATCH(N$10,#REF!,0)), "")</f>
        <v/>
      </c>
      <c r="O13" s="36" t="str">
        <f>IFERROR(INDEX(#REF!,$D13,MATCH(O$10,#REF!,0)), "")</f>
        <v/>
      </c>
      <c r="P13" s="36" t="str">
        <f>IFERROR(INDEX(#REF!,$D13,MATCH(P$10,#REF!,0)), "")</f>
        <v/>
      </c>
      <c r="Q13" s="36" t="str">
        <f>IFERROR(INDEX(#REF!,$D13,MATCH(Q$10,#REF!,0)), "")</f>
        <v/>
      </c>
      <c r="R13" s="36" t="str">
        <f>IFERROR(INDEX(#REF!,$D13,MATCH(R$10,#REF!,0)), "")</f>
        <v/>
      </c>
      <c r="S13" s="36" t="str">
        <f>IFERROR(INDEX(#REF!,$D13,MATCH(S$10,#REF!,0)), "")</f>
        <v/>
      </c>
      <c r="T13" s="36" t="str">
        <f>IFERROR(INDEX(#REF!,$D13,MATCH(T$10,#REF!,0)), "")</f>
        <v/>
      </c>
    </row>
    <row r="14" spans="1:20" x14ac:dyDescent="0.25">
      <c r="A14" s="10" t="s">
        <v>27</v>
      </c>
      <c r="B14" s="16" t="s">
        <v>38</v>
      </c>
      <c r="C14" s="9" t="str">
        <f t="shared" si="0"/>
        <v>2016:1:4:7:WANDA_A_S</v>
      </c>
      <c r="D14" s="9" t="e">
        <f>MATCH($C14,#REF!,0)</f>
        <v>#REF!</v>
      </c>
      <c r="E14" s="36" t="str">
        <f>IFERROR(INDEX(#REF!,$D14,MATCH(E$10,#REF!,0)), "")</f>
        <v/>
      </c>
      <c r="F14" s="36" t="str">
        <f>IFERROR(INDEX(#REF!,$D14,MATCH(F$10,#REF!,0)), "")</f>
        <v/>
      </c>
      <c r="G14" s="36" t="str">
        <f>IFERROR(INDEX(#REF!,$D14,MATCH(G$10,#REF!,0)), "")</f>
        <v/>
      </c>
      <c r="H14" s="36" t="str">
        <f>IFERROR(INDEX(#REF!,$D14,MATCH(H$10,#REF!,0)), "")</f>
        <v/>
      </c>
      <c r="I14" s="36" t="str">
        <f>IFERROR(INDEX(#REF!,$D14,MATCH(I$10,#REF!,0)), "")</f>
        <v/>
      </c>
      <c r="J14" s="9" t="s">
        <v>173</v>
      </c>
      <c r="K14" s="36" t="str">
        <f>IFERROR(INDEX(#REF!,$D14,MATCH(K$10,#REF!,0)), "")</f>
        <v/>
      </c>
      <c r="L14" s="36" t="str">
        <f>IFERROR(INDEX(#REF!,$D14,MATCH(L$10,#REF!,0)), "")</f>
        <v/>
      </c>
      <c r="M14" s="36" t="str">
        <f>IFERROR(INDEX(#REF!,$D14,MATCH(M$10,#REF!,0)), "")</f>
        <v/>
      </c>
      <c r="N14" s="36" t="str">
        <f>IFERROR(INDEX(#REF!,$D14,MATCH(N$10,#REF!,0)), "")</f>
        <v/>
      </c>
      <c r="O14" s="36" t="str">
        <f>IFERROR(INDEX(#REF!,$D14,MATCH(O$10,#REF!,0)), "")</f>
        <v/>
      </c>
      <c r="P14" s="36" t="str">
        <f>IFERROR(INDEX(#REF!,$D14,MATCH(P$10,#REF!,0)), "")</f>
        <v/>
      </c>
      <c r="Q14" s="36" t="str">
        <f>IFERROR(INDEX(#REF!,$D14,MATCH(Q$10,#REF!,0)), "")</f>
        <v/>
      </c>
      <c r="R14" s="36" t="str">
        <f>IFERROR(INDEX(#REF!,$D14,MATCH(R$10,#REF!,0)), "")</f>
        <v/>
      </c>
      <c r="S14" s="36" t="str">
        <f>IFERROR(INDEX(#REF!,$D14,MATCH(S$10,#REF!,0)), "")</f>
        <v/>
      </c>
      <c r="T14" s="36" t="str">
        <f>IFERROR(INDEX(#REF!,$D14,MATCH(T$10,#REF!,0)), "")</f>
        <v/>
      </c>
    </row>
    <row r="15" spans="1:20" x14ac:dyDescent="0.25">
      <c r="A15" s="10" t="s">
        <v>29</v>
      </c>
      <c r="B15" s="16" t="s">
        <v>36</v>
      </c>
      <c r="C15" s="9" t="str">
        <f t="shared" si="0"/>
        <v>2016:1:4:7:XINAN_S</v>
      </c>
      <c r="D15" s="9" t="e">
        <f>MATCH($C15,#REF!,0)</f>
        <v>#REF!</v>
      </c>
      <c r="E15" s="36" t="str">
        <f>IFERROR(INDEX(#REF!,$D15,MATCH(E$10,#REF!,0)), "")</f>
        <v/>
      </c>
      <c r="F15" s="36" t="str">
        <f>IFERROR(INDEX(#REF!,$D15,MATCH(F$10,#REF!,0)), "")</f>
        <v/>
      </c>
      <c r="G15" s="36" t="str">
        <f>IFERROR(INDEX(#REF!,$D15,MATCH(G$10,#REF!,0)), "")</f>
        <v/>
      </c>
      <c r="H15" s="36" t="str">
        <f>IFERROR(INDEX(#REF!,$D15,MATCH(H$10,#REF!,0)), "")</f>
        <v/>
      </c>
      <c r="I15" s="36" t="str">
        <f>IFERROR(INDEX(#REF!,$D15,MATCH(I$10,#REF!,0)), "")</f>
        <v/>
      </c>
      <c r="J15" s="9" t="s">
        <v>55</v>
      </c>
      <c r="K15" s="36" t="str">
        <f>IFERROR(INDEX(#REF!,$D15,MATCH(K$10,#REF!,0)), "")</f>
        <v/>
      </c>
      <c r="L15" s="36" t="str">
        <f>IFERROR(INDEX(#REF!,$D15,MATCH(L$10,#REF!,0)), "")</f>
        <v/>
      </c>
      <c r="M15" s="36" t="str">
        <f>IFERROR(INDEX(#REF!,$D15,MATCH(M$10,#REF!,0)), "")</f>
        <v/>
      </c>
      <c r="N15" s="36" t="str">
        <f>IFERROR(INDEX(#REF!,$D15,MATCH(N$10,#REF!,0)), "")</f>
        <v/>
      </c>
      <c r="O15" s="36" t="str">
        <f>IFERROR(INDEX(#REF!,$D15,MATCH(O$10,#REF!,0)), "")</f>
        <v/>
      </c>
      <c r="P15" s="36" t="str">
        <f>IFERROR(INDEX(#REF!,$D15,MATCH(P$10,#REF!,0)), "")</f>
        <v/>
      </c>
      <c r="Q15" s="36" t="str">
        <f>IFERROR(INDEX(#REF!,$D15,MATCH(Q$10,#REF!,0)), "")</f>
        <v/>
      </c>
      <c r="R15" s="36" t="str">
        <f>IFERROR(INDEX(#REF!,$D15,MATCH(R$10,#REF!,0)), "")</f>
        <v/>
      </c>
      <c r="S15" s="36" t="str">
        <f>IFERROR(INDEX(#REF!,$D15,MATCH(S$10,#REF!,0)), "")</f>
        <v/>
      </c>
      <c r="T15" s="36" t="str">
        <f>IFERROR(INDEX(#REF!,$D15,MATCH(T$10,#REF!,0)), "")</f>
        <v/>
      </c>
    </row>
    <row r="16" spans="1:20" x14ac:dyDescent="0.25">
      <c r="A16" s="10" t="s">
        <v>28</v>
      </c>
      <c r="B16" s="16" t="s">
        <v>37</v>
      </c>
      <c r="C16" s="9" t="str">
        <f t="shared" si="0"/>
        <v>2016:1:4:7:WANDA_B_S</v>
      </c>
      <c r="D16" s="9" t="e">
        <f>MATCH($C16,#REF!,0)</f>
        <v>#REF!</v>
      </c>
      <c r="E16" s="36" t="str">
        <f>IFERROR(INDEX(#REF!,$D16,MATCH(E$10,#REF!,0)), "")</f>
        <v/>
      </c>
      <c r="F16" s="36" t="str">
        <f>IFERROR(INDEX(#REF!,$D16,MATCH(F$10,#REF!,0)), "")</f>
        <v/>
      </c>
      <c r="G16" s="36" t="str">
        <f>IFERROR(INDEX(#REF!,$D16,MATCH(G$10,#REF!,0)), "")</f>
        <v/>
      </c>
      <c r="H16" s="36" t="str">
        <f>IFERROR(INDEX(#REF!,$D16,MATCH(H$10,#REF!,0)), "")</f>
        <v/>
      </c>
      <c r="I16" s="36" t="str">
        <f>IFERROR(INDEX(#REF!,$D16,MATCH(I$10,#REF!,0)), "")</f>
        <v/>
      </c>
      <c r="J16" s="9" t="s">
        <v>174</v>
      </c>
      <c r="K16" s="36" t="str">
        <f>IFERROR(INDEX(#REF!,$D16,MATCH(K$10,#REF!,0)), "")</f>
        <v/>
      </c>
      <c r="L16" s="36" t="str">
        <f>IFERROR(INDEX(#REF!,$D16,MATCH(L$10,#REF!,0)), "")</f>
        <v/>
      </c>
      <c r="M16" s="36" t="str">
        <f>IFERROR(INDEX(#REF!,$D16,MATCH(M$10,#REF!,0)), "")</f>
        <v/>
      </c>
      <c r="N16" s="36" t="str">
        <f>IFERROR(INDEX(#REF!,$D16,MATCH(N$10,#REF!,0)), "")</f>
        <v/>
      </c>
      <c r="O16" s="36" t="str">
        <f>IFERROR(INDEX(#REF!,$D16,MATCH(O$10,#REF!,0)), "")</f>
        <v/>
      </c>
      <c r="P16" s="36" t="str">
        <f>IFERROR(INDEX(#REF!,$D16,MATCH(P$10,#REF!,0)), "")</f>
        <v/>
      </c>
      <c r="Q16" s="36" t="str">
        <f>IFERROR(INDEX(#REF!,$D16,MATCH(Q$10,#REF!,0)), "")</f>
        <v/>
      </c>
      <c r="R16" s="36" t="str">
        <f>IFERROR(INDEX(#REF!,$D16,MATCH(R$10,#REF!,0)), "")</f>
        <v/>
      </c>
      <c r="S16" s="36" t="str">
        <f>IFERROR(INDEX(#REF!,$D16,MATCH(S$10,#REF!,0)), "")</f>
        <v/>
      </c>
      <c r="T16" s="36" t="str">
        <f>IFERROR(INDEX(#REF!,$D16,MATCH(T$10,#REF!,0)), "")</f>
        <v/>
      </c>
    </row>
    <row r="17" spans="1:20" x14ac:dyDescent="0.25">
      <c r="A17" s="10"/>
      <c r="B17" s="17" t="s">
        <v>46</v>
      </c>
      <c r="C17" s="18"/>
      <c r="D17" s="18"/>
      <c r="E17" s="20">
        <f>SUM(E12:E16)</f>
        <v>0</v>
      </c>
      <c r="F17" s="20">
        <f>SUM(F12:F16)</f>
        <v>0</v>
      </c>
      <c r="G17" s="20">
        <f>SUM(G12:G16)</f>
        <v>0</v>
      </c>
      <c r="H17" s="20">
        <f>SUM(H12:H16)</f>
        <v>0</v>
      </c>
      <c r="I17" s="20">
        <f>SUM(I12:I16)</f>
        <v>0</v>
      </c>
      <c r="J17" s="18"/>
      <c r="K17" s="20">
        <f t="shared" ref="K17:T17" si="1">SUM(K12:K16)</f>
        <v>0</v>
      </c>
      <c r="L17" s="20">
        <f t="shared" si="1"/>
        <v>0</v>
      </c>
      <c r="M17" s="20">
        <f t="shared" si="1"/>
        <v>0</v>
      </c>
      <c r="N17" s="20">
        <f t="shared" si="1"/>
        <v>0</v>
      </c>
      <c r="O17" s="20">
        <f t="shared" si="1"/>
        <v>0</v>
      </c>
      <c r="P17" s="20">
        <f t="shared" si="1"/>
        <v>0</v>
      </c>
      <c r="Q17" s="20">
        <f t="shared" si="1"/>
        <v>0</v>
      </c>
      <c r="R17" s="20">
        <f t="shared" si="1"/>
        <v>0</v>
      </c>
      <c r="S17" s="20">
        <f t="shared" si="1"/>
        <v>0</v>
      </c>
      <c r="T17" s="20">
        <f t="shared" si="1"/>
        <v>0</v>
      </c>
    </row>
    <row r="18" spans="1:20" x14ac:dyDescent="0.25">
      <c r="A18" s="2"/>
      <c r="B18" s="11" t="s">
        <v>39</v>
      </c>
      <c r="C18" s="11"/>
      <c r="D18" s="11"/>
      <c r="E18" s="11"/>
      <c r="F18" s="11"/>
      <c r="G18" s="11"/>
      <c r="H18" s="11"/>
      <c r="I18" s="11"/>
      <c r="J18" s="11"/>
      <c r="K18" s="21"/>
      <c r="L18" s="21"/>
      <c r="M18" s="21"/>
      <c r="N18" s="21"/>
      <c r="O18" s="21"/>
      <c r="P18" s="21"/>
      <c r="Q18" s="21"/>
      <c r="R18" s="21"/>
      <c r="S18" s="21"/>
      <c r="T18" s="27"/>
    </row>
    <row r="19" spans="1:20" x14ac:dyDescent="0.25">
      <c r="A19" s="10" t="s">
        <v>30</v>
      </c>
      <c r="B19" s="16" t="s">
        <v>40</v>
      </c>
      <c r="C19" s="9" t="str">
        <f t="shared" si="0"/>
        <v>2016:1:4:7:SANCHONG_E</v>
      </c>
      <c r="D19" s="9" t="e">
        <f>MATCH($C19,#REF!,0)</f>
        <v>#REF!</v>
      </c>
      <c r="E19" s="36" t="str">
        <f>IFERROR(INDEX(#REF!,$D19,MATCH(E$10,#REF!,0)), "")</f>
        <v/>
      </c>
      <c r="F19" s="36" t="str">
        <f>IFERROR(INDEX(#REF!,$D19,MATCH(F$10,#REF!,0)), "")</f>
        <v/>
      </c>
      <c r="G19" s="36" t="str">
        <f>IFERROR(INDEX(#REF!,$D19,MATCH(G$10,#REF!,0)), "")</f>
        <v/>
      </c>
      <c r="H19" s="36" t="str">
        <f>IFERROR(INDEX(#REF!,$D19,MATCH(H$10,#REF!,0)), "")</f>
        <v/>
      </c>
      <c r="I19" s="36" t="str">
        <f>IFERROR(INDEX(#REF!,$D19,MATCH(I$10,#REF!,0)), "")</f>
        <v/>
      </c>
      <c r="J19" s="9" t="s">
        <v>175</v>
      </c>
      <c r="K19" s="36" t="str">
        <f>IFERROR(INDEX(#REF!,$D19,MATCH(K$10,#REF!,0)), "")</f>
        <v/>
      </c>
      <c r="L19" s="36" t="str">
        <f>IFERROR(INDEX(#REF!,$D19,MATCH(L$10,#REF!,0)), "")</f>
        <v/>
      </c>
      <c r="M19" s="36" t="str">
        <f>IFERROR(INDEX(#REF!,$D19,MATCH(M$10,#REF!,0)), "")</f>
        <v/>
      </c>
      <c r="N19" s="36" t="str">
        <f>IFERROR(INDEX(#REF!,$D19,MATCH(N$10,#REF!,0)), "")</f>
        <v/>
      </c>
      <c r="O19" s="36" t="str">
        <f>IFERROR(INDEX(#REF!,$D19,MATCH(O$10,#REF!,0)), "")</f>
        <v/>
      </c>
      <c r="P19" s="36" t="str">
        <f>IFERROR(INDEX(#REF!,$D19,MATCH(P$10,#REF!,0)), "")</f>
        <v/>
      </c>
      <c r="Q19" s="36" t="str">
        <f>IFERROR(INDEX(#REF!,$D19,MATCH(Q$10,#REF!,0)), "")</f>
        <v/>
      </c>
      <c r="R19" s="36" t="str">
        <f>IFERROR(INDEX(#REF!,$D19,MATCH(R$10,#REF!,0)), "")</f>
        <v/>
      </c>
      <c r="S19" s="36" t="str">
        <f>IFERROR(INDEX(#REF!,$D19,MATCH(S$10,#REF!,0)), "")</f>
        <v/>
      </c>
      <c r="T19" s="36" t="str">
        <f>IFERROR(INDEX(#REF!,$D19,MATCH(T$10,#REF!,0)), "")</f>
        <v/>
      </c>
    </row>
    <row r="20" spans="1:20" x14ac:dyDescent="0.25">
      <c r="A20" s="10" t="s">
        <v>32</v>
      </c>
      <c r="B20" s="16" t="s">
        <v>41</v>
      </c>
      <c r="C20" s="9" t="str">
        <f>CONCATENATE(YEAR,":",MONTH,":",WEEK,":",DAY,":",$A20)</f>
        <v>2016:1:4:7:LUZHOU_E</v>
      </c>
      <c r="D20" s="9" t="e">
        <f>MATCH($C20,#REF!,0)</f>
        <v>#REF!</v>
      </c>
      <c r="E20" s="36" t="str">
        <f>IFERROR(INDEX(#REF!,$D20,MATCH(E$10,#REF!,0)), "")</f>
        <v/>
      </c>
      <c r="F20" s="36" t="str">
        <f>IFERROR(INDEX(#REF!,$D20,MATCH(F$10,#REF!,0)), "")</f>
        <v/>
      </c>
      <c r="G20" s="36" t="str">
        <f>IFERROR(INDEX(#REF!,$D20,MATCH(G$10,#REF!,0)), "")</f>
        <v/>
      </c>
      <c r="H20" s="36" t="str">
        <f>IFERROR(INDEX(#REF!,$D20,MATCH(H$10,#REF!,0)), "")</f>
        <v/>
      </c>
      <c r="I20" s="36" t="str">
        <f>IFERROR(INDEX(#REF!,$D20,MATCH(I$10,#REF!,0)), "")</f>
        <v/>
      </c>
      <c r="J20" s="9" t="s">
        <v>176</v>
      </c>
      <c r="K20" s="36" t="str">
        <f>IFERROR(INDEX(#REF!,$D20,MATCH(K$10,#REF!,0)), "")</f>
        <v/>
      </c>
      <c r="L20" s="36" t="str">
        <f>IFERROR(INDEX(#REF!,$D20,MATCH(L$10,#REF!,0)), "")</f>
        <v/>
      </c>
      <c r="M20" s="36" t="str">
        <f>IFERROR(INDEX(#REF!,$D20,MATCH(M$10,#REF!,0)), "")</f>
        <v/>
      </c>
      <c r="N20" s="36" t="str">
        <f>IFERROR(INDEX(#REF!,$D20,MATCH(N$10,#REF!,0)), "")</f>
        <v/>
      </c>
      <c r="O20" s="36" t="str">
        <f>IFERROR(INDEX(#REF!,$D20,MATCH(O$10,#REF!,0)), "")</f>
        <v/>
      </c>
      <c r="P20" s="36" t="str">
        <f>IFERROR(INDEX(#REF!,$D20,MATCH(P$10,#REF!,0)), "")</f>
        <v/>
      </c>
      <c r="Q20" s="36" t="str">
        <f>IFERROR(INDEX(#REF!,$D20,MATCH(Q$10,#REF!,0)), "")</f>
        <v/>
      </c>
      <c r="R20" s="36" t="str">
        <f>IFERROR(INDEX(#REF!,$D20,MATCH(R$10,#REF!,0)), "")</f>
        <v/>
      </c>
      <c r="S20" s="36" t="str">
        <f>IFERROR(INDEX(#REF!,$D20,MATCH(S$10,#REF!,0)), "")</f>
        <v/>
      </c>
      <c r="T20" s="36" t="str">
        <f>IFERROR(INDEX(#REF!,$D20,MATCH(T$10,#REF!,0)), "")</f>
        <v/>
      </c>
    </row>
    <row r="21" spans="1:20" x14ac:dyDescent="0.25">
      <c r="A21" s="10" t="s">
        <v>31</v>
      </c>
      <c r="B21" s="16" t="s">
        <v>42</v>
      </c>
      <c r="C21" s="9" t="str">
        <f>CONCATENATE(YEAR,":",MONTH,":",WEEK,":",DAY,":",$A21)</f>
        <v>2016:1:4:7:SANCHONG_S</v>
      </c>
      <c r="D21" s="9" t="e">
        <f>MATCH($C21,#REF!,0)</f>
        <v>#REF!</v>
      </c>
      <c r="E21" s="36" t="str">
        <f>IFERROR(INDEX(#REF!,$D21,MATCH(E$10,#REF!,0)), "")</f>
        <v/>
      </c>
      <c r="F21" s="36" t="str">
        <f>IFERROR(INDEX(#REF!,$D21,MATCH(F$10,#REF!,0)), "")</f>
        <v/>
      </c>
      <c r="G21" s="36" t="str">
        <f>IFERROR(INDEX(#REF!,$D21,MATCH(G$10,#REF!,0)), "")</f>
        <v/>
      </c>
      <c r="H21" s="36" t="str">
        <f>IFERROR(INDEX(#REF!,$D21,MATCH(H$10,#REF!,0)), "")</f>
        <v/>
      </c>
      <c r="I21" s="36" t="str">
        <f>IFERROR(INDEX(#REF!,$D21,MATCH(I$10,#REF!,0)), "")</f>
        <v/>
      </c>
      <c r="J21" s="9" t="s">
        <v>56</v>
      </c>
      <c r="K21" s="36" t="str">
        <f>IFERROR(INDEX(#REF!,$D21,MATCH(K$10,#REF!,0)), "")</f>
        <v/>
      </c>
      <c r="L21" s="36" t="str">
        <f>IFERROR(INDEX(#REF!,$D21,MATCH(L$10,#REF!,0)), "")</f>
        <v/>
      </c>
      <c r="M21" s="36" t="str">
        <f>IFERROR(INDEX(#REF!,$D21,MATCH(M$10,#REF!,0)), "")</f>
        <v/>
      </c>
      <c r="N21" s="36" t="str">
        <f>IFERROR(INDEX(#REF!,$D21,MATCH(N$10,#REF!,0)), "")</f>
        <v/>
      </c>
      <c r="O21" s="36" t="str">
        <f>IFERROR(INDEX(#REF!,$D21,MATCH(O$10,#REF!,0)), "")</f>
        <v/>
      </c>
      <c r="P21" s="36" t="str">
        <f>IFERROR(INDEX(#REF!,$D21,MATCH(P$10,#REF!,0)), "")</f>
        <v/>
      </c>
      <c r="Q21" s="36" t="str">
        <f>IFERROR(INDEX(#REF!,$D21,MATCH(Q$10,#REF!,0)), "")</f>
        <v/>
      </c>
      <c r="R21" s="36" t="str">
        <f>IFERROR(INDEX(#REF!,$D21,MATCH(R$10,#REF!,0)), "")</f>
        <v/>
      </c>
      <c r="S21" s="36" t="str">
        <f>IFERROR(INDEX(#REF!,$D21,MATCH(S$10,#REF!,0)), "")</f>
        <v/>
      </c>
      <c r="T21" s="36" t="str">
        <f>IFERROR(INDEX(#REF!,$D21,MATCH(T$10,#REF!,0)), "")</f>
        <v/>
      </c>
    </row>
    <row r="22" spans="1:20" x14ac:dyDescent="0.25">
      <c r="A22" s="2"/>
      <c r="B22" s="17" t="s">
        <v>46</v>
      </c>
      <c r="C22" s="18"/>
      <c r="D22" s="18"/>
      <c r="E22" s="20">
        <f>SUM(E19:E21)</f>
        <v>0</v>
      </c>
      <c r="F22" s="20">
        <f t="shared" ref="F22:T22" si="2">SUM(F19:F21)</f>
        <v>0</v>
      </c>
      <c r="G22" s="20">
        <f t="shared" si="2"/>
        <v>0</v>
      </c>
      <c r="H22" s="20">
        <f t="shared" si="2"/>
        <v>0</v>
      </c>
      <c r="I22" s="20">
        <f t="shared" si="2"/>
        <v>0</v>
      </c>
      <c r="J22" s="18"/>
      <c r="K22" s="20">
        <f t="shared" si="2"/>
        <v>0</v>
      </c>
      <c r="L22" s="20">
        <f t="shared" si="2"/>
        <v>0</v>
      </c>
      <c r="M22" s="20">
        <f t="shared" si="2"/>
        <v>0</v>
      </c>
      <c r="N22" s="20">
        <f t="shared" si="2"/>
        <v>0</v>
      </c>
      <c r="O22" s="20">
        <f t="shared" si="2"/>
        <v>0</v>
      </c>
      <c r="P22" s="20">
        <f t="shared" si="2"/>
        <v>0</v>
      </c>
      <c r="Q22" s="20">
        <f t="shared" si="2"/>
        <v>0</v>
      </c>
      <c r="R22" s="20">
        <f t="shared" si="2"/>
        <v>0</v>
      </c>
      <c r="S22" s="20">
        <f t="shared" si="2"/>
        <v>0</v>
      </c>
      <c r="T22" s="20">
        <f t="shared" si="2"/>
        <v>0</v>
      </c>
    </row>
    <row r="24" spans="1:20" x14ac:dyDescent="0.25">
      <c r="B24" s="40" t="s">
        <v>381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5"/>
    </row>
    <row r="25" spans="1:20" x14ac:dyDescent="0.25">
      <c r="A25" t="s">
        <v>387</v>
      </c>
      <c r="B25" s="41" t="s">
        <v>371</v>
      </c>
      <c r="C25" s="42" t="str">
        <f>CONCATENATE(YEAR,":",MONTH,":1:7:", $A25)</f>
        <v>2016:1:1:7:CENTRAL</v>
      </c>
      <c r="D25" s="42" t="e">
        <f>MATCH($C25,#REF!, 0)</f>
        <v>#REF!</v>
      </c>
      <c r="E25" s="36" t="str">
        <f>IFERROR(INDEX(#REF!,$D25,MATCH(E$10,#REF!,0)), "")</f>
        <v/>
      </c>
      <c r="F25" s="36" t="str">
        <f>IFERROR(INDEX(#REF!,$D25,MATCH(F$10,#REF!,0)), "")</f>
        <v/>
      </c>
      <c r="G25" s="36" t="str">
        <f>IFERROR(INDEX(#REF!,$D25,MATCH(G$10,#REF!,0)), "")</f>
        <v/>
      </c>
      <c r="H25" s="36" t="str">
        <f>IFERROR(INDEX(#REF!,$D25,MATCH(H$10,#REF!,0)), "")</f>
        <v/>
      </c>
      <c r="I25" s="36" t="str">
        <f>IFERROR(INDEX(#REF!,$D25,MATCH(I$10,#REF!,0)), "")</f>
        <v/>
      </c>
      <c r="J25" s="42"/>
      <c r="K25" s="47" t="str">
        <f>IFERROR(INDEX(#REF!,$D25,MATCH(K$10,#REF!,0)), "")</f>
        <v/>
      </c>
      <c r="L25" s="47" t="str">
        <f>IFERROR(INDEX(#REF!,$D25,MATCH(L$10,#REF!,0)), "")</f>
        <v/>
      </c>
      <c r="M25" s="47" t="str">
        <f>IFERROR(INDEX(#REF!,$D25,MATCH(M$10,#REF!,0)), "")</f>
        <v/>
      </c>
      <c r="N25" s="47" t="str">
        <f>IFERROR(INDEX(#REF!,$D25,MATCH(N$10,#REF!,0)), "")</f>
        <v/>
      </c>
      <c r="O25" s="47" t="str">
        <f>IFERROR(INDEX(#REF!,$D25,MATCH(O$10,#REF!,0)), "")</f>
        <v/>
      </c>
      <c r="P25" s="47" t="str">
        <f>IFERROR(INDEX(#REF!,$D25,MATCH(P$10,#REF!,0)), "")</f>
        <v/>
      </c>
      <c r="Q25" s="47" t="str">
        <f>IFERROR(INDEX(#REF!,$D25,MATCH(Q$10,#REF!,0)), "")</f>
        <v/>
      </c>
      <c r="R25" s="47" t="str">
        <f>IFERROR(INDEX(#REF!,$D25,MATCH(R$10,#REF!,0)), "")</f>
        <v/>
      </c>
      <c r="S25" s="47" t="str">
        <f>IFERROR(INDEX(#REF!,$D25,MATCH(S$10,#REF!,0)), "")</f>
        <v/>
      </c>
      <c r="T25" s="47" t="str">
        <f>IFERROR(INDEX(#REF!,$D25,MATCH(T$10,#REF!,0)), "")</f>
        <v/>
      </c>
    </row>
    <row r="26" spans="1:20" x14ac:dyDescent="0.25">
      <c r="A26" t="s">
        <v>387</v>
      </c>
      <c r="B26" s="41" t="s">
        <v>372</v>
      </c>
      <c r="C26" s="42" t="str">
        <f>CONCATENATE(YEAR,":",MONTH,":2:7:", $A26)</f>
        <v>2016:1:2:7:CENTRAL</v>
      </c>
      <c r="D26" s="42" t="e">
        <f>MATCH($C26,#REF!, 0)</f>
        <v>#REF!</v>
      </c>
      <c r="E26" s="36" t="str">
        <f>IFERROR(INDEX(#REF!,$D26,MATCH(E$10,#REF!,0)), "")</f>
        <v/>
      </c>
      <c r="F26" s="36" t="str">
        <f>IFERROR(INDEX(#REF!,$D26,MATCH(F$10,#REF!,0)), "")</f>
        <v/>
      </c>
      <c r="G26" s="36" t="str">
        <f>IFERROR(INDEX(#REF!,$D26,MATCH(G$10,#REF!,0)), "")</f>
        <v/>
      </c>
      <c r="H26" s="36" t="str">
        <f>IFERROR(INDEX(#REF!,$D26,MATCH(H$10,#REF!,0)), "")</f>
        <v/>
      </c>
      <c r="I26" s="36" t="str">
        <f>IFERROR(INDEX(#REF!,$D26,MATCH(I$10,#REF!,0)), "")</f>
        <v/>
      </c>
      <c r="J26" s="42"/>
      <c r="K26" s="47" t="str">
        <f>IFERROR(INDEX(#REF!,$D26,MATCH(K$10,#REF!,0)), "")</f>
        <v/>
      </c>
      <c r="L26" s="47" t="str">
        <f>IFERROR(INDEX(#REF!,$D26,MATCH(L$10,#REF!,0)), "")</f>
        <v/>
      </c>
      <c r="M26" s="47" t="str">
        <f>IFERROR(INDEX(#REF!,$D26,MATCH(M$10,#REF!,0)), "")</f>
        <v/>
      </c>
      <c r="N26" s="47" t="str">
        <f>IFERROR(INDEX(#REF!,$D26,MATCH(N$10,#REF!,0)), "")</f>
        <v/>
      </c>
      <c r="O26" s="47" t="str">
        <f>IFERROR(INDEX(#REF!,$D26,MATCH(O$10,#REF!,0)), "")</f>
        <v/>
      </c>
      <c r="P26" s="47" t="str">
        <f>IFERROR(INDEX(#REF!,$D26,MATCH(P$10,#REF!,0)), "")</f>
        <v/>
      </c>
      <c r="Q26" s="47" t="str">
        <f>IFERROR(INDEX(#REF!,$D26,MATCH(Q$10,#REF!,0)), "")</f>
        <v/>
      </c>
      <c r="R26" s="47" t="str">
        <f>IFERROR(INDEX(#REF!,$D26,MATCH(R$10,#REF!,0)), "")</f>
        <v/>
      </c>
      <c r="S26" s="47" t="str">
        <f>IFERROR(INDEX(#REF!,$D26,MATCH(S$10,#REF!,0)), "")</f>
        <v/>
      </c>
      <c r="T26" s="47" t="str">
        <f>IFERROR(INDEX(#REF!,$D26,MATCH(T$10,#REF!,0)), "")</f>
        <v/>
      </c>
    </row>
    <row r="27" spans="1:20" x14ac:dyDescent="0.25">
      <c r="A27" t="s">
        <v>387</v>
      </c>
      <c r="B27" s="41" t="s">
        <v>373</v>
      </c>
      <c r="C27" s="42" t="str">
        <f>CONCATENATE(YEAR,":",MONTH,":3:7:", $A27)</f>
        <v>2016:1:3:7:CENTRAL</v>
      </c>
      <c r="D27" s="42" t="e">
        <f>MATCH($C27,#REF!, 0)</f>
        <v>#REF!</v>
      </c>
      <c r="E27" s="36" t="str">
        <f>IFERROR(INDEX(#REF!,$D27,MATCH(E$10,#REF!,0)), "")</f>
        <v/>
      </c>
      <c r="F27" s="36" t="str">
        <f>IFERROR(INDEX(#REF!,$D27,MATCH(F$10,#REF!,0)), "")</f>
        <v/>
      </c>
      <c r="G27" s="36" t="str">
        <f>IFERROR(INDEX(#REF!,$D27,MATCH(G$10,#REF!,0)), "")</f>
        <v/>
      </c>
      <c r="H27" s="36" t="str">
        <f>IFERROR(INDEX(#REF!,$D27,MATCH(H$10,#REF!,0)), "")</f>
        <v/>
      </c>
      <c r="I27" s="36" t="str">
        <f>IFERROR(INDEX(#REF!,$D27,MATCH(I$10,#REF!,0)), "")</f>
        <v/>
      </c>
      <c r="J27" s="42"/>
      <c r="K27" s="47" t="str">
        <f>IFERROR(INDEX(#REF!,$D27,MATCH(K$10,#REF!,0)), "")</f>
        <v/>
      </c>
      <c r="L27" s="47" t="str">
        <f>IFERROR(INDEX(#REF!,$D27,MATCH(L$10,#REF!,0)), "")</f>
        <v/>
      </c>
      <c r="M27" s="47" t="str">
        <f>IFERROR(INDEX(#REF!,$D27,MATCH(M$10,#REF!,0)), "")</f>
        <v/>
      </c>
      <c r="N27" s="47" t="str">
        <f>IFERROR(INDEX(#REF!,$D27,MATCH(N$10,#REF!,0)), "")</f>
        <v/>
      </c>
      <c r="O27" s="47" t="str">
        <f>IFERROR(INDEX(#REF!,$D27,MATCH(O$10,#REF!,0)), "")</f>
        <v/>
      </c>
      <c r="P27" s="47" t="str">
        <f>IFERROR(INDEX(#REF!,$D27,MATCH(P$10,#REF!,0)), "")</f>
        <v/>
      </c>
      <c r="Q27" s="47" t="str">
        <f>IFERROR(INDEX(#REF!,$D27,MATCH(Q$10,#REF!,0)), "")</f>
        <v/>
      </c>
      <c r="R27" s="47" t="str">
        <f>IFERROR(INDEX(#REF!,$D27,MATCH(R$10,#REF!,0)), "")</f>
        <v/>
      </c>
      <c r="S27" s="47" t="str">
        <f>IFERROR(INDEX(#REF!,$D27,MATCH(S$10,#REF!,0)), "")</f>
        <v/>
      </c>
      <c r="T27" s="47" t="str">
        <f>IFERROR(INDEX(#REF!,$D27,MATCH(T$10,#REF!,0)), "")</f>
        <v/>
      </c>
    </row>
    <row r="28" spans="1:20" x14ac:dyDescent="0.25">
      <c r="A28" t="s">
        <v>387</v>
      </c>
      <c r="B28" s="41" t="s">
        <v>374</v>
      </c>
      <c r="C28" s="42" t="str">
        <f>CONCATENATE(YEAR,":",MONTH,":4:7:", $A28)</f>
        <v>2016:1:4:7:CENTRAL</v>
      </c>
      <c r="D28" s="42" t="e">
        <f>MATCH($C28,#REF!, 0)</f>
        <v>#REF!</v>
      </c>
      <c r="E28" s="36" t="str">
        <f>IFERROR(INDEX(#REF!,$D28,MATCH(E$10,#REF!,0)), "")</f>
        <v/>
      </c>
      <c r="F28" s="36" t="str">
        <f>IFERROR(INDEX(#REF!,$D28,MATCH(F$10,#REF!,0)), "")</f>
        <v/>
      </c>
      <c r="G28" s="36" t="str">
        <f>IFERROR(INDEX(#REF!,$D28,MATCH(G$10,#REF!,0)), "")</f>
        <v/>
      </c>
      <c r="H28" s="36" t="str">
        <f>IFERROR(INDEX(#REF!,$D28,MATCH(H$10,#REF!,0)), "")</f>
        <v/>
      </c>
      <c r="I28" s="36" t="str">
        <f>IFERROR(INDEX(#REF!,$D28,MATCH(I$10,#REF!,0)), "")</f>
        <v/>
      </c>
      <c r="J28" s="42"/>
      <c r="K28" s="47" t="str">
        <f>IFERROR(INDEX(#REF!,$D28,MATCH(K$10,#REF!,0)), "")</f>
        <v/>
      </c>
      <c r="L28" s="47" t="str">
        <f>IFERROR(INDEX(#REF!,$D28,MATCH(L$10,#REF!,0)), "")</f>
        <v/>
      </c>
      <c r="M28" s="47" t="str">
        <f>IFERROR(INDEX(#REF!,$D28,MATCH(M$10,#REF!,0)), "")</f>
        <v/>
      </c>
      <c r="N28" s="47" t="str">
        <f>IFERROR(INDEX(#REF!,$D28,MATCH(N$10,#REF!,0)), "")</f>
        <v/>
      </c>
      <c r="O28" s="47" t="str">
        <f>IFERROR(INDEX(#REF!,$D28,MATCH(O$10,#REF!,0)), "")</f>
        <v/>
      </c>
      <c r="P28" s="47" t="str">
        <f>IFERROR(INDEX(#REF!,$D28,MATCH(P$10,#REF!,0)), "")</f>
        <v/>
      </c>
      <c r="Q28" s="47" t="str">
        <f>IFERROR(INDEX(#REF!,$D28,MATCH(Q$10,#REF!,0)), "")</f>
        <v/>
      </c>
      <c r="R28" s="47" t="str">
        <f>IFERROR(INDEX(#REF!,$D28,MATCH(R$10,#REF!,0)), "")</f>
        <v/>
      </c>
      <c r="S28" s="47" t="str">
        <f>IFERROR(INDEX(#REF!,$D28,MATCH(S$10,#REF!,0)), "")</f>
        <v/>
      </c>
      <c r="T28" s="47" t="str">
        <f>IFERROR(INDEX(#REF!,$D28,MATCH(T$10,#REF!,0)), "")</f>
        <v/>
      </c>
    </row>
    <row r="29" spans="1:20" x14ac:dyDescent="0.25">
      <c r="A29" t="s">
        <v>387</v>
      </c>
      <c r="B29" s="41" t="s">
        <v>375</v>
      </c>
      <c r="C29" s="42" t="str">
        <f>CONCATENATE(YEAR,":",MONTH,":5:7:", $A29)</f>
        <v>2016:1:5:7:CENTRAL</v>
      </c>
      <c r="D29" s="42" t="e">
        <f>MATCH($C29,#REF!, 0)</f>
        <v>#REF!</v>
      </c>
      <c r="E29" s="36" t="str">
        <f>IFERROR(INDEX(#REF!,$D29,MATCH(E$10,#REF!,0)), "")</f>
        <v/>
      </c>
      <c r="F29" s="36" t="str">
        <f>IFERROR(INDEX(#REF!,$D29,MATCH(F$10,#REF!,0)), "")</f>
        <v/>
      </c>
      <c r="G29" s="36" t="str">
        <f>IFERROR(INDEX(#REF!,$D29,MATCH(G$10,#REF!,0)), "")</f>
        <v/>
      </c>
      <c r="H29" s="36" t="str">
        <f>IFERROR(INDEX(#REF!,$D29,MATCH(H$10,#REF!,0)), "")</f>
        <v/>
      </c>
      <c r="I29" s="36" t="str">
        <f>IFERROR(INDEX(#REF!,$D29,MATCH(I$10,#REF!,0)), "")</f>
        <v/>
      </c>
      <c r="J29" s="42"/>
      <c r="K29" s="47" t="str">
        <f>IFERROR(INDEX(#REF!,$D29,MATCH(K$10,#REF!,0)), "")</f>
        <v/>
      </c>
      <c r="L29" s="47" t="str">
        <f>IFERROR(INDEX(#REF!,$D29,MATCH(L$10,#REF!,0)), "")</f>
        <v/>
      </c>
      <c r="M29" s="47" t="str">
        <f>IFERROR(INDEX(#REF!,$D29,MATCH(M$10,#REF!,0)), "")</f>
        <v/>
      </c>
      <c r="N29" s="47" t="str">
        <f>IFERROR(INDEX(#REF!,$D29,MATCH(N$10,#REF!,0)), "")</f>
        <v/>
      </c>
      <c r="O29" s="47" t="str">
        <f>IFERROR(INDEX(#REF!,$D29,MATCH(O$10,#REF!,0)), "")</f>
        <v/>
      </c>
      <c r="P29" s="47" t="str">
        <f>IFERROR(INDEX(#REF!,$D29,MATCH(P$10,#REF!,0)), "")</f>
        <v/>
      </c>
      <c r="Q29" s="47" t="str">
        <f>IFERROR(INDEX(#REF!,$D29,MATCH(Q$10,#REF!,0)), "")</f>
        <v/>
      </c>
      <c r="R29" s="47" t="str">
        <f>IFERROR(INDEX(#REF!,$D29,MATCH(R$10,#REF!,0)), "")</f>
        <v/>
      </c>
      <c r="S29" s="47" t="str">
        <f>IFERROR(INDEX(#REF!,$D29,MATCH(S$10,#REF!,0)), "")</f>
        <v/>
      </c>
      <c r="T29" s="47" t="str">
        <f>IFERROR(INDEX(#REF!,$D29,MATCH(T$10,#REF!,0)), "")</f>
        <v/>
      </c>
    </row>
    <row r="30" spans="1:20" x14ac:dyDescent="0.25">
      <c r="B30" s="46" t="s">
        <v>46</v>
      </c>
      <c r="C30" s="43"/>
      <c r="D30" s="43"/>
      <c r="E30" s="48">
        <f>SUM(E25:E29)</f>
        <v>0</v>
      </c>
      <c r="F30" s="48">
        <f t="shared" ref="F30:T30" si="3">SUM(F25:F29)</f>
        <v>0</v>
      </c>
      <c r="G30" s="48">
        <f t="shared" si="3"/>
        <v>0</v>
      </c>
      <c r="H30" s="48">
        <f t="shared" si="3"/>
        <v>0</v>
      </c>
      <c r="I30" s="48">
        <f t="shared" si="3"/>
        <v>0</v>
      </c>
      <c r="J30" s="43"/>
      <c r="K30" s="48">
        <f t="shared" si="3"/>
        <v>0</v>
      </c>
      <c r="L30" s="48">
        <f t="shared" si="3"/>
        <v>0</v>
      </c>
      <c r="M30" s="48">
        <f t="shared" si="3"/>
        <v>0</v>
      </c>
      <c r="N30" s="48">
        <f t="shared" si="3"/>
        <v>0</v>
      </c>
      <c r="O30" s="48">
        <f t="shared" si="3"/>
        <v>0</v>
      </c>
      <c r="P30" s="48">
        <f t="shared" si="3"/>
        <v>0</v>
      </c>
      <c r="Q30" s="48">
        <f t="shared" si="3"/>
        <v>0</v>
      </c>
      <c r="R30" s="48">
        <f t="shared" si="3"/>
        <v>0</v>
      </c>
      <c r="S30" s="48">
        <f t="shared" si="3"/>
        <v>0</v>
      </c>
      <c r="T30" s="48">
        <f t="shared" si="3"/>
        <v>0</v>
      </c>
    </row>
    <row r="32" spans="1:20" x14ac:dyDescent="0.25">
      <c r="E32">
        <f>E22+E17</f>
        <v>0</v>
      </c>
      <c r="F32" s="28">
        <f t="shared" ref="F32:T32" si="4">F22+F17</f>
        <v>0</v>
      </c>
      <c r="G32" s="28">
        <f t="shared" si="4"/>
        <v>0</v>
      </c>
      <c r="H32" s="28">
        <f t="shared" si="4"/>
        <v>0</v>
      </c>
      <c r="I32" s="28">
        <f t="shared" si="4"/>
        <v>0</v>
      </c>
      <c r="J32" s="28"/>
      <c r="K32" s="28">
        <f t="shared" si="4"/>
        <v>0</v>
      </c>
      <c r="L32" s="28">
        <f t="shared" si="4"/>
        <v>0</v>
      </c>
      <c r="M32" s="28">
        <f t="shared" si="4"/>
        <v>0</v>
      </c>
      <c r="N32" s="28">
        <f t="shared" si="4"/>
        <v>0</v>
      </c>
      <c r="O32" s="28">
        <f t="shared" si="4"/>
        <v>0</v>
      </c>
      <c r="P32" s="28">
        <f t="shared" si="4"/>
        <v>0</v>
      </c>
      <c r="Q32" s="28">
        <f t="shared" si="4"/>
        <v>0</v>
      </c>
      <c r="R32" s="28">
        <f t="shared" si="4"/>
        <v>0</v>
      </c>
      <c r="S32" s="28">
        <f t="shared" si="4"/>
        <v>0</v>
      </c>
      <c r="T32" s="28">
        <f t="shared" si="4"/>
        <v>0</v>
      </c>
    </row>
    <row r="33" spans="4:20" x14ac:dyDescent="0.25">
      <c r="D33" s="1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</row>
    <row r="34" spans="4:20" x14ac:dyDescent="0.25">
      <c r="D34" s="1"/>
      <c r="E34" s="1"/>
    </row>
    <row r="35" spans="4:20" x14ac:dyDescent="0.25">
      <c r="D35" s="1"/>
      <c r="E35" s="1"/>
    </row>
  </sheetData>
  <mergeCells count="11">
    <mergeCell ref="T1:T8"/>
    <mergeCell ref="O1:O8"/>
    <mergeCell ref="P1:P8"/>
    <mergeCell ref="Q1:Q8"/>
    <mergeCell ref="R1:R8"/>
    <mergeCell ref="S1:S8"/>
    <mergeCell ref="E1:I8"/>
    <mergeCell ref="K1:K8"/>
    <mergeCell ref="L1:L8"/>
    <mergeCell ref="M1:M8"/>
    <mergeCell ref="N1:N8"/>
  </mergeCells>
  <conditionalFormatting sqref="K12:L13">
    <cfRule type="cellIs" dxfId="517" priority="69" operator="lessThan">
      <formula>0.5</formula>
    </cfRule>
    <cfRule type="cellIs" dxfId="516" priority="70" operator="greaterThan">
      <formula>0.5</formula>
    </cfRule>
  </conditionalFormatting>
  <conditionalFormatting sqref="M12:M13">
    <cfRule type="cellIs" dxfId="515" priority="67" operator="lessThan">
      <formula>4.5</formula>
    </cfRule>
    <cfRule type="cellIs" dxfId="514" priority="68" operator="greaterThan">
      <formula>5.5</formula>
    </cfRule>
  </conditionalFormatting>
  <conditionalFormatting sqref="N12:N13">
    <cfRule type="cellIs" dxfId="513" priority="65" operator="lessThan">
      <formula>1.5</formula>
    </cfRule>
    <cfRule type="cellIs" dxfId="512" priority="66" operator="greaterThan">
      <formula>2.5</formula>
    </cfRule>
  </conditionalFormatting>
  <conditionalFormatting sqref="O12:O13">
    <cfRule type="cellIs" dxfId="511" priority="63" operator="lessThan">
      <formula>4.5</formula>
    </cfRule>
    <cfRule type="cellIs" dxfId="510" priority="64" operator="greaterThan">
      <formula>7.5</formula>
    </cfRule>
  </conditionalFormatting>
  <conditionalFormatting sqref="Q12:Q13">
    <cfRule type="cellIs" dxfId="509" priority="61" operator="lessThan">
      <formula>2.5</formula>
    </cfRule>
    <cfRule type="cellIs" dxfId="508" priority="62" operator="greaterThan">
      <formula>4.5</formula>
    </cfRule>
  </conditionalFormatting>
  <conditionalFormatting sqref="R12:R13">
    <cfRule type="cellIs" dxfId="507" priority="59" operator="lessThan">
      <formula>2.5</formula>
    </cfRule>
    <cfRule type="cellIs" dxfId="506" priority="60" operator="greaterThan">
      <formula>4.5</formula>
    </cfRule>
  </conditionalFormatting>
  <conditionalFormatting sqref="S12:S13">
    <cfRule type="cellIs" dxfId="505" priority="58" operator="greaterThan">
      <formula>1.5</formula>
    </cfRule>
  </conditionalFormatting>
  <conditionalFormatting sqref="K12:T13">
    <cfRule type="expression" dxfId="504" priority="57">
      <formula>K12=""</formula>
    </cfRule>
  </conditionalFormatting>
  <conditionalFormatting sqref="K14:L14">
    <cfRule type="cellIs" dxfId="503" priority="55" operator="lessThan">
      <formula>0.5</formula>
    </cfRule>
    <cfRule type="cellIs" dxfId="502" priority="56" operator="greaterThan">
      <formula>0.5</formula>
    </cfRule>
  </conditionalFormatting>
  <conditionalFormatting sqref="M14">
    <cfRule type="cellIs" dxfId="501" priority="53" operator="lessThan">
      <formula>4.5</formula>
    </cfRule>
    <cfRule type="cellIs" dxfId="500" priority="54" operator="greaterThan">
      <formula>5.5</formula>
    </cfRule>
  </conditionalFormatting>
  <conditionalFormatting sqref="N14">
    <cfRule type="cellIs" dxfId="499" priority="51" operator="lessThan">
      <formula>1.5</formula>
    </cfRule>
    <cfRule type="cellIs" dxfId="498" priority="52" operator="greaterThan">
      <formula>2.5</formula>
    </cfRule>
  </conditionalFormatting>
  <conditionalFormatting sqref="O14">
    <cfRule type="cellIs" dxfId="497" priority="49" operator="lessThan">
      <formula>4.5</formula>
    </cfRule>
    <cfRule type="cellIs" dxfId="496" priority="50" operator="greaterThan">
      <formula>7.5</formula>
    </cfRule>
  </conditionalFormatting>
  <conditionalFormatting sqref="Q14">
    <cfRule type="cellIs" dxfId="495" priority="47" operator="lessThan">
      <formula>2.5</formula>
    </cfRule>
    <cfRule type="cellIs" dxfId="494" priority="48" operator="greaterThan">
      <formula>4.5</formula>
    </cfRule>
  </conditionalFormatting>
  <conditionalFormatting sqref="R14">
    <cfRule type="cellIs" dxfId="493" priority="45" operator="lessThan">
      <formula>2.5</formula>
    </cfRule>
    <cfRule type="cellIs" dxfId="492" priority="46" operator="greaterThan">
      <formula>4.5</formula>
    </cfRule>
  </conditionalFormatting>
  <conditionalFormatting sqref="S14">
    <cfRule type="cellIs" dxfId="491" priority="44" operator="greaterThan">
      <formula>1.5</formula>
    </cfRule>
  </conditionalFormatting>
  <conditionalFormatting sqref="K14:T14">
    <cfRule type="expression" dxfId="490" priority="43">
      <formula>K14=""</formula>
    </cfRule>
  </conditionalFormatting>
  <conditionalFormatting sqref="K15:L16">
    <cfRule type="cellIs" dxfId="489" priority="41" operator="lessThan">
      <formula>0.5</formula>
    </cfRule>
    <cfRule type="cellIs" dxfId="488" priority="42" operator="greaterThan">
      <formula>0.5</formula>
    </cfRule>
  </conditionalFormatting>
  <conditionalFormatting sqref="M15:M16">
    <cfRule type="cellIs" dxfId="487" priority="39" operator="lessThan">
      <formula>4.5</formula>
    </cfRule>
    <cfRule type="cellIs" dxfId="486" priority="40" operator="greaterThan">
      <formula>5.5</formula>
    </cfRule>
  </conditionalFormatting>
  <conditionalFormatting sqref="N15:N16">
    <cfRule type="cellIs" dxfId="485" priority="37" operator="lessThan">
      <formula>1.5</formula>
    </cfRule>
    <cfRule type="cellIs" dxfId="484" priority="38" operator="greaterThan">
      <formula>2.5</formula>
    </cfRule>
  </conditionalFormatting>
  <conditionalFormatting sqref="O15:O16">
    <cfRule type="cellIs" dxfId="483" priority="35" operator="lessThan">
      <formula>4.5</formula>
    </cfRule>
    <cfRule type="cellIs" dxfId="482" priority="36" operator="greaterThan">
      <formula>7.5</formula>
    </cfRule>
  </conditionalFormatting>
  <conditionalFormatting sqref="Q15:Q16">
    <cfRule type="cellIs" dxfId="481" priority="33" operator="lessThan">
      <formula>2.5</formula>
    </cfRule>
    <cfRule type="cellIs" dxfId="480" priority="34" operator="greaterThan">
      <formula>4.5</formula>
    </cfRule>
  </conditionalFormatting>
  <conditionalFormatting sqref="R15:R16">
    <cfRule type="cellIs" dxfId="479" priority="31" operator="lessThan">
      <formula>2.5</formula>
    </cfRule>
    <cfRule type="cellIs" dxfId="478" priority="32" operator="greaterThan">
      <formula>4.5</formula>
    </cfRule>
  </conditionalFormatting>
  <conditionalFormatting sqref="S15:S16">
    <cfRule type="cellIs" dxfId="477" priority="30" operator="greaterThan">
      <formula>1.5</formula>
    </cfRule>
  </conditionalFormatting>
  <conditionalFormatting sqref="K15:T16">
    <cfRule type="expression" dxfId="476" priority="29">
      <formula>K15=""</formula>
    </cfRule>
  </conditionalFormatting>
  <conditionalFormatting sqref="K19:L19">
    <cfRule type="cellIs" dxfId="475" priority="27" operator="lessThan">
      <formula>0.5</formula>
    </cfRule>
    <cfRule type="cellIs" dxfId="474" priority="28" operator="greaterThan">
      <formula>0.5</formula>
    </cfRule>
  </conditionalFormatting>
  <conditionalFormatting sqref="M19">
    <cfRule type="cellIs" dxfId="473" priority="25" operator="lessThan">
      <formula>4.5</formula>
    </cfRule>
    <cfRule type="cellIs" dxfId="472" priority="26" operator="greaterThan">
      <formula>5.5</formula>
    </cfRule>
  </conditionalFormatting>
  <conditionalFormatting sqref="N19">
    <cfRule type="cellIs" dxfId="471" priority="23" operator="lessThan">
      <formula>1.5</formula>
    </cfRule>
    <cfRule type="cellIs" dxfId="470" priority="24" operator="greaterThan">
      <formula>2.5</formula>
    </cfRule>
  </conditionalFormatting>
  <conditionalFormatting sqref="O19">
    <cfRule type="cellIs" dxfId="469" priority="21" operator="lessThan">
      <formula>4.5</formula>
    </cfRule>
    <cfRule type="cellIs" dxfId="468" priority="22" operator="greaterThan">
      <formula>7.5</formula>
    </cfRule>
  </conditionalFormatting>
  <conditionalFormatting sqref="Q19">
    <cfRule type="cellIs" dxfId="467" priority="19" operator="lessThan">
      <formula>2.5</formula>
    </cfRule>
    <cfRule type="cellIs" dxfId="466" priority="20" operator="greaterThan">
      <formula>4.5</formula>
    </cfRule>
  </conditionalFormatting>
  <conditionalFormatting sqref="R19">
    <cfRule type="cellIs" dxfId="465" priority="17" operator="lessThan">
      <formula>2.5</formula>
    </cfRule>
    <cfRule type="cellIs" dxfId="464" priority="18" operator="greaterThan">
      <formula>4.5</formula>
    </cfRule>
  </conditionalFormatting>
  <conditionalFormatting sqref="S19">
    <cfRule type="cellIs" dxfId="463" priority="16" operator="greaterThan">
      <formula>1.5</formula>
    </cfRule>
  </conditionalFormatting>
  <conditionalFormatting sqref="K19:T19">
    <cfRule type="expression" dxfId="462" priority="15">
      <formula>K19=""</formula>
    </cfRule>
  </conditionalFormatting>
  <conditionalFormatting sqref="K20:L21">
    <cfRule type="cellIs" dxfId="461" priority="13" operator="lessThan">
      <formula>0.5</formula>
    </cfRule>
    <cfRule type="cellIs" dxfId="460" priority="14" operator="greaterThan">
      <formula>0.5</formula>
    </cfRule>
  </conditionalFormatting>
  <conditionalFormatting sqref="M20:M21">
    <cfRule type="cellIs" dxfId="459" priority="11" operator="lessThan">
      <formula>4.5</formula>
    </cfRule>
    <cfRule type="cellIs" dxfId="458" priority="12" operator="greaterThan">
      <formula>5.5</formula>
    </cfRule>
  </conditionalFormatting>
  <conditionalFormatting sqref="N20:N21">
    <cfRule type="cellIs" dxfId="457" priority="9" operator="lessThan">
      <formula>1.5</formula>
    </cfRule>
    <cfRule type="cellIs" dxfId="456" priority="10" operator="greaterThan">
      <formula>2.5</formula>
    </cfRule>
  </conditionalFormatting>
  <conditionalFormatting sqref="O20:O21">
    <cfRule type="cellIs" dxfId="455" priority="7" operator="lessThan">
      <formula>4.5</formula>
    </cfRule>
    <cfRule type="cellIs" dxfId="454" priority="8" operator="greaterThan">
      <formula>7.5</formula>
    </cfRule>
  </conditionalFormatting>
  <conditionalFormatting sqref="Q20:Q21">
    <cfRule type="cellIs" dxfId="453" priority="5" operator="lessThan">
      <formula>2.5</formula>
    </cfRule>
    <cfRule type="cellIs" dxfId="452" priority="6" operator="greaterThan">
      <formula>4.5</formula>
    </cfRule>
  </conditionalFormatting>
  <conditionalFormatting sqref="R20:R21">
    <cfRule type="cellIs" dxfId="451" priority="3" operator="lessThan">
      <formula>2.5</formula>
    </cfRule>
    <cfRule type="cellIs" dxfId="450" priority="4" operator="greaterThan">
      <formula>4.5</formula>
    </cfRule>
  </conditionalFormatting>
  <conditionalFormatting sqref="S20:S21">
    <cfRule type="cellIs" dxfId="449" priority="2" operator="greaterThan">
      <formula>1.5</formula>
    </cfRule>
  </conditionalFormatting>
  <conditionalFormatting sqref="K20:T21">
    <cfRule type="expression" dxfId="448" priority="1">
      <formula>K20=""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1" workbookViewId="0">
      <selection activeCell="I9" sqref="I9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2"/>
      <c r="B1" s="3" t="s">
        <v>43</v>
      </c>
      <c r="C1" s="2"/>
      <c r="D1" s="2"/>
      <c r="E1" s="76" t="s">
        <v>22</v>
      </c>
      <c r="F1" s="76"/>
      <c r="G1" s="76"/>
      <c r="H1" s="76"/>
      <c r="I1" s="77"/>
      <c r="J1" s="4"/>
      <c r="K1" s="70" t="s">
        <v>57</v>
      </c>
      <c r="L1" s="70" t="s">
        <v>58</v>
      </c>
      <c r="M1" s="70" t="s">
        <v>59</v>
      </c>
      <c r="N1" s="70" t="s">
        <v>60</v>
      </c>
      <c r="O1" s="70" t="s">
        <v>61</v>
      </c>
      <c r="P1" s="70" t="s">
        <v>62</v>
      </c>
      <c r="Q1" s="70" t="s">
        <v>63</v>
      </c>
      <c r="R1" s="70" t="s">
        <v>64</v>
      </c>
      <c r="S1" s="70" t="s">
        <v>65</v>
      </c>
      <c r="T1" s="70" t="s">
        <v>66</v>
      </c>
    </row>
    <row r="2" spans="1:20" ht="18.75" x14ac:dyDescent="0.3">
      <c r="A2" s="2"/>
      <c r="B2" s="5">
        <f>DATE</f>
        <v>42393</v>
      </c>
      <c r="C2" s="2"/>
      <c r="D2" s="2"/>
      <c r="E2" s="76"/>
      <c r="F2" s="76"/>
      <c r="G2" s="76"/>
      <c r="H2" s="76"/>
      <c r="I2" s="77"/>
      <c r="J2" s="6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28.5" x14ac:dyDescent="0.25">
      <c r="A3" s="2"/>
      <c r="B3" s="23" t="s">
        <v>153</v>
      </c>
      <c r="C3" s="2"/>
      <c r="D3" s="2"/>
      <c r="E3" s="76"/>
      <c r="F3" s="76"/>
      <c r="G3" s="76"/>
      <c r="H3" s="76"/>
      <c r="I3" s="77"/>
      <c r="J3" s="23" t="s">
        <v>154</v>
      </c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ht="18.75" customHeight="1" x14ac:dyDescent="0.3">
      <c r="A4" s="2"/>
      <c r="B4" s="3"/>
      <c r="C4" s="2"/>
      <c r="D4" s="2"/>
      <c r="E4" s="76"/>
      <c r="F4" s="76"/>
      <c r="G4" s="76"/>
      <c r="H4" s="76"/>
      <c r="I4" s="77"/>
      <c r="J4" s="6"/>
      <c r="K4" s="71"/>
      <c r="L4" s="71"/>
      <c r="M4" s="71"/>
      <c r="N4" s="71"/>
      <c r="O4" s="71"/>
      <c r="P4" s="71"/>
      <c r="Q4" s="71"/>
      <c r="R4" s="71"/>
      <c r="S4" s="71"/>
      <c r="T4" s="71"/>
    </row>
    <row r="5" spans="1:20" ht="15" customHeight="1" x14ac:dyDescent="0.3">
      <c r="A5" s="2"/>
      <c r="B5" s="24"/>
      <c r="C5" s="2"/>
      <c r="D5" s="2"/>
      <c r="E5" s="76"/>
      <c r="F5" s="76"/>
      <c r="G5" s="76"/>
      <c r="H5" s="76"/>
      <c r="I5" s="77"/>
      <c r="J5" s="6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ht="18.75" x14ac:dyDescent="0.3">
      <c r="A6" s="2"/>
      <c r="B6" s="3" t="s">
        <v>45</v>
      </c>
      <c r="C6" s="2"/>
      <c r="D6" s="2"/>
      <c r="E6" s="76"/>
      <c r="F6" s="76"/>
      <c r="G6" s="76"/>
      <c r="H6" s="76"/>
      <c r="I6" s="77"/>
      <c r="J6" s="6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ht="15" customHeight="1" x14ac:dyDescent="0.3">
      <c r="A7" s="2"/>
      <c r="B7" s="7"/>
      <c r="C7" s="2"/>
      <c r="D7" s="2"/>
      <c r="E7" s="76"/>
      <c r="F7" s="76"/>
      <c r="G7" s="76"/>
      <c r="H7" s="76"/>
      <c r="I7" s="77"/>
      <c r="J7" s="6"/>
      <c r="K7" s="71"/>
      <c r="L7" s="71"/>
      <c r="M7" s="71"/>
      <c r="N7" s="71"/>
      <c r="O7" s="71"/>
      <c r="P7" s="71"/>
      <c r="Q7" s="71"/>
      <c r="R7" s="71"/>
      <c r="S7" s="71"/>
      <c r="T7" s="71"/>
    </row>
    <row r="8" spans="1:20" ht="86.25" customHeight="1" x14ac:dyDescent="0.25">
      <c r="A8" s="2"/>
      <c r="B8" s="8"/>
      <c r="C8" s="2"/>
      <c r="D8" s="2"/>
      <c r="E8" s="78"/>
      <c r="F8" s="78"/>
      <c r="G8" s="78"/>
      <c r="H8" s="78"/>
      <c r="I8" s="79"/>
      <c r="J8" s="12" t="s">
        <v>54</v>
      </c>
      <c r="K8" s="72"/>
      <c r="L8" s="72"/>
      <c r="M8" s="72"/>
      <c r="N8" s="72"/>
      <c r="O8" s="72"/>
      <c r="P8" s="72"/>
      <c r="Q8" s="72"/>
      <c r="R8" s="72"/>
      <c r="S8" s="72"/>
      <c r="T8" s="72"/>
    </row>
    <row r="9" spans="1:20" x14ac:dyDescent="0.25">
      <c r="A9" s="2" t="s">
        <v>2</v>
      </c>
      <c r="B9" s="7"/>
      <c r="C9" s="2" t="s">
        <v>18</v>
      </c>
      <c r="D9" s="2" t="s">
        <v>19</v>
      </c>
      <c r="E9" s="19" t="s">
        <v>3</v>
      </c>
      <c r="F9" s="19" t="s">
        <v>4</v>
      </c>
      <c r="G9" s="19" t="s">
        <v>5</v>
      </c>
      <c r="H9" s="19" t="s">
        <v>6</v>
      </c>
      <c r="I9" s="39" t="s">
        <v>679</v>
      </c>
      <c r="J9" s="7"/>
      <c r="K9" s="22" t="s">
        <v>48</v>
      </c>
      <c r="L9" s="22" t="s">
        <v>48</v>
      </c>
      <c r="M9" s="22" t="s">
        <v>49</v>
      </c>
      <c r="N9" s="22" t="s">
        <v>50</v>
      </c>
      <c r="O9" s="22" t="s">
        <v>51</v>
      </c>
      <c r="P9" s="22"/>
      <c r="Q9" s="22" t="s">
        <v>52</v>
      </c>
      <c r="R9" s="22" t="s">
        <v>52</v>
      </c>
      <c r="S9" s="22" t="s">
        <v>53</v>
      </c>
      <c r="T9" s="22"/>
    </row>
    <row r="10" spans="1:20" hidden="1" x14ac:dyDescent="0.25">
      <c r="A10" s="2"/>
      <c r="B10" s="2"/>
      <c r="C10" s="2"/>
      <c r="D10" s="2"/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/>
      <c r="K10" s="2" t="s">
        <v>8</v>
      </c>
      <c r="L10" s="2" t="s">
        <v>9</v>
      </c>
      <c r="M10" s="2" t="s">
        <v>10</v>
      </c>
      <c r="N10" s="2" t="s">
        <v>11</v>
      </c>
      <c r="O10" s="2" t="s">
        <v>12</v>
      </c>
      <c r="P10" s="2" t="s">
        <v>13</v>
      </c>
      <c r="Q10" s="2" t="s">
        <v>14</v>
      </c>
      <c r="R10" s="2" t="s">
        <v>15</v>
      </c>
      <c r="S10" s="2" t="s">
        <v>16</v>
      </c>
      <c r="T10" s="2" t="s">
        <v>17</v>
      </c>
    </row>
    <row r="11" spans="1:20" x14ac:dyDescent="0.25">
      <c r="A11" s="2"/>
      <c r="B11" s="13" t="s">
        <v>162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 x14ac:dyDescent="0.25">
      <c r="A12" s="10" t="s">
        <v>177</v>
      </c>
      <c r="B12" s="16" t="s">
        <v>155</v>
      </c>
      <c r="C12" s="9" t="str">
        <f t="shared" ref="C12:C17" si="0">CONCATENATE(YEAR,":",MONTH,":",WEEK,":",DAY,":",$A12)</f>
        <v>2016:1:4:7:SHILIN_E</v>
      </c>
      <c r="D12" s="9" t="e">
        <f>MATCH($C12,#REF!,0)</f>
        <v>#REF!</v>
      </c>
      <c r="E12" s="36" t="str">
        <f>IFERROR(INDEX(#REF!,$D12,MATCH(E$10,#REF!,0)), "")</f>
        <v/>
      </c>
      <c r="F12" s="36" t="str">
        <f>IFERROR(INDEX(#REF!,$D12,MATCH(F$10,#REF!,0)), "")</f>
        <v/>
      </c>
      <c r="G12" s="36" t="str">
        <f>IFERROR(INDEX(#REF!,$D12,MATCH(G$10,#REF!,0)), "")</f>
        <v/>
      </c>
      <c r="H12" s="36" t="str">
        <f>IFERROR(INDEX(#REF!,$D12,MATCH(H$10,#REF!,0)), "")</f>
        <v/>
      </c>
      <c r="I12" s="36" t="str">
        <f>IFERROR(INDEX(#REF!,$D12,MATCH(I$10,#REF!,0)), "")</f>
        <v/>
      </c>
      <c r="J12" s="9" t="s">
        <v>168</v>
      </c>
      <c r="K12" s="36" t="str">
        <f>IFERROR(INDEX(#REF!,$D12,MATCH(K$10,#REF!,0)), "")</f>
        <v/>
      </c>
      <c r="L12" s="36" t="str">
        <f>IFERROR(INDEX(#REF!,$D12,MATCH(L$10,#REF!,0)), "")</f>
        <v/>
      </c>
      <c r="M12" s="36" t="str">
        <f>IFERROR(INDEX(#REF!,$D12,MATCH(M$10,#REF!,0)), "")</f>
        <v/>
      </c>
      <c r="N12" s="36" t="str">
        <f>IFERROR(INDEX(#REF!,$D12,MATCH(N$10,#REF!,0)), "")</f>
        <v/>
      </c>
      <c r="O12" s="36" t="str">
        <f>IFERROR(INDEX(#REF!,$D12,MATCH(O$10,#REF!,0)), "")</f>
        <v/>
      </c>
      <c r="P12" s="36" t="str">
        <f>IFERROR(INDEX(#REF!,$D12,MATCH(P$10,#REF!,0)), "")</f>
        <v/>
      </c>
      <c r="Q12" s="36" t="str">
        <f>IFERROR(INDEX(#REF!,$D12,MATCH(Q$10,#REF!,0)), "")</f>
        <v/>
      </c>
      <c r="R12" s="36" t="str">
        <f>IFERROR(INDEX(#REF!,$D12,MATCH(R$10,#REF!,0)), "")</f>
        <v/>
      </c>
      <c r="S12" s="36" t="str">
        <f>IFERROR(INDEX(#REF!,$D12,MATCH(S$10,#REF!,0)), "")</f>
        <v/>
      </c>
      <c r="T12" s="36" t="str">
        <f>IFERROR(INDEX(#REF!,$D12,MATCH(T$10,#REF!,0)), "")</f>
        <v/>
      </c>
    </row>
    <row r="13" spans="1:20" x14ac:dyDescent="0.25">
      <c r="A13" t="s">
        <v>178</v>
      </c>
      <c r="B13" s="16" t="s">
        <v>156</v>
      </c>
      <c r="C13" s="9" t="str">
        <f t="shared" si="0"/>
        <v>2016:1:4:7:TIANMU_E</v>
      </c>
      <c r="D13" s="9" t="e">
        <f>MATCH($C13,#REF!,0)</f>
        <v>#REF!</v>
      </c>
      <c r="E13" s="36" t="str">
        <f>IFERROR(INDEX(#REF!,$D13,MATCH(E$10,#REF!,0)), "")</f>
        <v/>
      </c>
      <c r="F13" s="36" t="str">
        <f>IFERROR(INDEX(#REF!,$D13,MATCH(F$10,#REF!,0)), "")</f>
        <v/>
      </c>
      <c r="G13" s="36" t="str">
        <f>IFERROR(INDEX(#REF!,$D13,MATCH(G$10,#REF!,0)), "")</f>
        <v/>
      </c>
      <c r="H13" s="36" t="str">
        <f>IFERROR(INDEX(#REF!,$D13,MATCH(H$10,#REF!,0)), "")</f>
        <v/>
      </c>
      <c r="I13" s="36" t="str">
        <f>IFERROR(INDEX(#REF!,$D13,MATCH(I$10,#REF!,0)), "")</f>
        <v/>
      </c>
      <c r="J13" s="9" t="s">
        <v>169</v>
      </c>
      <c r="K13" s="36" t="str">
        <f>IFERROR(INDEX(#REF!,$D13,MATCH(K$10,#REF!,0)), "")</f>
        <v/>
      </c>
      <c r="L13" s="36" t="str">
        <f>IFERROR(INDEX(#REF!,$D13,MATCH(L$10,#REF!,0)), "")</f>
        <v/>
      </c>
      <c r="M13" s="36" t="str">
        <f>IFERROR(INDEX(#REF!,$D13,MATCH(M$10,#REF!,0)), "")</f>
        <v/>
      </c>
      <c r="N13" s="36" t="str">
        <f>IFERROR(INDEX(#REF!,$D13,MATCH(N$10,#REF!,0)), "")</f>
        <v/>
      </c>
      <c r="O13" s="36" t="str">
        <f>IFERROR(INDEX(#REF!,$D13,MATCH(O$10,#REF!,0)), "")</f>
        <v/>
      </c>
      <c r="P13" s="36" t="str">
        <f>IFERROR(INDEX(#REF!,$D13,MATCH(P$10,#REF!,0)), "")</f>
        <v/>
      </c>
      <c r="Q13" s="36" t="str">
        <f>IFERROR(INDEX(#REF!,$D13,MATCH(Q$10,#REF!,0)), "")</f>
        <v/>
      </c>
      <c r="R13" s="36" t="str">
        <f>IFERROR(INDEX(#REF!,$D13,MATCH(R$10,#REF!,0)), "")</f>
        <v/>
      </c>
      <c r="S13" s="36" t="str">
        <f>IFERROR(INDEX(#REF!,$D13,MATCH(S$10,#REF!,0)), "")</f>
        <v/>
      </c>
      <c r="T13" s="36" t="str">
        <f>IFERROR(INDEX(#REF!,$D13,MATCH(T$10,#REF!,0)), "")</f>
        <v/>
      </c>
    </row>
    <row r="14" spans="1:20" x14ac:dyDescent="0.25">
      <c r="A14" t="s">
        <v>179</v>
      </c>
      <c r="B14" s="16" t="s">
        <v>157</v>
      </c>
      <c r="C14" s="9" t="str">
        <f t="shared" si="0"/>
        <v>2016:1:4:7:SHILIN_S</v>
      </c>
      <c r="D14" s="9" t="e">
        <f>MATCH($C14,#REF!,0)</f>
        <v>#REF!</v>
      </c>
      <c r="E14" s="36" t="str">
        <f>IFERROR(INDEX(#REF!,$D14,MATCH(E$10,#REF!,0)), "")</f>
        <v/>
      </c>
      <c r="F14" s="36" t="str">
        <f>IFERROR(INDEX(#REF!,$D14,MATCH(F$10,#REF!,0)), "")</f>
        <v/>
      </c>
      <c r="G14" s="36" t="str">
        <f>IFERROR(INDEX(#REF!,$D14,MATCH(G$10,#REF!,0)), "")</f>
        <v/>
      </c>
      <c r="H14" s="36" t="str">
        <f>IFERROR(INDEX(#REF!,$D14,MATCH(H$10,#REF!,0)), "")</f>
        <v/>
      </c>
      <c r="I14" s="36" t="str">
        <f>IFERROR(INDEX(#REF!,$D14,MATCH(I$10,#REF!,0)), "")</f>
        <v/>
      </c>
      <c r="J14" s="9" t="s">
        <v>170</v>
      </c>
      <c r="K14" s="36" t="str">
        <f>IFERROR(INDEX(#REF!,$D14,MATCH(K$10,#REF!,0)), "")</f>
        <v/>
      </c>
      <c r="L14" s="36" t="str">
        <f>IFERROR(INDEX(#REF!,$D14,MATCH(L$10,#REF!,0)), "")</f>
        <v/>
      </c>
      <c r="M14" s="36" t="str">
        <f>IFERROR(INDEX(#REF!,$D14,MATCH(M$10,#REF!,0)), "")</f>
        <v/>
      </c>
      <c r="N14" s="36" t="str">
        <f>IFERROR(INDEX(#REF!,$D14,MATCH(N$10,#REF!,0)), "")</f>
        <v/>
      </c>
      <c r="O14" s="36" t="str">
        <f>IFERROR(INDEX(#REF!,$D14,MATCH(O$10,#REF!,0)), "")</f>
        <v/>
      </c>
      <c r="P14" s="36" t="str">
        <f>IFERROR(INDEX(#REF!,$D14,MATCH(P$10,#REF!,0)), "")</f>
        <v/>
      </c>
      <c r="Q14" s="36" t="str">
        <f>IFERROR(INDEX(#REF!,$D14,MATCH(Q$10,#REF!,0)), "")</f>
        <v/>
      </c>
      <c r="R14" s="36" t="str">
        <f>IFERROR(INDEX(#REF!,$D14,MATCH(R$10,#REF!,0)), "")</f>
        <v/>
      </c>
      <c r="S14" s="36" t="str">
        <f>IFERROR(INDEX(#REF!,$D14,MATCH(S$10,#REF!,0)), "")</f>
        <v/>
      </c>
      <c r="T14" s="36" t="str">
        <f>IFERROR(INDEX(#REF!,$D14,MATCH(T$10,#REF!,0)), "")</f>
        <v/>
      </c>
    </row>
    <row r="15" spans="1:20" x14ac:dyDescent="0.25">
      <c r="A15" s="10"/>
      <c r="B15" s="17" t="s">
        <v>46</v>
      </c>
      <c r="C15" s="18"/>
      <c r="D15" s="18"/>
      <c r="E15" s="20">
        <f>SUM(E12:E14)</f>
        <v>0</v>
      </c>
      <c r="F15" s="20">
        <f>SUM(F12:F14)</f>
        <v>0</v>
      </c>
      <c r="G15" s="20">
        <f>SUM(G12:G14)</f>
        <v>0</v>
      </c>
      <c r="H15" s="20">
        <f>SUM(H12:H14)</f>
        <v>0</v>
      </c>
      <c r="I15" s="20">
        <f>SUM(I12:I14)</f>
        <v>0</v>
      </c>
      <c r="J15" s="18"/>
      <c r="K15" s="20">
        <f t="shared" ref="K15:T15" si="1">SUM(K12:K14)</f>
        <v>0</v>
      </c>
      <c r="L15" s="20">
        <f t="shared" si="1"/>
        <v>0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0">
        <f t="shared" si="1"/>
        <v>0</v>
      </c>
      <c r="Q15" s="20">
        <f t="shared" si="1"/>
        <v>0</v>
      </c>
      <c r="R15" s="20">
        <f t="shared" si="1"/>
        <v>0</v>
      </c>
      <c r="S15" s="20">
        <f t="shared" si="1"/>
        <v>0</v>
      </c>
      <c r="T15" s="20">
        <f t="shared" si="1"/>
        <v>0</v>
      </c>
    </row>
    <row r="16" spans="1:20" x14ac:dyDescent="0.25">
      <c r="A16" s="2"/>
      <c r="B16" s="11" t="s">
        <v>163</v>
      </c>
      <c r="C16" s="11"/>
      <c r="D16" s="11"/>
      <c r="E16" s="11"/>
      <c r="F16" s="11"/>
      <c r="G16" s="11"/>
      <c r="H16" s="11"/>
      <c r="I16" s="11"/>
      <c r="J16" s="11"/>
      <c r="K16" s="21"/>
      <c r="L16" s="21"/>
      <c r="M16" s="21"/>
      <c r="N16" s="21"/>
      <c r="O16" s="21"/>
      <c r="P16" s="21"/>
      <c r="Q16" s="21"/>
      <c r="R16" s="21"/>
      <c r="S16" s="21"/>
      <c r="T16" s="27"/>
    </row>
    <row r="17" spans="1:20" x14ac:dyDescent="0.25">
      <c r="A17" t="s">
        <v>180</v>
      </c>
      <c r="B17" s="16" t="s">
        <v>158</v>
      </c>
      <c r="C17" s="9" t="str">
        <f t="shared" si="0"/>
        <v>2016:1:4:7:BEITOU_E</v>
      </c>
      <c r="D17" s="9" t="e">
        <f>MATCH($C17,#REF!,0)</f>
        <v>#REF!</v>
      </c>
      <c r="E17" s="36" t="str">
        <f>IFERROR(INDEX(#REF!,$D17,MATCH(E$10,#REF!,0)), "")</f>
        <v/>
      </c>
      <c r="F17" s="36" t="str">
        <f>IFERROR(INDEX(#REF!,$D17,MATCH(F$10,#REF!,0)), "")</f>
        <v/>
      </c>
      <c r="G17" s="36" t="str">
        <f>IFERROR(INDEX(#REF!,$D17,MATCH(G$10,#REF!,0)), "")</f>
        <v/>
      </c>
      <c r="H17" s="36" t="str">
        <f>IFERROR(INDEX(#REF!,$D17,MATCH(H$10,#REF!,0)), "")</f>
        <v/>
      </c>
      <c r="I17" s="36" t="str">
        <f>IFERROR(INDEX(#REF!,$D17,MATCH(I$10,#REF!,0)), "")</f>
        <v/>
      </c>
      <c r="J17" s="9" t="s">
        <v>164</v>
      </c>
      <c r="K17" s="36" t="str">
        <f>IFERROR(INDEX(#REF!,$D17,MATCH(K$10,#REF!,0)), "")</f>
        <v/>
      </c>
      <c r="L17" s="36" t="str">
        <f>IFERROR(INDEX(#REF!,$D17,MATCH(L$10,#REF!,0)), "")</f>
        <v/>
      </c>
      <c r="M17" s="36" t="str">
        <f>IFERROR(INDEX(#REF!,$D17,MATCH(M$10,#REF!,0)), "")</f>
        <v/>
      </c>
      <c r="N17" s="36" t="str">
        <f>IFERROR(INDEX(#REF!,$D17,MATCH(N$10,#REF!,0)), "")</f>
        <v/>
      </c>
      <c r="O17" s="36" t="str">
        <f>IFERROR(INDEX(#REF!,$D17,MATCH(O$10,#REF!,0)), "")</f>
        <v/>
      </c>
      <c r="P17" s="36" t="str">
        <f>IFERROR(INDEX(#REF!,$D17,MATCH(P$10,#REF!,0)), "")</f>
        <v/>
      </c>
      <c r="Q17" s="36" t="str">
        <f>IFERROR(INDEX(#REF!,$D17,MATCH(Q$10,#REF!,0)), "")</f>
        <v/>
      </c>
      <c r="R17" s="36" t="str">
        <f>IFERROR(INDEX(#REF!,$D17,MATCH(R$10,#REF!,0)), "")</f>
        <v/>
      </c>
      <c r="S17" s="36" t="str">
        <f>IFERROR(INDEX(#REF!,$D17,MATCH(S$10,#REF!,0)), "")</f>
        <v/>
      </c>
      <c r="T17" s="36" t="str">
        <f>IFERROR(INDEX(#REF!,$D17,MATCH(T$10,#REF!,0)), "")</f>
        <v/>
      </c>
    </row>
    <row r="18" spans="1:20" x14ac:dyDescent="0.25">
      <c r="A18" t="s">
        <v>181</v>
      </c>
      <c r="B18" s="16" t="s">
        <v>159</v>
      </c>
      <c r="C18" s="9" t="str">
        <f>CONCATENATE(YEAR,":",MONTH,":",WEEK,":",DAY,":",$A18)</f>
        <v>2016:1:4:7:DANSHUI_E</v>
      </c>
      <c r="D18" s="9" t="e">
        <f>MATCH($C18,#REF!,0)</f>
        <v>#REF!</v>
      </c>
      <c r="E18" s="36" t="str">
        <f>IFERROR(INDEX(#REF!,$D18,MATCH(E$10,#REF!,0)), "")</f>
        <v/>
      </c>
      <c r="F18" s="36" t="str">
        <f>IFERROR(INDEX(#REF!,$D18,MATCH(F$10,#REF!,0)), "")</f>
        <v/>
      </c>
      <c r="G18" s="36" t="str">
        <f>IFERROR(INDEX(#REF!,$D18,MATCH(G$10,#REF!,0)), "")</f>
        <v/>
      </c>
      <c r="H18" s="36" t="str">
        <f>IFERROR(INDEX(#REF!,$D18,MATCH(H$10,#REF!,0)), "")</f>
        <v/>
      </c>
      <c r="I18" s="36" t="str">
        <f>IFERROR(INDEX(#REF!,$D18,MATCH(I$10,#REF!,0)), "")</f>
        <v/>
      </c>
      <c r="J18" s="9" t="s">
        <v>165</v>
      </c>
      <c r="K18" s="36" t="str">
        <f>IFERROR(INDEX(#REF!,$D18,MATCH(K$10,#REF!,0)), "")</f>
        <v/>
      </c>
      <c r="L18" s="36" t="str">
        <f>IFERROR(INDEX(#REF!,$D18,MATCH(L$10,#REF!,0)), "")</f>
        <v/>
      </c>
      <c r="M18" s="36" t="str">
        <f>IFERROR(INDEX(#REF!,$D18,MATCH(M$10,#REF!,0)), "")</f>
        <v/>
      </c>
      <c r="N18" s="36" t="str">
        <f>IFERROR(INDEX(#REF!,$D18,MATCH(N$10,#REF!,0)), "")</f>
        <v/>
      </c>
      <c r="O18" s="36" t="str">
        <f>IFERROR(INDEX(#REF!,$D18,MATCH(O$10,#REF!,0)), "")</f>
        <v/>
      </c>
      <c r="P18" s="36" t="str">
        <f>IFERROR(INDEX(#REF!,$D18,MATCH(P$10,#REF!,0)), "")</f>
        <v/>
      </c>
      <c r="Q18" s="36" t="str">
        <f>IFERROR(INDEX(#REF!,$D18,MATCH(Q$10,#REF!,0)), "")</f>
        <v/>
      </c>
      <c r="R18" s="36" t="str">
        <f>IFERROR(INDEX(#REF!,$D18,MATCH(R$10,#REF!,0)), "")</f>
        <v/>
      </c>
      <c r="S18" s="36" t="str">
        <f>IFERROR(INDEX(#REF!,$D18,MATCH(S$10,#REF!,0)), "")</f>
        <v/>
      </c>
      <c r="T18" s="36" t="str">
        <f>IFERROR(INDEX(#REF!,$D18,MATCH(T$10,#REF!,0)), "")</f>
        <v/>
      </c>
    </row>
    <row r="19" spans="1:20" x14ac:dyDescent="0.25">
      <c r="A19" t="s">
        <v>182</v>
      </c>
      <c r="B19" s="16" t="s">
        <v>160</v>
      </c>
      <c r="C19" s="9" t="str">
        <f>CONCATENATE(YEAR,":",MONTH,":",WEEK,":",DAY,":",$A19)</f>
        <v>2016:1:4:7:ZHUWEI_E</v>
      </c>
      <c r="D19" s="9" t="e">
        <f>MATCH($C19,#REF!,0)</f>
        <v>#REF!</v>
      </c>
      <c r="E19" s="36" t="str">
        <f>IFERROR(INDEX(#REF!,$D19,MATCH(E$10,#REF!,0)), "")</f>
        <v/>
      </c>
      <c r="F19" s="36" t="str">
        <f>IFERROR(INDEX(#REF!,$D19,MATCH(F$10,#REF!,0)), "")</f>
        <v/>
      </c>
      <c r="G19" s="36" t="str">
        <f>IFERROR(INDEX(#REF!,$D19,MATCH(G$10,#REF!,0)), "")</f>
        <v/>
      </c>
      <c r="H19" s="36" t="str">
        <f>IFERROR(INDEX(#REF!,$D19,MATCH(H$10,#REF!,0)), "")</f>
        <v/>
      </c>
      <c r="I19" s="36" t="str">
        <f>IFERROR(INDEX(#REF!,$D19,MATCH(I$10,#REF!,0)), "")</f>
        <v/>
      </c>
      <c r="J19" s="9" t="s">
        <v>166</v>
      </c>
      <c r="K19" s="36" t="str">
        <f>IFERROR(INDEX(#REF!,$D19,MATCH(K$10,#REF!,0)), "")</f>
        <v/>
      </c>
      <c r="L19" s="36" t="str">
        <f>IFERROR(INDEX(#REF!,$D19,MATCH(L$10,#REF!,0)), "")</f>
        <v/>
      </c>
      <c r="M19" s="36" t="str">
        <f>IFERROR(INDEX(#REF!,$D19,MATCH(M$10,#REF!,0)), "")</f>
        <v/>
      </c>
      <c r="N19" s="36" t="str">
        <f>IFERROR(INDEX(#REF!,$D19,MATCH(N$10,#REF!,0)), "")</f>
        <v/>
      </c>
      <c r="O19" s="36" t="str">
        <f>IFERROR(INDEX(#REF!,$D19,MATCH(O$10,#REF!,0)), "")</f>
        <v/>
      </c>
      <c r="P19" s="36" t="str">
        <f>IFERROR(INDEX(#REF!,$D19,MATCH(P$10,#REF!,0)), "")</f>
        <v/>
      </c>
      <c r="Q19" s="36" t="str">
        <f>IFERROR(INDEX(#REF!,$D19,MATCH(Q$10,#REF!,0)), "")</f>
        <v/>
      </c>
      <c r="R19" s="36" t="str">
        <f>IFERROR(INDEX(#REF!,$D19,MATCH(R$10,#REF!,0)), "")</f>
        <v/>
      </c>
      <c r="S19" s="36" t="str">
        <f>IFERROR(INDEX(#REF!,$D19,MATCH(S$10,#REF!,0)), "")</f>
        <v/>
      </c>
      <c r="T19" s="36" t="str">
        <f>IFERROR(INDEX(#REF!,$D19,MATCH(T$10,#REF!,0)), "")</f>
        <v/>
      </c>
    </row>
    <row r="20" spans="1:20" x14ac:dyDescent="0.25">
      <c r="A20" t="s">
        <v>183</v>
      </c>
      <c r="B20" s="16" t="s">
        <v>161</v>
      </c>
      <c r="C20" s="9" t="str">
        <f>CONCATENATE(YEAR,":",MONTH,":",WEEK,":",DAY,":",$A20)</f>
        <v>2016:1:4:7:BEITOU_S</v>
      </c>
      <c r="D20" s="9" t="e">
        <f>MATCH($C20,#REF!,0)</f>
        <v>#REF!</v>
      </c>
      <c r="E20" s="36" t="str">
        <f>IFERROR(INDEX(#REF!,$D20,MATCH(E$10,#REF!,0)), "")</f>
        <v/>
      </c>
      <c r="F20" s="36" t="str">
        <f>IFERROR(INDEX(#REF!,$D20,MATCH(F$10,#REF!,0)), "")</f>
        <v/>
      </c>
      <c r="G20" s="36" t="str">
        <f>IFERROR(INDEX(#REF!,$D20,MATCH(G$10,#REF!,0)), "")</f>
        <v/>
      </c>
      <c r="H20" s="36" t="str">
        <f>IFERROR(INDEX(#REF!,$D20,MATCH(H$10,#REF!,0)), "")</f>
        <v/>
      </c>
      <c r="I20" s="36" t="str">
        <f>IFERROR(INDEX(#REF!,$D20,MATCH(I$10,#REF!,0)), "")</f>
        <v/>
      </c>
      <c r="J20" s="9" t="s">
        <v>167</v>
      </c>
      <c r="K20" s="36" t="str">
        <f>IFERROR(INDEX(#REF!,$D20,MATCH(K$10,#REF!,0)), "")</f>
        <v/>
      </c>
      <c r="L20" s="36" t="str">
        <f>IFERROR(INDEX(#REF!,$D20,MATCH(L$10,#REF!,0)), "")</f>
        <v/>
      </c>
      <c r="M20" s="36" t="str">
        <f>IFERROR(INDEX(#REF!,$D20,MATCH(M$10,#REF!,0)), "")</f>
        <v/>
      </c>
      <c r="N20" s="36" t="str">
        <f>IFERROR(INDEX(#REF!,$D20,MATCH(N$10,#REF!,0)), "")</f>
        <v/>
      </c>
      <c r="O20" s="36" t="str">
        <f>IFERROR(INDEX(#REF!,$D20,MATCH(O$10,#REF!,0)), "")</f>
        <v/>
      </c>
      <c r="P20" s="36" t="str">
        <f>IFERROR(INDEX(#REF!,$D20,MATCH(P$10,#REF!,0)), "")</f>
        <v/>
      </c>
      <c r="Q20" s="36" t="str">
        <f>IFERROR(INDEX(#REF!,$D20,MATCH(Q$10,#REF!,0)), "")</f>
        <v/>
      </c>
      <c r="R20" s="36" t="str">
        <f>IFERROR(INDEX(#REF!,$D20,MATCH(R$10,#REF!,0)), "")</f>
        <v/>
      </c>
      <c r="S20" s="36" t="str">
        <f>IFERROR(INDEX(#REF!,$D20,MATCH(S$10,#REF!,0)), "")</f>
        <v/>
      </c>
      <c r="T20" s="36" t="str">
        <f>IFERROR(INDEX(#REF!,$D20,MATCH(T$10,#REF!,0)), "")</f>
        <v/>
      </c>
    </row>
    <row r="21" spans="1:20" x14ac:dyDescent="0.25">
      <c r="A21" s="2"/>
      <c r="B21" s="17" t="s">
        <v>46</v>
      </c>
      <c r="C21" s="18"/>
      <c r="D21" s="18"/>
      <c r="E21" s="20">
        <f>SUM(E17:E20)</f>
        <v>0</v>
      </c>
      <c r="F21" s="37">
        <f t="shared" ref="F21:K21" si="2">SUM(F17:F20)</f>
        <v>0</v>
      </c>
      <c r="G21" s="37">
        <f t="shared" si="2"/>
        <v>0</v>
      </c>
      <c r="H21" s="37">
        <f t="shared" si="2"/>
        <v>0</v>
      </c>
      <c r="I21" s="37">
        <f t="shared" si="2"/>
        <v>0</v>
      </c>
      <c r="J21" s="18"/>
      <c r="K21" s="37">
        <f t="shared" si="2"/>
        <v>0</v>
      </c>
      <c r="L21" s="37">
        <f t="shared" ref="L21" si="3">SUM(L17:L20)</f>
        <v>0</v>
      </c>
      <c r="M21" s="37">
        <f t="shared" ref="M21" si="4">SUM(M17:M20)</f>
        <v>0</v>
      </c>
      <c r="N21" s="37">
        <f t="shared" ref="N21" si="5">SUM(N17:N20)</f>
        <v>0</v>
      </c>
      <c r="O21" s="37">
        <f t="shared" ref="O21" si="6">SUM(O17:O20)</f>
        <v>0</v>
      </c>
      <c r="P21" s="37">
        <f t="shared" ref="P21" si="7">SUM(P17:P20)</f>
        <v>0</v>
      </c>
      <c r="Q21" s="37">
        <f t="shared" ref="Q21" si="8">SUM(Q17:Q20)</f>
        <v>0</v>
      </c>
      <c r="R21" s="37">
        <f t="shared" ref="R21" si="9">SUM(R17:R20)</f>
        <v>0</v>
      </c>
      <c r="S21" s="37">
        <f t="shared" ref="S21" si="10">SUM(S17:S20)</f>
        <v>0</v>
      </c>
      <c r="T21" s="37">
        <f t="shared" ref="T21" si="11">SUM(T17:T20)</f>
        <v>0</v>
      </c>
    </row>
    <row r="23" spans="1:20" x14ac:dyDescent="0.25">
      <c r="B23" s="40" t="s">
        <v>381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/>
    </row>
    <row r="24" spans="1:20" x14ac:dyDescent="0.25">
      <c r="A24" t="s">
        <v>383</v>
      </c>
      <c r="B24" s="41" t="s">
        <v>371</v>
      </c>
      <c r="C24" s="42" t="str">
        <f>CONCATENATE(YEAR,":",MONTH,":1:7:", $A24)</f>
        <v>2016:1:1:7:NORTH</v>
      </c>
      <c r="D24" s="42" t="e">
        <f>MATCH($C24,#REF!, 0)</f>
        <v>#REF!</v>
      </c>
      <c r="E24" s="36" t="str">
        <f>IFERROR(INDEX(#REF!,$D24,MATCH(E$10,#REF!,0)), "")</f>
        <v/>
      </c>
      <c r="F24" s="36" t="str">
        <f>IFERROR(INDEX(#REF!,$D24,MATCH(F$10,#REF!,0)), "")</f>
        <v/>
      </c>
      <c r="G24" s="36" t="str">
        <f>IFERROR(INDEX(#REF!,$D24,MATCH(G$10,#REF!,0)), "")</f>
        <v/>
      </c>
      <c r="H24" s="36" t="str">
        <f>IFERROR(INDEX(#REF!,$D24,MATCH(H$10,#REF!,0)), "")</f>
        <v/>
      </c>
      <c r="I24" s="36" t="str">
        <f>IFERROR(INDEX(#REF!,$D24,MATCH(I$10,#REF!,0)), "")</f>
        <v/>
      </c>
      <c r="J24" s="42"/>
      <c r="K24" s="47" t="str">
        <f>IFERROR(INDEX(#REF!,$D24,MATCH(K$10,#REF!,0)), "")</f>
        <v/>
      </c>
      <c r="L24" s="47" t="str">
        <f>IFERROR(INDEX(#REF!,$D24,MATCH(L$10,#REF!,0)), "")</f>
        <v/>
      </c>
      <c r="M24" s="47" t="str">
        <f>IFERROR(INDEX(#REF!,$D24,MATCH(M$10,#REF!,0)), "")</f>
        <v/>
      </c>
      <c r="N24" s="47" t="str">
        <f>IFERROR(INDEX(#REF!,$D24,MATCH(N$10,#REF!,0)), "")</f>
        <v/>
      </c>
      <c r="O24" s="47" t="str">
        <f>IFERROR(INDEX(#REF!,$D24,MATCH(O$10,#REF!,0)), "")</f>
        <v/>
      </c>
      <c r="P24" s="47" t="str">
        <f>IFERROR(INDEX(#REF!,$D24,MATCH(P$10,#REF!,0)), "")</f>
        <v/>
      </c>
      <c r="Q24" s="47" t="str">
        <f>IFERROR(INDEX(#REF!,$D24,MATCH(Q$10,#REF!,0)), "")</f>
        <v/>
      </c>
      <c r="R24" s="47" t="str">
        <f>IFERROR(INDEX(#REF!,$D24,MATCH(R$10,#REF!,0)), "")</f>
        <v/>
      </c>
      <c r="S24" s="47" t="str">
        <f>IFERROR(INDEX(#REF!,$D24,MATCH(S$10,#REF!,0)), "")</f>
        <v/>
      </c>
      <c r="T24" s="47" t="str">
        <f>IFERROR(INDEX(#REF!,$D24,MATCH(T$10,#REF!,0)), "")</f>
        <v/>
      </c>
    </row>
    <row r="25" spans="1:20" x14ac:dyDescent="0.25">
      <c r="A25" t="s">
        <v>383</v>
      </c>
      <c r="B25" s="41" t="s">
        <v>372</v>
      </c>
      <c r="C25" s="42" t="str">
        <f>CONCATENATE(YEAR,":",MONTH,":2:7:", $A25)</f>
        <v>2016:1:2:7:NORTH</v>
      </c>
      <c r="D25" s="42" t="e">
        <f>MATCH($C25,#REF!, 0)</f>
        <v>#REF!</v>
      </c>
      <c r="E25" s="36" t="str">
        <f>IFERROR(INDEX(#REF!,$D25,MATCH(E$10,#REF!,0)), "")</f>
        <v/>
      </c>
      <c r="F25" s="36" t="str">
        <f>IFERROR(INDEX(#REF!,$D25,MATCH(F$10,#REF!,0)), "")</f>
        <v/>
      </c>
      <c r="G25" s="36" t="str">
        <f>IFERROR(INDEX(#REF!,$D25,MATCH(G$10,#REF!,0)), "")</f>
        <v/>
      </c>
      <c r="H25" s="36" t="str">
        <f>IFERROR(INDEX(#REF!,$D25,MATCH(H$10,#REF!,0)), "")</f>
        <v/>
      </c>
      <c r="I25" s="36" t="str">
        <f>IFERROR(INDEX(#REF!,$D25,MATCH(I$10,#REF!,0)), "")</f>
        <v/>
      </c>
      <c r="J25" s="42"/>
      <c r="K25" s="47" t="str">
        <f>IFERROR(INDEX(#REF!,$D25,MATCH(K$10,#REF!,0)), "")</f>
        <v/>
      </c>
      <c r="L25" s="47" t="str">
        <f>IFERROR(INDEX(#REF!,$D25,MATCH(L$10,#REF!,0)), "")</f>
        <v/>
      </c>
      <c r="M25" s="47" t="str">
        <f>IFERROR(INDEX(#REF!,$D25,MATCH(M$10,#REF!,0)), "")</f>
        <v/>
      </c>
      <c r="N25" s="47" t="str">
        <f>IFERROR(INDEX(#REF!,$D25,MATCH(N$10,#REF!,0)), "")</f>
        <v/>
      </c>
      <c r="O25" s="47" t="str">
        <f>IFERROR(INDEX(#REF!,$D25,MATCH(O$10,#REF!,0)), "")</f>
        <v/>
      </c>
      <c r="P25" s="47" t="str">
        <f>IFERROR(INDEX(#REF!,$D25,MATCH(P$10,#REF!,0)), "")</f>
        <v/>
      </c>
      <c r="Q25" s="47" t="str">
        <f>IFERROR(INDEX(#REF!,$D25,MATCH(Q$10,#REF!,0)), "")</f>
        <v/>
      </c>
      <c r="R25" s="47" t="str">
        <f>IFERROR(INDEX(#REF!,$D25,MATCH(R$10,#REF!,0)), "")</f>
        <v/>
      </c>
      <c r="S25" s="47" t="str">
        <f>IFERROR(INDEX(#REF!,$D25,MATCH(S$10,#REF!,0)), "")</f>
        <v/>
      </c>
      <c r="T25" s="47" t="str">
        <f>IFERROR(INDEX(#REF!,$D25,MATCH(T$10,#REF!,0)), "")</f>
        <v/>
      </c>
    </row>
    <row r="26" spans="1:20" x14ac:dyDescent="0.25">
      <c r="A26" t="s">
        <v>383</v>
      </c>
      <c r="B26" s="41" t="s">
        <v>373</v>
      </c>
      <c r="C26" s="42" t="str">
        <f>CONCATENATE(YEAR,":",MONTH,":3:7:", $A26)</f>
        <v>2016:1:3:7:NORTH</v>
      </c>
      <c r="D26" s="42" t="e">
        <f>MATCH($C26,#REF!, 0)</f>
        <v>#REF!</v>
      </c>
      <c r="E26" s="36" t="str">
        <f>IFERROR(INDEX(#REF!,$D26,MATCH(E$10,#REF!,0)), "")</f>
        <v/>
      </c>
      <c r="F26" s="36" t="str">
        <f>IFERROR(INDEX(#REF!,$D26,MATCH(F$10,#REF!,0)), "")</f>
        <v/>
      </c>
      <c r="G26" s="36" t="str">
        <f>IFERROR(INDEX(#REF!,$D26,MATCH(G$10,#REF!,0)), "")</f>
        <v/>
      </c>
      <c r="H26" s="36" t="str">
        <f>IFERROR(INDEX(#REF!,$D26,MATCH(H$10,#REF!,0)), "")</f>
        <v/>
      </c>
      <c r="I26" s="36" t="str">
        <f>IFERROR(INDEX(#REF!,$D26,MATCH(I$10,#REF!,0)), "")</f>
        <v/>
      </c>
      <c r="J26" s="42"/>
      <c r="K26" s="47" t="str">
        <f>IFERROR(INDEX(#REF!,$D26,MATCH(K$10,#REF!,0)), "")</f>
        <v/>
      </c>
      <c r="L26" s="47" t="str">
        <f>IFERROR(INDEX(#REF!,$D26,MATCH(L$10,#REF!,0)), "")</f>
        <v/>
      </c>
      <c r="M26" s="47" t="str">
        <f>IFERROR(INDEX(#REF!,$D26,MATCH(M$10,#REF!,0)), "")</f>
        <v/>
      </c>
      <c r="N26" s="47" t="str">
        <f>IFERROR(INDEX(#REF!,$D26,MATCH(N$10,#REF!,0)), "")</f>
        <v/>
      </c>
      <c r="O26" s="47" t="str">
        <f>IFERROR(INDEX(#REF!,$D26,MATCH(O$10,#REF!,0)), "")</f>
        <v/>
      </c>
      <c r="P26" s="47" t="str">
        <f>IFERROR(INDEX(#REF!,$D26,MATCH(P$10,#REF!,0)), "")</f>
        <v/>
      </c>
      <c r="Q26" s="47" t="str">
        <f>IFERROR(INDEX(#REF!,$D26,MATCH(Q$10,#REF!,0)), "")</f>
        <v/>
      </c>
      <c r="R26" s="47" t="str">
        <f>IFERROR(INDEX(#REF!,$D26,MATCH(R$10,#REF!,0)), "")</f>
        <v/>
      </c>
      <c r="S26" s="47" t="str">
        <f>IFERROR(INDEX(#REF!,$D26,MATCH(S$10,#REF!,0)), "")</f>
        <v/>
      </c>
      <c r="T26" s="47" t="str">
        <f>IFERROR(INDEX(#REF!,$D26,MATCH(T$10,#REF!,0)), "")</f>
        <v/>
      </c>
    </row>
    <row r="27" spans="1:20" x14ac:dyDescent="0.25">
      <c r="A27" t="s">
        <v>383</v>
      </c>
      <c r="B27" s="41" t="s">
        <v>374</v>
      </c>
      <c r="C27" s="42" t="str">
        <f>CONCATENATE(YEAR,":",MONTH,":4:7:", $A27)</f>
        <v>2016:1:4:7:NORTH</v>
      </c>
      <c r="D27" s="42" t="e">
        <f>MATCH($C27,#REF!, 0)</f>
        <v>#REF!</v>
      </c>
      <c r="E27" s="36" t="str">
        <f>IFERROR(INDEX(#REF!,$D27,MATCH(E$10,#REF!,0)), "")</f>
        <v/>
      </c>
      <c r="F27" s="36" t="str">
        <f>IFERROR(INDEX(#REF!,$D27,MATCH(F$10,#REF!,0)), "")</f>
        <v/>
      </c>
      <c r="G27" s="36" t="str">
        <f>IFERROR(INDEX(#REF!,$D27,MATCH(G$10,#REF!,0)), "")</f>
        <v/>
      </c>
      <c r="H27" s="36" t="str">
        <f>IFERROR(INDEX(#REF!,$D27,MATCH(H$10,#REF!,0)), "")</f>
        <v/>
      </c>
      <c r="I27" s="36" t="str">
        <f>IFERROR(INDEX(#REF!,$D27,MATCH(I$10,#REF!,0)), "")</f>
        <v/>
      </c>
      <c r="J27" s="42"/>
      <c r="K27" s="47" t="str">
        <f>IFERROR(INDEX(#REF!,$D27,MATCH(K$10,#REF!,0)), "")</f>
        <v/>
      </c>
      <c r="L27" s="47" t="str">
        <f>IFERROR(INDEX(#REF!,$D27,MATCH(L$10,#REF!,0)), "")</f>
        <v/>
      </c>
      <c r="M27" s="47" t="str">
        <f>IFERROR(INDEX(#REF!,$D27,MATCH(M$10,#REF!,0)), "")</f>
        <v/>
      </c>
      <c r="N27" s="47" t="str">
        <f>IFERROR(INDEX(#REF!,$D27,MATCH(N$10,#REF!,0)), "")</f>
        <v/>
      </c>
      <c r="O27" s="47" t="str">
        <f>IFERROR(INDEX(#REF!,$D27,MATCH(O$10,#REF!,0)), "")</f>
        <v/>
      </c>
      <c r="P27" s="47" t="str">
        <f>IFERROR(INDEX(#REF!,$D27,MATCH(P$10,#REF!,0)), "")</f>
        <v/>
      </c>
      <c r="Q27" s="47" t="str">
        <f>IFERROR(INDEX(#REF!,$D27,MATCH(Q$10,#REF!,0)), "")</f>
        <v/>
      </c>
      <c r="R27" s="47" t="str">
        <f>IFERROR(INDEX(#REF!,$D27,MATCH(R$10,#REF!,0)), "")</f>
        <v/>
      </c>
      <c r="S27" s="47" t="str">
        <f>IFERROR(INDEX(#REF!,$D27,MATCH(S$10,#REF!,0)), "")</f>
        <v/>
      </c>
      <c r="T27" s="47" t="str">
        <f>IFERROR(INDEX(#REF!,$D27,MATCH(T$10,#REF!,0)), "")</f>
        <v/>
      </c>
    </row>
    <row r="28" spans="1:20" x14ac:dyDescent="0.25">
      <c r="A28" t="s">
        <v>383</v>
      </c>
      <c r="B28" s="41" t="s">
        <v>375</v>
      </c>
      <c r="C28" s="42" t="str">
        <f>CONCATENATE(YEAR,":",MONTH,":5:7:", $A28)</f>
        <v>2016:1:5:7:NORTH</v>
      </c>
      <c r="D28" s="42" t="e">
        <f>MATCH($C28,#REF!, 0)</f>
        <v>#REF!</v>
      </c>
      <c r="E28" s="36" t="str">
        <f>IFERROR(INDEX(#REF!,$D28,MATCH(E$10,#REF!,0)), "")</f>
        <v/>
      </c>
      <c r="F28" s="36" t="str">
        <f>IFERROR(INDEX(#REF!,$D28,MATCH(F$10,#REF!,0)), "")</f>
        <v/>
      </c>
      <c r="G28" s="36" t="str">
        <f>IFERROR(INDEX(#REF!,$D28,MATCH(G$10,#REF!,0)), "")</f>
        <v/>
      </c>
      <c r="H28" s="36" t="str">
        <f>IFERROR(INDEX(#REF!,$D28,MATCH(H$10,#REF!,0)), "")</f>
        <v/>
      </c>
      <c r="I28" s="36" t="str">
        <f>IFERROR(INDEX(#REF!,$D28,MATCH(I$10,#REF!,0)), "")</f>
        <v/>
      </c>
      <c r="J28" s="42"/>
      <c r="K28" s="47" t="str">
        <f>IFERROR(INDEX(#REF!,$D28,MATCH(K$10,#REF!,0)), "")</f>
        <v/>
      </c>
      <c r="L28" s="47" t="str">
        <f>IFERROR(INDEX(#REF!,$D28,MATCH(L$10,#REF!,0)), "")</f>
        <v/>
      </c>
      <c r="M28" s="47" t="str">
        <f>IFERROR(INDEX(#REF!,$D28,MATCH(M$10,#REF!,0)), "")</f>
        <v/>
      </c>
      <c r="N28" s="47" t="str">
        <f>IFERROR(INDEX(#REF!,$D28,MATCH(N$10,#REF!,0)), "")</f>
        <v/>
      </c>
      <c r="O28" s="47" t="str">
        <f>IFERROR(INDEX(#REF!,$D28,MATCH(O$10,#REF!,0)), "")</f>
        <v/>
      </c>
      <c r="P28" s="47" t="str">
        <f>IFERROR(INDEX(#REF!,$D28,MATCH(P$10,#REF!,0)), "")</f>
        <v/>
      </c>
      <c r="Q28" s="47" t="str">
        <f>IFERROR(INDEX(#REF!,$D28,MATCH(Q$10,#REF!,0)), "")</f>
        <v/>
      </c>
      <c r="R28" s="47" t="str">
        <f>IFERROR(INDEX(#REF!,$D28,MATCH(R$10,#REF!,0)), "")</f>
        <v/>
      </c>
      <c r="S28" s="47" t="str">
        <f>IFERROR(INDEX(#REF!,$D28,MATCH(S$10,#REF!,0)), "")</f>
        <v/>
      </c>
      <c r="T28" s="47" t="str">
        <f>IFERROR(INDEX(#REF!,$D28,MATCH(T$10,#REF!,0)), "")</f>
        <v/>
      </c>
    </row>
    <row r="29" spans="1:20" x14ac:dyDescent="0.25">
      <c r="B29" s="46" t="s">
        <v>46</v>
      </c>
      <c r="C29" s="43"/>
      <c r="D29" s="43"/>
      <c r="E29" s="48">
        <f>SUM(E24:E28)</f>
        <v>0</v>
      </c>
      <c r="F29" s="48">
        <f t="shared" ref="F29:T29" si="12">SUM(F24:F28)</f>
        <v>0</v>
      </c>
      <c r="G29" s="48">
        <f t="shared" si="12"/>
        <v>0</v>
      </c>
      <c r="H29" s="48">
        <f t="shared" si="12"/>
        <v>0</v>
      </c>
      <c r="I29" s="48">
        <f t="shared" si="12"/>
        <v>0</v>
      </c>
      <c r="J29" s="43"/>
      <c r="K29" s="48">
        <f t="shared" si="12"/>
        <v>0</v>
      </c>
      <c r="L29" s="48">
        <f t="shared" si="12"/>
        <v>0</v>
      </c>
      <c r="M29" s="48">
        <f t="shared" si="12"/>
        <v>0</v>
      </c>
      <c r="N29" s="48">
        <f t="shared" si="12"/>
        <v>0</v>
      </c>
      <c r="O29" s="48">
        <f t="shared" si="12"/>
        <v>0</v>
      </c>
      <c r="P29" s="48">
        <f t="shared" si="12"/>
        <v>0</v>
      </c>
      <c r="Q29" s="48">
        <f t="shared" si="12"/>
        <v>0</v>
      </c>
      <c r="R29" s="48">
        <f t="shared" si="12"/>
        <v>0</v>
      </c>
      <c r="S29" s="48">
        <f t="shared" si="12"/>
        <v>0</v>
      </c>
      <c r="T29" s="48">
        <f t="shared" si="12"/>
        <v>0</v>
      </c>
    </row>
    <row r="31" spans="1:20" x14ac:dyDescent="0.25">
      <c r="E31">
        <f>E21+E15</f>
        <v>0</v>
      </c>
      <c r="F31" s="28">
        <f t="shared" ref="F31:T31" si="13">F21+F15</f>
        <v>0</v>
      </c>
      <c r="G31" s="28">
        <f t="shared" si="13"/>
        <v>0</v>
      </c>
      <c r="H31" s="28">
        <f t="shared" si="13"/>
        <v>0</v>
      </c>
      <c r="I31" s="28">
        <f t="shared" si="13"/>
        <v>0</v>
      </c>
      <c r="J31" s="28"/>
      <c r="K31" s="28">
        <f t="shared" si="13"/>
        <v>0</v>
      </c>
      <c r="L31" s="28">
        <f t="shared" si="13"/>
        <v>0</v>
      </c>
      <c r="M31" s="28">
        <f t="shared" si="13"/>
        <v>0</v>
      </c>
      <c r="N31" s="28">
        <f t="shared" si="13"/>
        <v>0</v>
      </c>
      <c r="O31" s="28">
        <f t="shared" si="13"/>
        <v>0</v>
      </c>
      <c r="P31" s="28">
        <f t="shared" si="13"/>
        <v>0</v>
      </c>
      <c r="Q31" s="28">
        <f t="shared" si="13"/>
        <v>0</v>
      </c>
      <c r="R31" s="28">
        <f t="shared" si="13"/>
        <v>0</v>
      </c>
      <c r="S31" s="28">
        <f t="shared" si="13"/>
        <v>0</v>
      </c>
      <c r="T31" s="28">
        <f t="shared" si="13"/>
        <v>0</v>
      </c>
    </row>
    <row r="32" spans="1:20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2">
    <cfRule type="cellIs" dxfId="447" priority="55" operator="lessThan">
      <formula>0.5</formula>
    </cfRule>
    <cfRule type="cellIs" dxfId="446" priority="56" operator="greaterThan">
      <formula>0.5</formula>
    </cfRule>
  </conditionalFormatting>
  <conditionalFormatting sqref="M12">
    <cfRule type="cellIs" dxfId="445" priority="53" operator="lessThan">
      <formula>4.5</formula>
    </cfRule>
    <cfRule type="cellIs" dxfId="444" priority="54" operator="greaterThan">
      <formula>5.5</formula>
    </cfRule>
  </conditionalFormatting>
  <conditionalFormatting sqref="N12">
    <cfRule type="cellIs" dxfId="443" priority="51" operator="lessThan">
      <formula>1.5</formula>
    </cfRule>
    <cfRule type="cellIs" dxfId="442" priority="52" operator="greaterThan">
      <formula>2.5</formula>
    </cfRule>
  </conditionalFormatting>
  <conditionalFormatting sqref="O12">
    <cfRule type="cellIs" dxfId="441" priority="49" operator="lessThan">
      <formula>4.5</formula>
    </cfRule>
    <cfRule type="cellIs" dxfId="440" priority="50" operator="greaterThan">
      <formula>7.5</formula>
    </cfRule>
  </conditionalFormatting>
  <conditionalFormatting sqref="Q12">
    <cfRule type="cellIs" dxfId="439" priority="47" operator="lessThan">
      <formula>2.5</formula>
    </cfRule>
    <cfRule type="cellIs" dxfId="438" priority="48" operator="greaterThan">
      <formula>4.5</formula>
    </cfRule>
  </conditionalFormatting>
  <conditionalFormatting sqref="R12">
    <cfRule type="cellIs" dxfId="437" priority="45" operator="lessThan">
      <formula>2.5</formula>
    </cfRule>
    <cfRule type="cellIs" dxfId="436" priority="46" operator="greaterThan">
      <formula>4.5</formula>
    </cfRule>
  </conditionalFormatting>
  <conditionalFormatting sqref="S12">
    <cfRule type="cellIs" dxfId="435" priority="44" operator="greaterThan">
      <formula>1.5</formula>
    </cfRule>
  </conditionalFormatting>
  <conditionalFormatting sqref="K12:T12">
    <cfRule type="expression" dxfId="434" priority="43">
      <formula>K12=""</formula>
    </cfRule>
  </conditionalFormatting>
  <conditionalFormatting sqref="K13:L14">
    <cfRule type="cellIs" dxfId="433" priority="41" operator="lessThan">
      <formula>0.5</formula>
    </cfRule>
    <cfRule type="cellIs" dxfId="432" priority="42" operator="greaterThan">
      <formula>0.5</formula>
    </cfRule>
  </conditionalFormatting>
  <conditionalFormatting sqref="M13:M14">
    <cfRule type="cellIs" dxfId="431" priority="39" operator="lessThan">
      <formula>4.5</formula>
    </cfRule>
    <cfRule type="cellIs" dxfId="430" priority="40" operator="greaterThan">
      <formula>5.5</formula>
    </cfRule>
  </conditionalFormatting>
  <conditionalFormatting sqref="N13:N14">
    <cfRule type="cellIs" dxfId="429" priority="37" operator="lessThan">
      <formula>1.5</formula>
    </cfRule>
    <cfRule type="cellIs" dxfId="428" priority="38" operator="greaterThan">
      <formula>2.5</formula>
    </cfRule>
  </conditionalFormatting>
  <conditionalFormatting sqref="O13:O14">
    <cfRule type="cellIs" dxfId="427" priority="35" operator="lessThan">
      <formula>4.5</formula>
    </cfRule>
    <cfRule type="cellIs" dxfId="426" priority="36" operator="greaterThan">
      <formula>7.5</formula>
    </cfRule>
  </conditionalFormatting>
  <conditionalFormatting sqref="Q13:Q14">
    <cfRule type="cellIs" dxfId="425" priority="33" operator="lessThan">
      <formula>2.5</formula>
    </cfRule>
    <cfRule type="cellIs" dxfId="424" priority="34" operator="greaterThan">
      <formula>4.5</formula>
    </cfRule>
  </conditionalFormatting>
  <conditionalFormatting sqref="R13:R14">
    <cfRule type="cellIs" dxfId="423" priority="31" operator="lessThan">
      <formula>2.5</formula>
    </cfRule>
    <cfRule type="cellIs" dxfId="422" priority="32" operator="greaterThan">
      <formula>4.5</formula>
    </cfRule>
  </conditionalFormatting>
  <conditionalFormatting sqref="S13:S14">
    <cfRule type="cellIs" dxfId="421" priority="30" operator="greaterThan">
      <formula>1.5</formula>
    </cfRule>
  </conditionalFormatting>
  <conditionalFormatting sqref="K13:T14">
    <cfRule type="expression" dxfId="420" priority="29">
      <formula>K13=""</formula>
    </cfRule>
  </conditionalFormatting>
  <conditionalFormatting sqref="K17:L18">
    <cfRule type="cellIs" dxfId="419" priority="27" operator="lessThan">
      <formula>0.5</formula>
    </cfRule>
    <cfRule type="cellIs" dxfId="418" priority="28" operator="greaterThan">
      <formula>0.5</formula>
    </cfRule>
  </conditionalFormatting>
  <conditionalFormatting sqref="M17:M18">
    <cfRule type="cellIs" dxfId="417" priority="25" operator="lessThan">
      <formula>4.5</formula>
    </cfRule>
    <cfRule type="cellIs" dxfId="416" priority="26" operator="greaterThan">
      <formula>5.5</formula>
    </cfRule>
  </conditionalFormatting>
  <conditionalFormatting sqref="N17:N18">
    <cfRule type="cellIs" dxfId="415" priority="23" operator="lessThan">
      <formula>1.5</formula>
    </cfRule>
    <cfRule type="cellIs" dxfId="414" priority="24" operator="greaterThan">
      <formula>2.5</formula>
    </cfRule>
  </conditionalFormatting>
  <conditionalFormatting sqref="O17:O18">
    <cfRule type="cellIs" dxfId="413" priority="21" operator="lessThan">
      <formula>4.5</formula>
    </cfRule>
    <cfRule type="cellIs" dxfId="412" priority="22" operator="greaterThan">
      <formula>7.5</formula>
    </cfRule>
  </conditionalFormatting>
  <conditionalFormatting sqref="Q17:Q18">
    <cfRule type="cellIs" dxfId="411" priority="19" operator="lessThan">
      <formula>2.5</formula>
    </cfRule>
    <cfRule type="cellIs" dxfId="410" priority="20" operator="greaterThan">
      <formula>4.5</formula>
    </cfRule>
  </conditionalFormatting>
  <conditionalFormatting sqref="R17:R18">
    <cfRule type="cellIs" dxfId="409" priority="17" operator="lessThan">
      <formula>2.5</formula>
    </cfRule>
    <cfRule type="cellIs" dxfId="408" priority="18" operator="greaterThan">
      <formula>4.5</formula>
    </cfRule>
  </conditionalFormatting>
  <conditionalFormatting sqref="S17:S18">
    <cfRule type="cellIs" dxfId="407" priority="16" operator="greaterThan">
      <formula>1.5</formula>
    </cfRule>
  </conditionalFormatting>
  <conditionalFormatting sqref="K17:T18">
    <cfRule type="expression" dxfId="406" priority="15">
      <formula>K17=""</formula>
    </cfRule>
  </conditionalFormatting>
  <conditionalFormatting sqref="K19:L20">
    <cfRule type="cellIs" dxfId="405" priority="13" operator="lessThan">
      <formula>0.5</formula>
    </cfRule>
    <cfRule type="cellIs" dxfId="404" priority="14" operator="greaterThan">
      <formula>0.5</formula>
    </cfRule>
  </conditionalFormatting>
  <conditionalFormatting sqref="M19:M20">
    <cfRule type="cellIs" dxfId="403" priority="11" operator="lessThan">
      <formula>4.5</formula>
    </cfRule>
    <cfRule type="cellIs" dxfId="402" priority="12" operator="greaterThan">
      <formula>5.5</formula>
    </cfRule>
  </conditionalFormatting>
  <conditionalFormatting sqref="N19:N20">
    <cfRule type="cellIs" dxfId="401" priority="9" operator="lessThan">
      <formula>1.5</formula>
    </cfRule>
    <cfRule type="cellIs" dxfId="400" priority="10" operator="greaterThan">
      <formula>2.5</formula>
    </cfRule>
  </conditionalFormatting>
  <conditionalFormatting sqref="O19:O20">
    <cfRule type="cellIs" dxfId="399" priority="7" operator="lessThan">
      <formula>4.5</formula>
    </cfRule>
    <cfRule type="cellIs" dxfId="398" priority="8" operator="greaterThan">
      <formula>7.5</formula>
    </cfRule>
  </conditionalFormatting>
  <conditionalFormatting sqref="Q19:Q20">
    <cfRule type="cellIs" dxfId="397" priority="5" operator="lessThan">
      <formula>2.5</formula>
    </cfRule>
    <cfRule type="cellIs" dxfId="396" priority="6" operator="greaterThan">
      <formula>4.5</formula>
    </cfRule>
  </conditionalFormatting>
  <conditionalFormatting sqref="R19:R20">
    <cfRule type="cellIs" dxfId="395" priority="3" operator="lessThan">
      <formula>2.5</formula>
    </cfRule>
    <cfRule type="cellIs" dxfId="394" priority="4" operator="greaterThan">
      <formula>4.5</formula>
    </cfRule>
  </conditionalFormatting>
  <conditionalFormatting sqref="S19:S20">
    <cfRule type="cellIs" dxfId="393" priority="2" operator="greaterThan">
      <formula>1.5</formula>
    </cfRule>
  </conditionalFormatting>
  <conditionalFormatting sqref="K19:T20">
    <cfRule type="expression" dxfId="392" priority="1">
      <formula>K19=""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13</vt:i4>
      </vt:variant>
    </vt:vector>
  </HeadingPairs>
  <TitlesOfParts>
    <vt:vector size="28" baseType="lpstr">
      <vt:lpstr>CONTROLS</vt:lpstr>
      <vt:lpstr>MISSION_TOTALS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DATA_BY_COMP</vt:lpstr>
      <vt:lpstr>DATA_BY_UNIT</vt:lpstr>
      <vt:lpstr>DATE</vt:lpstr>
      <vt:lpstr>DAY</vt:lpstr>
      <vt:lpstr>DATA_BY_COMP!english_data_1</vt:lpstr>
      <vt:lpstr>ENGLISH_REPORT_DAY</vt:lpstr>
      <vt:lpstr>ENGLISH_WEEKLY_REPORT_DAY</vt:lpstr>
      <vt:lpstr>LAST_WEEK_DATE</vt:lpstr>
      <vt:lpstr>LAST_WEEK_DAY</vt:lpstr>
      <vt:lpstr>LAST_WEEK_MONTH</vt:lpstr>
      <vt:lpstr>LAST_WEEK_WEEK</vt:lpstr>
      <vt:lpstr>LAST_WEEK_YEAR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2016-01-28T11:34:34Z</dcterms:modified>
</cp:coreProperties>
</file>