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20" activeTab="24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COMP_LIST" sheetId="391" r:id="rId11"/>
    <sheet name="CONTROLS" sheetId="4" r:id="rId12"/>
    <sheet name="MISSION" sheetId="409" r:id="rId13"/>
    <sheet name="MISSION_GRAPH" sheetId="388" r:id="rId14"/>
    <sheet name="TAOYUAN_ZONE" sheetId="398" r:id="rId15"/>
    <sheet name="TAOYUAN_ZONE_GRAPH" sheetId="399" r:id="rId16"/>
    <sheet name="TAOYUAN_3_DISTRICT" sheetId="419" r:id="rId17"/>
    <sheet name="TAOYUAN_3_DISTRICT_GRAPH" sheetId="420" r:id="rId18"/>
    <sheet name="TAOYUAN_1_2_DISTRICT" sheetId="421" r:id="rId19"/>
    <sheet name="TAOYUAN_1_2_DISTRICT_GRAPH" sheetId="422" r:id="rId20"/>
    <sheet name="BADE_DISTRICT" sheetId="423" r:id="rId21"/>
    <sheet name="BADE_DISTRICT_GRAPH" sheetId="424" r:id="rId22"/>
    <sheet name="ZHONGLI_DISTRICT" sheetId="425" r:id="rId23"/>
    <sheet name="ZHONGLI_DISTRICT_GRAPH" sheetId="426" r:id="rId24"/>
    <sheet name="EAST_ZONE" sheetId="400" r:id="rId25"/>
    <sheet name="EAST_ZONE_GRAPH" sheetId="410" r:id="rId26"/>
    <sheet name="SONGSHAN_DISTRICT" sheetId="427" r:id="rId27"/>
    <sheet name="SONGSHAN_DISTRICT_GRAPH" sheetId="428" r:id="rId28"/>
    <sheet name="JILONG_DISTRICT" sheetId="429" r:id="rId29"/>
    <sheet name="JILONG_DISTRICT_GRAPH" sheetId="430" r:id="rId30"/>
    <sheet name="XIZHI_DISTRICT" sheetId="431" r:id="rId31"/>
    <sheet name="XIZHI_DISTRICT_GRAPH" sheetId="432" r:id="rId32"/>
    <sheet name="YILAN_DISTRICT" sheetId="433" r:id="rId33"/>
    <sheet name="YILAN_DISTRICT_GRAPH" sheetId="434" r:id="rId34"/>
    <sheet name="HUALIAN_ZONE" sheetId="401" r:id="rId35"/>
    <sheet name="HUALIAN_ZONE_GRAPH" sheetId="411" r:id="rId36"/>
    <sheet name="JIAN_DISTRICT" sheetId="435" r:id="rId37"/>
    <sheet name="JIAN_DISTRICT_GRAPH" sheetId="436" r:id="rId38"/>
    <sheet name="HUALIAN_DISTRICT" sheetId="437" r:id="rId39"/>
    <sheet name="HUALIAN_DISTRICT_GRAPH" sheetId="438" r:id="rId40"/>
    <sheet name="TAIDONG_ZONE" sheetId="402" r:id="rId41"/>
    <sheet name="TAIDONG_ZONE_GRAPH" sheetId="412" r:id="rId42"/>
    <sheet name="TAIDONG_2_DISTRICT" sheetId="439" r:id="rId43"/>
    <sheet name="TAIDONG_2_DISTRICT_GRAPH" sheetId="440" r:id="rId44"/>
    <sheet name="TAIDONG_1_3_DISTRICT" sheetId="441" r:id="rId45"/>
    <sheet name="TAIDONG_1_3_DISTRICT_GRAPH" sheetId="442" r:id="rId46"/>
    <sheet name="YULI_DISTRICT" sheetId="443" r:id="rId47"/>
    <sheet name="YULI_DISTRICT_GRAPH" sheetId="444" r:id="rId48"/>
    <sheet name="ZHUNAN_ZONE" sheetId="403" r:id="rId49"/>
    <sheet name="ZHUNAN_ZONE_GRAPH" sheetId="413" r:id="rId50"/>
    <sheet name="ZHUNAN_DISTRICT" sheetId="445" r:id="rId51"/>
    <sheet name="ZHUNAN_DISTRICT_GRAPH" sheetId="446" r:id="rId52"/>
    <sheet name="TOUFEN_MIAOLI_DISTRICT" sheetId="447" r:id="rId53"/>
    <sheet name="TOUFEN_MIAOLI_DISTRICT_GRAPH" sheetId="448" r:id="rId54"/>
    <sheet name="XINZHU_ZONE" sheetId="404" r:id="rId55"/>
    <sheet name="XINZHU_ZONE_GRAPH" sheetId="414" r:id="rId56"/>
    <sheet name="XINZHU_DISTRICT" sheetId="449" r:id="rId57"/>
    <sheet name="XINZHU_DISTRICT_GRAPH" sheetId="450" r:id="rId58"/>
    <sheet name="ZHUDONG_DISTRICT" sheetId="451" r:id="rId59"/>
    <sheet name="ZHUDONG_DISTRICT_GRAPH" sheetId="452" r:id="rId60"/>
    <sheet name="ZHUBEI_DISTRICT" sheetId="453" r:id="rId61"/>
    <sheet name="ZHUBEI_DISTRICT_GRAPH" sheetId="454" r:id="rId62"/>
    <sheet name="CENTRAL_ZONE" sheetId="405" r:id="rId63"/>
    <sheet name="CENTRAL_ZONE_GRAPH" sheetId="416" r:id="rId64"/>
    <sheet name="JINHUA_DISTRICT" sheetId="455" r:id="rId65"/>
    <sheet name="JINHUA_DISTRICT_GRAPH" sheetId="456" r:id="rId66"/>
    <sheet name="XINAN_DISTRICT" sheetId="457" r:id="rId67"/>
    <sheet name="XINAN_DISTRICT_GRAPH" sheetId="458" r:id="rId68"/>
    <sheet name="SANCHONG_DISTRICT" sheetId="459" r:id="rId69"/>
    <sheet name="SANCHONG_DISTRICT_GRAPH" sheetId="460" r:id="rId70"/>
    <sheet name="NORTH_ZONE" sheetId="406" r:id="rId71"/>
    <sheet name="NORTH_ZONE_GRAPH" sheetId="415" r:id="rId72"/>
    <sheet name="SHILIN_DISTRICT" sheetId="461" r:id="rId73"/>
    <sheet name="SHILIN_DISTRICT_GRAPH" sheetId="462" r:id="rId74"/>
    <sheet name="BEITOU_DISTRICT" sheetId="463" r:id="rId75"/>
    <sheet name="BEITOU_DISTRICT_GRAPH" sheetId="464" r:id="rId76"/>
    <sheet name="SOUTH_ZONE" sheetId="407" r:id="rId77"/>
    <sheet name="SOUTH_ZONE_GRAPH" sheetId="417" r:id="rId78"/>
    <sheet name="JINGXIN_DISTRICT" sheetId="465" r:id="rId79"/>
    <sheet name="JINGXIN_DISTRICT_GRAPH" sheetId="466" r:id="rId80"/>
    <sheet name="XINDIAN_DISTRICT" sheetId="467" r:id="rId81"/>
    <sheet name="XINDIAN_DISTRICT_GRAPH" sheetId="468" r:id="rId82"/>
    <sheet name="SHUANGHE_DISTRICT" sheetId="469" r:id="rId83"/>
    <sheet name="SHUANGHE_DISTRICT_GRAPH" sheetId="470" r:id="rId84"/>
    <sheet name="WEST_ZONE" sheetId="408" r:id="rId85"/>
    <sheet name="WEST_ZONE_GRAPH" sheetId="418" r:id="rId86"/>
    <sheet name="TUCHENG_DISTRICT" sheetId="471" r:id="rId87"/>
    <sheet name="TUCHENG_DISTRICT_GRAPH" sheetId="472" r:id="rId88"/>
    <sheet name="XINZHUANG_DISTRICT" sheetId="473" r:id="rId89"/>
    <sheet name="XINZHUANG_DISTRICT_GRAPH" sheetId="474" r:id="rId90"/>
    <sheet name="BANQIAO_DISTRICT" sheetId="475" r:id="rId91"/>
    <sheet name="BANQIAO_DISTRICT_GRAPH" sheetId="476" r:id="rId92"/>
  </sheets>
  <definedNames>
    <definedName name="_xlnm._FilterDatabase" localSheetId="10" hidden="1">COMP_LIST!$B$1:$M$204</definedName>
    <definedName name="baptism_source_district_month" localSheetId="7">BAPTISM_SOURCE_DISTRICT_MONTH!$A$1:$G$32</definedName>
    <definedName name="baptism_source_mission_month" localSheetId="9">BAPTISM_SOURCE_MISSION_MONTH!$A$1:$G$5</definedName>
    <definedName name="baptism_source_zone_month" localSheetId="8">BAPTISM_SOURCE_ZONE_MONTH!$A$1:$G$33</definedName>
    <definedName name="DATE">CONTROLS!$B$1</definedName>
    <definedName name="DAY">CONTROLS!$D$5</definedName>
    <definedName name="MONTH">CONTROLS!$D$2</definedName>
    <definedName name="_xlnm.Print_Area" localSheetId="21">BADE_DISTRICT_GRAPH!$A$1:$V$50</definedName>
    <definedName name="_xlnm.Print_Area" localSheetId="91">BANQIAO_DISTRICT_GRAPH!$A$1:$V$50</definedName>
    <definedName name="_xlnm.Print_Area" localSheetId="75">BEITOU_DISTRICT_GRAPH!$A$1:$V$50</definedName>
    <definedName name="_xlnm.Print_Area" localSheetId="63">CENTRAL_ZONE_GRAPH!$A$1:$V$50</definedName>
    <definedName name="_xlnm.Print_Area" localSheetId="25">EAST_ZONE_GRAPH!$A$1:$V$50</definedName>
    <definedName name="_xlnm.Print_Area" localSheetId="39">HUALIAN_DISTRICT_GRAPH!$A$1:$V$50</definedName>
    <definedName name="_xlnm.Print_Area" localSheetId="35">HUALIAN_ZONE_GRAPH!$A$1:$V$50</definedName>
    <definedName name="_xlnm.Print_Area" localSheetId="37">JIAN_DISTRICT_GRAPH!$A$1:$V$50</definedName>
    <definedName name="_xlnm.Print_Area" localSheetId="29">JILONG_DISTRICT_GRAPH!$A$1:$V$50</definedName>
    <definedName name="_xlnm.Print_Area" localSheetId="79">JINGXIN_DISTRICT_GRAPH!$A$1:$V$50</definedName>
    <definedName name="_xlnm.Print_Area" localSheetId="65">JINHUA_DISTRICT_GRAPH!$A$1:$V$50</definedName>
    <definedName name="_xlnm.Print_Area" localSheetId="13">MISSION_GRAPH!$A$1:$V$50</definedName>
    <definedName name="_xlnm.Print_Area" localSheetId="71">NORTH_ZONE_GRAPH!$A$1:$V$50</definedName>
    <definedName name="_xlnm.Print_Area" localSheetId="69">SANCHONG_DISTRICT_GRAPH!$A$1:$V$50</definedName>
    <definedName name="_xlnm.Print_Area" localSheetId="73">SHILIN_DISTRICT_GRAPH!$A$1:$V$50</definedName>
    <definedName name="_xlnm.Print_Area" localSheetId="83">SHUANGHE_DISTRICT_GRAPH!$A$1:$V$50</definedName>
    <definedName name="_xlnm.Print_Area" localSheetId="27">SONGSHAN_DISTRICT_GRAPH!$A$1:$V$50</definedName>
    <definedName name="_xlnm.Print_Area" localSheetId="77">SOUTH_ZONE_GRAPH!$A$1:$V$50</definedName>
    <definedName name="_xlnm.Print_Area" localSheetId="45">TAIDONG_1_3_DISTRICT_GRAPH!$A$1:$V$50</definedName>
    <definedName name="_xlnm.Print_Area" localSheetId="43">TAIDONG_2_DISTRICT_GRAPH!$A$1:$V$50</definedName>
    <definedName name="_xlnm.Print_Area" localSheetId="41">TAIDONG_ZONE_GRAPH!$A$1:$V$50</definedName>
    <definedName name="_xlnm.Print_Area" localSheetId="19">TAOYUAN_1_2_DISTRICT_GRAPH!$A$1:$V$50</definedName>
    <definedName name="_xlnm.Print_Area" localSheetId="17">TAOYUAN_3_DISTRICT_GRAPH!$A$1:$V$50</definedName>
    <definedName name="_xlnm.Print_Area" localSheetId="15">TAOYUAN_ZONE_GRAPH!$A$1:$V$50</definedName>
    <definedName name="_xlnm.Print_Area" localSheetId="53">TOUFEN_MIAOLI_DISTRICT_GRAPH!$A$1:$V$50</definedName>
    <definedName name="_xlnm.Print_Area" localSheetId="87">TUCHENG_DISTRICT_GRAPH!$A$1:$V$50</definedName>
    <definedName name="_xlnm.Print_Area" localSheetId="85">WEST_ZONE_GRAPH!$A$1:$V$50</definedName>
    <definedName name="_xlnm.Print_Area" localSheetId="67">XINAN_DISTRICT_GRAPH!$A$1:$V$50</definedName>
    <definedName name="_xlnm.Print_Area" localSheetId="81">XINDIAN_DISTRICT_GRAPH!$A$1:$V$50</definedName>
    <definedName name="_xlnm.Print_Area" localSheetId="57">XINZHU_DISTRICT_GRAPH!$A$1:$V$50</definedName>
    <definedName name="_xlnm.Print_Area" localSheetId="55">XINZHU_ZONE_GRAPH!$A$1:$V$50</definedName>
    <definedName name="_xlnm.Print_Area" localSheetId="89">XINZHUANG_DISTRICT_GRAPH!$A$1:$V$50</definedName>
    <definedName name="_xlnm.Print_Area" localSheetId="31">XIZHI_DISTRICT_GRAPH!$A$1:$V$50</definedName>
    <definedName name="_xlnm.Print_Area" localSheetId="33">YILAN_DISTRICT_GRAPH!$A$1:$V$50</definedName>
    <definedName name="_xlnm.Print_Area" localSheetId="47">YULI_DISTRICT_GRAPH!$A$1:$V$50</definedName>
    <definedName name="_xlnm.Print_Area" localSheetId="23">ZHONGLI_DISTRICT_GRAPH!$A$1:$V$50</definedName>
    <definedName name="_xlnm.Print_Area" localSheetId="61">ZHUBEI_DISTRICT_GRAPH!$A$1:$V$50</definedName>
    <definedName name="_xlnm.Print_Area" localSheetId="59">ZHUDONG_DISTRICT_GRAPH!$A$1:$V$50</definedName>
    <definedName name="_xlnm.Print_Area" localSheetId="51">ZHUNAN_DISTRICT_GRAPH!$A$1:$V$50</definedName>
    <definedName name="_xlnm.Print_Area" localSheetId="49">ZHUNAN_ZONE_GRAPH!$A$1:$V$50</definedName>
    <definedName name="report_data" localSheetId="0">REPORT_DATA_BY_COMP!$A$1:$M$1077</definedName>
    <definedName name="report_data_by_zone" localSheetId="3">REPORT_DATA_BY_ZONE!$A$1:$M$120</definedName>
    <definedName name="report_data_district" localSheetId="1">REPORT_DATA_BY_DISTRICT!$A$1:$M$343</definedName>
    <definedName name="report_data_district_month" localSheetId="2">REPORT_DATA_BY_DISTRICT_MONTH!$A$1:$M$102</definedName>
    <definedName name="report_data_mission" localSheetId="5">REPORT_DATA_BY_MISSION!$A$1:$M$12</definedName>
    <definedName name="report_data_mission_month" localSheetId="6">REPORT_DATA_BY_MISSION_MONTH!$A$1:$M$28</definedName>
    <definedName name="report_data_zone_month" localSheetId="4">REPORT_DATA_BY_ZONE_MONTH!$A$1:$M$246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G13" i="475" l="1"/>
  <c r="F13" i="475"/>
  <c r="E13" i="475"/>
  <c r="X109" i="476"/>
  <c r="X108" i="476"/>
  <c r="X107" i="476"/>
  <c r="X98" i="476"/>
  <c r="X103" i="476" s="1"/>
  <c r="AZ88" i="476"/>
  <c r="AY88" i="476"/>
  <c r="AX88" i="476"/>
  <c r="AW88" i="476"/>
  <c r="AV88" i="476"/>
  <c r="AD88" i="476"/>
  <c r="AZ87" i="476"/>
  <c r="AY87" i="476"/>
  <c r="AX87" i="476"/>
  <c r="AW87" i="476"/>
  <c r="AV87" i="476"/>
  <c r="AD87" i="476"/>
  <c r="AZ86" i="476"/>
  <c r="AY86" i="476"/>
  <c r="AX86" i="476"/>
  <c r="AW86" i="476"/>
  <c r="AV86" i="476"/>
  <c r="AD86" i="476"/>
  <c r="AZ85" i="476"/>
  <c r="AY85" i="476"/>
  <c r="AX85" i="476"/>
  <c r="AW85" i="476"/>
  <c r="AV85" i="476"/>
  <c r="AZ84" i="476"/>
  <c r="AY84" i="476"/>
  <c r="AX84" i="476"/>
  <c r="AW84" i="476"/>
  <c r="AV84" i="476"/>
  <c r="AD84" i="476"/>
  <c r="AZ83" i="476"/>
  <c r="AY83" i="476"/>
  <c r="AX83" i="476"/>
  <c r="AW83" i="476"/>
  <c r="AV83" i="476"/>
  <c r="AD83" i="476"/>
  <c r="AZ82" i="476"/>
  <c r="AY82" i="476"/>
  <c r="AX82" i="476"/>
  <c r="AW82" i="476"/>
  <c r="AV82" i="476"/>
  <c r="AD82" i="476"/>
  <c r="AZ81" i="476"/>
  <c r="AY81" i="476"/>
  <c r="AX81" i="476"/>
  <c r="AW81" i="476"/>
  <c r="AV81" i="476"/>
  <c r="AD81" i="476"/>
  <c r="AZ80" i="476"/>
  <c r="AY80" i="476"/>
  <c r="AX80" i="476"/>
  <c r="AW80" i="476"/>
  <c r="AV80" i="476"/>
  <c r="AD80" i="476"/>
  <c r="AZ79" i="476"/>
  <c r="AY79" i="476"/>
  <c r="AX79" i="476"/>
  <c r="AW79" i="476"/>
  <c r="AV79" i="476"/>
  <c r="AD79" i="476"/>
  <c r="AZ78" i="476"/>
  <c r="AY78" i="476"/>
  <c r="AX78" i="476"/>
  <c r="AW78" i="476"/>
  <c r="AV78" i="476"/>
  <c r="AD78" i="476"/>
  <c r="AZ77" i="476"/>
  <c r="AY77" i="476"/>
  <c r="AX77" i="476"/>
  <c r="AW77" i="476"/>
  <c r="AV77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4" i="475"/>
  <c r="F14" i="475"/>
  <c r="E14" i="475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X103" i="474" s="1"/>
  <c r="AZ88" i="474"/>
  <c r="AY88" i="474"/>
  <c r="AX88" i="474"/>
  <c r="AW88" i="474"/>
  <c r="AV88" i="474"/>
  <c r="AD88" i="474"/>
  <c r="AZ87" i="474"/>
  <c r="AY87" i="474"/>
  <c r="AX87" i="474"/>
  <c r="AW87" i="474"/>
  <c r="AV87" i="474"/>
  <c r="AD87" i="474"/>
  <c r="AZ86" i="474"/>
  <c r="AY86" i="474"/>
  <c r="AX86" i="474"/>
  <c r="AW86" i="474"/>
  <c r="AV86" i="474"/>
  <c r="AD86" i="474"/>
  <c r="AZ85" i="474"/>
  <c r="AY85" i="474"/>
  <c r="AX85" i="474"/>
  <c r="AW85" i="474"/>
  <c r="AV85" i="474"/>
  <c r="AD85" i="474"/>
  <c r="AZ84" i="474"/>
  <c r="AY84" i="474"/>
  <c r="AX84" i="474"/>
  <c r="AW84" i="474"/>
  <c r="AV84" i="474"/>
  <c r="AD84" i="474"/>
  <c r="AZ83" i="474"/>
  <c r="AY83" i="474"/>
  <c r="AX83" i="474"/>
  <c r="AW83" i="474"/>
  <c r="AV83" i="474"/>
  <c r="AD83" i="474"/>
  <c r="AZ82" i="474"/>
  <c r="AY82" i="474"/>
  <c r="AX82" i="474"/>
  <c r="AW82" i="474"/>
  <c r="AV82" i="474"/>
  <c r="AD82" i="474"/>
  <c r="AZ81" i="474"/>
  <c r="AY81" i="474"/>
  <c r="AX81" i="474"/>
  <c r="AW81" i="474"/>
  <c r="AV81" i="474"/>
  <c r="AD81" i="474"/>
  <c r="AZ80" i="474"/>
  <c r="AY80" i="474"/>
  <c r="AX80" i="474"/>
  <c r="AW80" i="474"/>
  <c r="AV80" i="474"/>
  <c r="AD80" i="474"/>
  <c r="AZ79" i="474"/>
  <c r="AY79" i="474"/>
  <c r="AX79" i="474"/>
  <c r="AW79" i="474"/>
  <c r="AV79" i="474"/>
  <c r="AD79" i="474"/>
  <c r="AZ78" i="474"/>
  <c r="AY78" i="474"/>
  <c r="AX78" i="474"/>
  <c r="AW78" i="474"/>
  <c r="AV78" i="474"/>
  <c r="AD78" i="474"/>
  <c r="AZ77" i="474"/>
  <c r="AY77" i="474"/>
  <c r="AX77" i="474"/>
  <c r="AW77" i="474"/>
  <c r="AV77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103" i="472"/>
  <c r="X98" i="472"/>
  <c r="AZ88" i="472"/>
  <c r="AY88" i="472"/>
  <c r="AX88" i="472"/>
  <c r="AW88" i="472"/>
  <c r="AV88" i="472"/>
  <c r="AD88" i="472"/>
  <c r="AZ87" i="472"/>
  <c r="AY87" i="472"/>
  <c r="AX87" i="472"/>
  <c r="AW87" i="472"/>
  <c r="AV87" i="472"/>
  <c r="AD87" i="472"/>
  <c r="AZ86" i="472"/>
  <c r="AY86" i="472"/>
  <c r="AX86" i="472"/>
  <c r="AW86" i="472"/>
  <c r="AV86" i="472"/>
  <c r="AD86" i="472"/>
  <c r="AZ85" i="472"/>
  <c r="AY85" i="472"/>
  <c r="AX85" i="472"/>
  <c r="AW85" i="472"/>
  <c r="AV85" i="472"/>
  <c r="AD85" i="472"/>
  <c r="AZ84" i="472"/>
  <c r="AY84" i="472"/>
  <c r="AX84" i="472"/>
  <c r="AW84" i="472"/>
  <c r="AV84" i="472"/>
  <c r="AD84" i="472"/>
  <c r="AZ83" i="472"/>
  <c r="AY83" i="472"/>
  <c r="AX83" i="472"/>
  <c r="AW83" i="472"/>
  <c r="AV83" i="472"/>
  <c r="AD83" i="472"/>
  <c r="AZ82" i="472"/>
  <c r="AY82" i="472"/>
  <c r="AX82" i="472"/>
  <c r="AW82" i="472"/>
  <c r="AV82" i="472"/>
  <c r="AD82" i="472"/>
  <c r="AZ81" i="472"/>
  <c r="AY81" i="472"/>
  <c r="AX81" i="472"/>
  <c r="AW81" i="472"/>
  <c r="AV81" i="472"/>
  <c r="AD81" i="472"/>
  <c r="AZ80" i="472"/>
  <c r="AY80" i="472"/>
  <c r="AX80" i="472"/>
  <c r="AW80" i="472"/>
  <c r="AV80" i="472"/>
  <c r="AD80" i="472"/>
  <c r="AZ79" i="472"/>
  <c r="AY79" i="472"/>
  <c r="AX79" i="472"/>
  <c r="AW79" i="472"/>
  <c r="AV79" i="472"/>
  <c r="AD79" i="472"/>
  <c r="AZ78" i="472"/>
  <c r="AY78" i="472"/>
  <c r="AX78" i="472"/>
  <c r="AW78" i="472"/>
  <c r="AV78" i="472"/>
  <c r="AD78" i="472"/>
  <c r="AZ77" i="472"/>
  <c r="AY77" i="472"/>
  <c r="AX77" i="472"/>
  <c r="AW77" i="472"/>
  <c r="AV77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Z88" i="470"/>
  <c r="AY88" i="470"/>
  <c r="AX88" i="470"/>
  <c r="AW88" i="470"/>
  <c r="AV88" i="470"/>
  <c r="AZ87" i="470"/>
  <c r="AY87" i="470"/>
  <c r="AX87" i="470"/>
  <c r="AW87" i="470"/>
  <c r="AV87" i="470"/>
  <c r="AD87" i="470"/>
  <c r="AZ86" i="470"/>
  <c r="AY86" i="470"/>
  <c r="AX86" i="470"/>
  <c r="AW86" i="470"/>
  <c r="AV86" i="470"/>
  <c r="AZ85" i="470"/>
  <c r="AY85" i="470"/>
  <c r="AX85" i="470"/>
  <c r="AW85" i="470"/>
  <c r="AV85" i="470"/>
  <c r="AZ84" i="470"/>
  <c r="AY84" i="470"/>
  <c r="AX84" i="470"/>
  <c r="AW84" i="470"/>
  <c r="AV84" i="470"/>
  <c r="AZ83" i="470"/>
  <c r="AY83" i="470"/>
  <c r="AX83" i="470"/>
  <c r="AW83" i="470"/>
  <c r="AV83" i="470"/>
  <c r="AD83" i="470"/>
  <c r="AZ82" i="470"/>
  <c r="AY82" i="470"/>
  <c r="AX82" i="470"/>
  <c r="AW82" i="470"/>
  <c r="AV82" i="470"/>
  <c r="AZ81" i="470"/>
  <c r="AY81" i="470"/>
  <c r="AX81" i="470"/>
  <c r="AW81" i="470"/>
  <c r="AV81" i="470"/>
  <c r="AZ80" i="470"/>
  <c r="AY80" i="470"/>
  <c r="AX80" i="470"/>
  <c r="AW80" i="470"/>
  <c r="AV80" i="470"/>
  <c r="AD80" i="470"/>
  <c r="AZ79" i="470"/>
  <c r="AY79" i="470"/>
  <c r="AX79" i="470"/>
  <c r="AW79" i="470"/>
  <c r="AV79" i="470"/>
  <c r="AD79" i="470"/>
  <c r="AZ78" i="470"/>
  <c r="AY78" i="470"/>
  <c r="AX78" i="470"/>
  <c r="AW78" i="470"/>
  <c r="AV78" i="470"/>
  <c r="AZ77" i="470"/>
  <c r="AY77" i="470"/>
  <c r="AX77" i="470"/>
  <c r="AW77" i="470"/>
  <c r="AV77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103" i="468"/>
  <c r="X98" i="468"/>
  <c r="AZ88" i="468"/>
  <c r="AY88" i="468"/>
  <c r="AX88" i="468"/>
  <c r="AW88" i="468"/>
  <c r="AV88" i="468"/>
  <c r="AD88" i="468"/>
  <c r="AZ87" i="468"/>
  <c r="AY87" i="468"/>
  <c r="AX87" i="468"/>
  <c r="AW87" i="468"/>
  <c r="AV87" i="468"/>
  <c r="AD87" i="468"/>
  <c r="AZ86" i="468"/>
  <c r="AY86" i="468"/>
  <c r="AX86" i="468"/>
  <c r="AW86" i="468"/>
  <c r="AV86" i="468"/>
  <c r="AD86" i="468"/>
  <c r="AZ85" i="468"/>
  <c r="AY85" i="468"/>
  <c r="AX85" i="468"/>
  <c r="AW85" i="468"/>
  <c r="AV85" i="468"/>
  <c r="AD85" i="468"/>
  <c r="AZ84" i="468"/>
  <c r="AY84" i="468"/>
  <c r="AX84" i="468"/>
  <c r="AW84" i="468"/>
  <c r="AV84" i="468"/>
  <c r="AD84" i="468"/>
  <c r="AZ83" i="468"/>
  <c r="AY83" i="468"/>
  <c r="AX83" i="468"/>
  <c r="AW83" i="468"/>
  <c r="AV83" i="468"/>
  <c r="AD83" i="468"/>
  <c r="AZ82" i="468"/>
  <c r="AY82" i="468"/>
  <c r="AX82" i="468"/>
  <c r="AW82" i="468"/>
  <c r="AV82" i="468"/>
  <c r="AD82" i="468"/>
  <c r="AZ81" i="468"/>
  <c r="AY81" i="468"/>
  <c r="AX81" i="468"/>
  <c r="AW81" i="468"/>
  <c r="AV81" i="468"/>
  <c r="AD81" i="468"/>
  <c r="AZ80" i="468"/>
  <c r="AY80" i="468"/>
  <c r="AX80" i="468"/>
  <c r="AW80" i="468"/>
  <c r="AV80" i="468"/>
  <c r="AD80" i="468"/>
  <c r="AZ79" i="468"/>
  <c r="AY79" i="468"/>
  <c r="AX79" i="468"/>
  <c r="AW79" i="468"/>
  <c r="AV79" i="468"/>
  <c r="AD79" i="468"/>
  <c r="AZ78" i="468"/>
  <c r="AY78" i="468"/>
  <c r="AX78" i="468"/>
  <c r="AW78" i="468"/>
  <c r="AV78" i="468"/>
  <c r="AD78" i="468"/>
  <c r="AZ77" i="468"/>
  <c r="AY77" i="468"/>
  <c r="AX77" i="468"/>
  <c r="AW77" i="468"/>
  <c r="AV77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103" i="466"/>
  <c r="X98" i="466"/>
  <c r="AZ88" i="466"/>
  <c r="AY88" i="466"/>
  <c r="AX88" i="466"/>
  <c r="AW88" i="466"/>
  <c r="AV88" i="466"/>
  <c r="AD88" i="466"/>
  <c r="AZ87" i="466"/>
  <c r="AY87" i="466"/>
  <c r="AX87" i="466"/>
  <c r="AW87" i="466"/>
  <c r="AV87" i="466"/>
  <c r="AD87" i="466"/>
  <c r="AZ86" i="466"/>
  <c r="AY86" i="466"/>
  <c r="AX86" i="466"/>
  <c r="AW86" i="466"/>
  <c r="AV86" i="466"/>
  <c r="AD86" i="466"/>
  <c r="AZ85" i="466"/>
  <c r="AY85" i="466"/>
  <c r="AX85" i="466"/>
  <c r="AW85" i="466"/>
  <c r="AV85" i="466"/>
  <c r="AD85" i="466"/>
  <c r="AZ84" i="466"/>
  <c r="AY84" i="466"/>
  <c r="AX84" i="466"/>
  <c r="AW84" i="466"/>
  <c r="AV84" i="466"/>
  <c r="AD84" i="466"/>
  <c r="AZ83" i="466"/>
  <c r="AY83" i="466"/>
  <c r="AX83" i="466"/>
  <c r="AW83" i="466"/>
  <c r="AV83" i="466"/>
  <c r="AD83" i="466"/>
  <c r="AZ82" i="466"/>
  <c r="AY82" i="466"/>
  <c r="AX82" i="466"/>
  <c r="AW82" i="466"/>
  <c r="AV82" i="466"/>
  <c r="AD82" i="466"/>
  <c r="AZ81" i="466"/>
  <c r="AY81" i="466"/>
  <c r="AX81" i="466"/>
  <c r="AW81" i="466"/>
  <c r="AV81" i="466"/>
  <c r="AD81" i="466"/>
  <c r="AZ80" i="466"/>
  <c r="AY80" i="466"/>
  <c r="AX80" i="466"/>
  <c r="AW80" i="466"/>
  <c r="AV80" i="466"/>
  <c r="AD80" i="466"/>
  <c r="AZ79" i="466"/>
  <c r="AY79" i="466"/>
  <c r="AX79" i="466"/>
  <c r="AW79" i="466"/>
  <c r="AV79" i="466"/>
  <c r="AD79" i="466"/>
  <c r="AZ78" i="466"/>
  <c r="AY78" i="466"/>
  <c r="AX78" i="466"/>
  <c r="AW78" i="466"/>
  <c r="AV78" i="466"/>
  <c r="AD78" i="466"/>
  <c r="AZ77" i="466"/>
  <c r="AY77" i="466"/>
  <c r="AX77" i="466"/>
  <c r="AW77" i="466"/>
  <c r="AV77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103" i="464"/>
  <c r="X98" i="464"/>
  <c r="AZ88" i="464"/>
  <c r="AY88" i="464"/>
  <c r="AX88" i="464"/>
  <c r="AW88" i="464"/>
  <c r="AV88" i="464"/>
  <c r="AD88" i="464"/>
  <c r="AZ87" i="464"/>
  <c r="AY87" i="464"/>
  <c r="AX87" i="464"/>
  <c r="AW87" i="464"/>
  <c r="AV87" i="464"/>
  <c r="AD87" i="464"/>
  <c r="AZ86" i="464"/>
  <c r="AY86" i="464"/>
  <c r="AX86" i="464"/>
  <c r="AW86" i="464"/>
  <c r="AV86" i="464"/>
  <c r="AD86" i="464"/>
  <c r="AZ85" i="464"/>
  <c r="AY85" i="464"/>
  <c r="AX85" i="464"/>
  <c r="AW85" i="464"/>
  <c r="AV85" i="464"/>
  <c r="AD85" i="464"/>
  <c r="AZ84" i="464"/>
  <c r="AY84" i="464"/>
  <c r="AX84" i="464"/>
  <c r="AW84" i="464"/>
  <c r="AV84" i="464"/>
  <c r="AD84" i="464"/>
  <c r="AZ83" i="464"/>
  <c r="AY83" i="464"/>
  <c r="AX83" i="464"/>
  <c r="AW83" i="464"/>
  <c r="AV83" i="464"/>
  <c r="AD83" i="464"/>
  <c r="AZ82" i="464"/>
  <c r="AY82" i="464"/>
  <c r="AX82" i="464"/>
  <c r="AW82" i="464"/>
  <c r="AV82" i="464"/>
  <c r="AD82" i="464"/>
  <c r="AZ81" i="464"/>
  <c r="AY81" i="464"/>
  <c r="AX81" i="464"/>
  <c r="AW81" i="464"/>
  <c r="AV81" i="464"/>
  <c r="AD81" i="464"/>
  <c r="AZ80" i="464"/>
  <c r="AY80" i="464"/>
  <c r="AX80" i="464"/>
  <c r="AW80" i="464"/>
  <c r="AV80" i="464"/>
  <c r="AD80" i="464"/>
  <c r="AZ79" i="464"/>
  <c r="AY79" i="464"/>
  <c r="AX79" i="464"/>
  <c r="AW79" i="464"/>
  <c r="AV79" i="464"/>
  <c r="AD79" i="464"/>
  <c r="AZ78" i="464"/>
  <c r="AY78" i="464"/>
  <c r="AX78" i="464"/>
  <c r="AW78" i="464"/>
  <c r="AV78" i="464"/>
  <c r="AD78" i="464"/>
  <c r="AZ77" i="464"/>
  <c r="AY77" i="464"/>
  <c r="AX77" i="464"/>
  <c r="AW77" i="464"/>
  <c r="AV77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103" i="462"/>
  <c r="X98" i="462"/>
  <c r="AZ88" i="462"/>
  <c r="AY88" i="462"/>
  <c r="AX88" i="462"/>
  <c r="AW88" i="462"/>
  <c r="AV88" i="462"/>
  <c r="AD88" i="462"/>
  <c r="AZ87" i="462"/>
  <c r="AY87" i="462"/>
  <c r="AX87" i="462"/>
  <c r="AW87" i="462"/>
  <c r="AV87" i="462"/>
  <c r="AD87" i="462"/>
  <c r="AZ86" i="462"/>
  <c r="AY86" i="462"/>
  <c r="AX86" i="462"/>
  <c r="AW86" i="462"/>
  <c r="AV86" i="462"/>
  <c r="AD86" i="462"/>
  <c r="AZ85" i="462"/>
  <c r="AY85" i="462"/>
  <c r="AX85" i="462"/>
  <c r="AW85" i="462"/>
  <c r="AV85" i="462"/>
  <c r="AD85" i="462"/>
  <c r="AZ84" i="462"/>
  <c r="AY84" i="462"/>
  <c r="AX84" i="462"/>
  <c r="AW84" i="462"/>
  <c r="AV84" i="462"/>
  <c r="AD84" i="462"/>
  <c r="AZ83" i="462"/>
  <c r="AY83" i="462"/>
  <c r="AX83" i="462"/>
  <c r="AW83" i="462"/>
  <c r="AV83" i="462"/>
  <c r="AD83" i="462"/>
  <c r="AZ82" i="462"/>
  <c r="AY82" i="462"/>
  <c r="AX82" i="462"/>
  <c r="AW82" i="462"/>
  <c r="AV82" i="462"/>
  <c r="AD82" i="462"/>
  <c r="AZ81" i="462"/>
  <c r="AY81" i="462"/>
  <c r="AX81" i="462"/>
  <c r="AW81" i="462"/>
  <c r="AV81" i="462"/>
  <c r="AD81" i="462"/>
  <c r="AZ80" i="462"/>
  <c r="AY80" i="462"/>
  <c r="AX80" i="462"/>
  <c r="AW80" i="462"/>
  <c r="AV80" i="462"/>
  <c r="AD80" i="462"/>
  <c r="AZ79" i="462"/>
  <c r="AY79" i="462"/>
  <c r="AX79" i="462"/>
  <c r="AW79" i="462"/>
  <c r="AV79" i="462"/>
  <c r="AD79" i="462"/>
  <c r="AZ78" i="462"/>
  <c r="AY78" i="462"/>
  <c r="AX78" i="462"/>
  <c r="AW78" i="462"/>
  <c r="AV78" i="462"/>
  <c r="AD78" i="462"/>
  <c r="AZ77" i="462"/>
  <c r="AY77" i="462"/>
  <c r="AX77" i="462"/>
  <c r="AW77" i="462"/>
  <c r="AV77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103" i="460"/>
  <c r="X98" i="460"/>
  <c r="AD86" i="460" s="1"/>
  <c r="AZ88" i="460"/>
  <c r="AY88" i="460"/>
  <c r="AX88" i="460"/>
  <c r="AW88" i="460"/>
  <c r="AV88" i="460"/>
  <c r="AD88" i="460"/>
  <c r="AZ87" i="460"/>
  <c r="AY87" i="460"/>
  <c r="AX87" i="460"/>
  <c r="AW87" i="460"/>
  <c r="AV87" i="460"/>
  <c r="AD87" i="460"/>
  <c r="AZ86" i="460"/>
  <c r="AY86" i="460"/>
  <c r="AX86" i="460"/>
  <c r="AW86" i="460"/>
  <c r="AV86" i="460"/>
  <c r="AZ85" i="460"/>
  <c r="AY85" i="460"/>
  <c r="AX85" i="460"/>
  <c r="AW85" i="460"/>
  <c r="AV85" i="460"/>
  <c r="AD85" i="460"/>
  <c r="AZ84" i="460"/>
  <c r="AY84" i="460"/>
  <c r="AX84" i="460"/>
  <c r="AW84" i="460"/>
  <c r="AV84" i="460"/>
  <c r="AD84" i="460"/>
  <c r="AZ83" i="460"/>
  <c r="AY83" i="460"/>
  <c r="AX83" i="460"/>
  <c r="AW83" i="460"/>
  <c r="AV83" i="460"/>
  <c r="AD83" i="460"/>
  <c r="AZ82" i="460"/>
  <c r="AY82" i="460"/>
  <c r="AX82" i="460"/>
  <c r="AW82" i="460"/>
  <c r="AV82" i="460"/>
  <c r="AD82" i="460"/>
  <c r="AZ81" i="460"/>
  <c r="AY81" i="460"/>
  <c r="AX81" i="460"/>
  <c r="AW81" i="460"/>
  <c r="AV81" i="460"/>
  <c r="AD81" i="460"/>
  <c r="AZ80" i="460"/>
  <c r="AY80" i="460"/>
  <c r="AX80" i="460"/>
  <c r="AW80" i="460"/>
  <c r="AV80" i="460"/>
  <c r="AD80" i="460"/>
  <c r="AZ79" i="460"/>
  <c r="AY79" i="460"/>
  <c r="AX79" i="460"/>
  <c r="AW79" i="460"/>
  <c r="AV79" i="460"/>
  <c r="AD79" i="460"/>
  <c r="AZ78" i="460"/>
  <c r="AY78" i="460"/>
  <c r="AX78" i="460"/>
  <c r="AW78" i="460"/>
  <c r="AV78" i="460"/>
  <c r="AD78" i="460"/>
  <c r="AZ77" i="460"/>
  <c r="AY77" i="460"/>
  <c r="AX77" i="460"/>
  <c r="AW77" i="460"/>
  <c r="AV77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103" i="458"/>
  <c r="X98" i="458"/>
  <c r="AZ88" i="458"/>
  <c r="AY88" i="458"/>
  <c r="AX88" i="458"/>
  <c r="AW88" i="458"/>
  <c r="AV88" i="458"/>
  <c r="AD88" i="458"/>
  <c r="AZ87" i="458"/>
  <c r="AY87" i="458"/>
  <c r="AX87" i="458"/>
  <c r="AW87" i="458"/>
  <c r="AV87" i="458"/>
  <c r="AD87" i="458"/>
  <c r="AZ86" i="458"/>
  <c r="AY86" i="458"/>
  <c r="AX86" i="458"/>
  <c r="AW86" i="458"/>
  <c r="AV86" i="458"/>
  <c r="AD86" i="458"/>
  <c r="AZ85" i="458"/>
  <c r="AY85" i="458"/>
  <c r="AX85" i="458"/>
  <c r="AW85" i="458"/>
  <c r="AV85" i="458"/>
  <c r="AD85" i="458"/>
  <c r="AZ84" i="458"/>
  <c r="AY84" i="458"/>
  <c r="AX84" i="458"/>
  <c r="AW84" i="458"/>
  <c r="AV84" i="458"/>
  <c r="AD84" i="458"/>
  <c r="AZ83" i="458"/>
  <c r="AY83" i="458"/>
  <c r="AX83" i="458"/>
  <c r="AW83" i="458"/>
  <c r="AV83" i="458"/>
  <c r="AD83" i="458"/>
  <c r="AZ82" i="458"/>
  <c r="AY82" i="458"/>
  <c r="AX82" i="458"/>
  <c r="AW82" i="458"/>
  <c r="AV82" i="458"/>
  <c r="AD82" i="458"/>
  <c r="AZ81" i="458"/>
  <c r="AY81" i="458"/>
  <c r="AX81" i="458"/>
  <c r="AW81" i="458"/>
  <c r="AV81" i="458"/>
  <c r="AD81" i="458"/>
  <c r="AZ80" i="458"/>
  <c r="AY80" i="458"/>
  <c r="AX80" i="458"/>
  <c r="AW80" i="458"/>
  <c r="AV80" i="458"/>
  <c r="AD80" i="458"/>
  <c r="AZ79" i="458"/>
  <c r="AY79" i="458"/>
  <c r="AX79" i="458"/>
  <c r="AW79" i="458"/>
  <c r="AV79" i="458"/>
  <c r="AD79" i="458"/>
  <c r="AZ78" i="458"/>
  <c r="AY78" i="458"/>
  <c r="AX78" i="458"/>
  <c r="AW78" i="458"/>
  <c r="AV78" i="458"/>
  <c r="AD78" i="458"/>
  <c r="AZ77" i="458"/>
  <c r="AY77" i="458"/>
  <c r="AX77" i="458"/>
  <c r="AW77" i="458"/>
  <c r="AV77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Z88" i="456"/>
  <c r="AY88" i="456"/>
  <c r="AX88" i="456"/>
  <c r="AW88" i="456"/>
  <c r="AV88" i="456"/>
  <c r="AZ87" i="456"/>
  <c r="AY87" i="456"/>
  <c r="AX87" i="456"/>
  <c r="AW87" i="456"/>
  <c r="AV87" i="456"/>
  <c r="AD87" i="456"/>
  <c r="AZ86" i="456"/>
  <c r="AY86" i="456"/>
  <c r="AX86" i="456"/>
  <c r="AW86" i="456"/>
  <c r="AV86" i="456"/>
  <c r="AZ85" i="456"/>
  <c r="AY85" i="456"/>
  <c r="AX85" i="456"/>
  <c r="AW85" i="456"/>
  <c r="AV85" i="456"/>
  <c r="AZ84" i="456"/>
  <c r="AY84" i="456"/>
  <c r="AX84" i="456"/>
  <c r="AW84" i="456"/>
  <c r="AV84" i="456"/>
  <c r="AZ83" i="456"/>
  <c r="AY83" i="456"/>
  <c r="AX83" i="456"/>
  <c r="AW83" i="456"/>
  <c r="AV83" i="456"/>
  <c r="AZ82" i="456"/>
  <c r="AY82" i="456"/>
  <c r="AX82" i="456"/>
  <c r="AW82" i="456"/>
  <c r="AV82" i="456"/>
  <c r="AZ81" i="456"/>
  <c r="AY81" i="456"/>
  <c r="AX81" i="456"/>
  <c r="AW81" i="456"/>
  <c r="AV81" i="456"/>
  <c r="AZ80" i="456"/>
  <c r="AY80" i="456"/>
  <c r="AX80" i="456"/>
  <c r="AW80" i="456"/>
  <c r="AV80" i="456"/>
  <c r="AZ79" i="456"/>
  <c r="AY79" i="456"/>
  <c r="AX79" i="456"/>
  <c r="AW79" i="456"/>
  <c r="AV79" i="456"/>
  <c r="AD79" i="456"/>
  <c r="AZ78" i="456"/>
  <c r="AY78" i="456"/>
  <c r="AX78" i="456"/>
  <c r="AW78" i="456"/>
  <c r="AV78" i="456"/>
  <c r="AZ77" i="456"/>
  <c r="AY77" i="456"/>
  <c r="AX77" i="456"/>
  <c r="AW77" i="456"/>
  <c r="AV77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5" i="455"/>
  <c r="F15" i="455"/>
  <c r="E15" i="455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103" i="454"/>
  <c r="X98" i="454"/>
  <c r="AD88" i="454" s="1"/>
  <c r="AZ88" i="454"/>
  <c r="AY88" i="454"/>
  <c r="AX88" i="454"/>
  <c r="AW88" i="454"/>
  <c r="AV88" i="454"/>
  <c r="AZ87" i="454"/>
  <c r="AY87" i="454"/>
  <c r="AX87" i="454"/>
  <c r="AW87" i="454"/>
  <c r="AV87" i="454"/>
  <c r="AD87" i="454"/>
  <c r="AZ86" i="454"/>
  <c r="AY86" i="454"/>
  <c r="AX86" i="454"/>
  <c r="AW86" i="454"/>
  <c r="AV86" i="454"/>
  <c r="AD86" i="454"/>
  <c r="AZ85" i="454"/>
  <c r="AY85" i="454"/>
  <c r="AX85" i="454"/>
  <c r="AW85" i="454"/>
  <c r="AV85" i="454"/>
  <c r="AD85" i="454"/>
  <c r="AZ84" i="454"/>
  <c r="AY84" i="454"/>
  <c r="AX84" i="454"/>
  <c r="AW84" i="454"/>
  <c r="AV84" i="454"/>
  <c r="AD84" i="454"/>
  <c r="AZ83" i="454"/>
  <c r="AY83" i="454"/>
  <c r="AX83" i="454"/>
  <c r="AW83" i="454"/>
  <c r="AV83" i="454"/>
  <c r="AD83" i="454"/>
  <c r="AZ82" i="454"/>
  <c r="AY82" i="454"/>
  <c r="AX82" i="454"/>
  <c r="AW82" i="454"/>
  <c r="AV82" i="454"/>
  <c r="AD82" i="454"/>
  <c r="AZ81" i="454"/>
  <c r="AY81" i="454"/>
  <c r="AX81" i="454"/>
  <c r="AW81" i="454"/>
  <c r="AV81" i="454"/>
  <c r="AD81" i="454"/>
  <c r="AZ80" i="454"/>
  <c r="AY80" i="454"/>
  <c r="AX80" i="454"/>
  <c r="AW80" i="454"/>
  <c r="AV80" i="454"/>
  <c r="AD80" i="454"/>
  <c r="AZ79" i="454"/>
  <c r="AY79" i="454"/>
  <c r="AX79" i="454"/>
  <c r="AW79" i="454"/>
  <c r="AV79" i="454"/>
  <c r="AD79" i="454"/>
  <c r="AZ78" i="454"/>
  <c r="AY78" i="454"/>
  <c r="AX78" i="454"/>
  <c r="AW78" i="454"/>
  <c r="AV78" i="454"/>
  <c r="AD78" i="454"/>
  <c r="AZ77" i="454"/>
  <c r="AY77" i="454"/>
  <c r="AX77" i="454"/>
  <c r="AW77" i="454"/>
  <c r="AV77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X103" i="452" s="1"/>
  <c r="AZ88" i="452"/>
  <c r="AY88" i="452"/>
  <c r="AX88" i="452"/>
  <c r="AW88" i="452"/>
  <c r="AV88" i="452"/>
  <c r="AD88" i="452"/>
  <c r="AZ87" i="452"/>
  <c r="AY87" i="452"/>
  <c r="AX87" i="452"/>
  <c r="AW87" i="452"/>
  <c r="AV87" i="452"/>
  <c r="AD87" i="452"/>
  <c r="AZ86" i="452"/>
  <c r="AY86" i="452"/>
  <c r="AX86" i="452"/>
  <c r="AW86" i="452"/>
  <c r="AV86" i="452"/>
  <c r="AD86" i="452"/>
  <c r="AZ85" i="452"/>
  <c r="AY85" i="452"/>
  <c r="AX85" i="452"/>
  <c r="AW85" i="452"/>
  <c r="AV85" i="452"/>
  <c r="AD85" i="452"/>
  <c r="AZ84" i="452"/>
  <c r="AY84" i="452"/>
  <c r="AX84" i="452"/>
  <c r="AW84" i="452"/>
  <c r="AV84" i="452"/>
  <c r="AD84" i="452"/>
  <c r="AZ83" i="452"/>
  <c r="AY83" i="452"/>
  <c r="AX83" i="452"/>
  <c r="AW83" i="452"/>
  <c r="AV83" i="452"/>
  <c r="AD83" i="452"/>
  <c r="AZ82" i="452"/>
  <c r="AY82" i="452"/>
  <c r="AX82" i="452"/>
  <c r="AW82" i="452"/>
  <c r="AV82" i="452"/>
  <c r="AD82" i="452"/>
  <c r="AZ81" i="452"/>
  <c r="AY81" i="452"/>
  <c r="AX81" i="452"/>
  <c r="AW81" i="452"/>
  <c r="AV81" i="452"/>
  <c r="AD81" i="452"/>
  <c r="AZ80" i="452"/>
  <c r="AY80" i="452"/>
  <c r="AX80" i="452"/>
  <c r="AW80" i="452"/>
  <c r="AV80" i="452"/>
  <c r="AD80" i="452"/>
  <c r="AZ79" i="452"/>
  <c r="AY79" i="452"/>
  <c r="AX79" i="452"/>
  <c r="AW79" i="452"/>
  <c r="AV79" i="452"/>
  <c r="AD79" i="452"/>
  <c r="AZ78" i="452"/>
  <c r="AY78" i="452"/>
  <c r="AX78" i="452"/>
  <c r="AW78" i="452"/>
  <c r="AV78" i="452"/>
  <c r="AD78" i="452"/>
  <c r="AZ77" i="452"/>
  <c r="AY77" i="452"/>
  <c r="AX77" i="452"/>
  <c r="AW77" i="452"/>
  <c r="AV77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Z88" i="450"/>
  <c r="AY88" i="450"/>
  <c r="AX88" i="450"/>
  <c r="AW88" i="450"/>
  <c r="AV88" i="450"/>
  <c r="AZ87" i="450"/>
  <c r="AY87" i="450"/>
  <c r="AX87" i="450"/>
  <c r="AW87" i="450"/>
  <c r="AV87" i="450"/>
  <c r="AD87" i="450"/>
  <c r="AZ86" i="450"/>
  <c r="AY86" i="450"/>
  <c r="AX86" i="450"/>
  <c r="AW86" i="450"/>
  <c r="AV86" i="450"/>
  <c r="AZ85" i="450"/>
  <c r="AY85" i="450"/>
  <c r="AX85" i="450"/>
  <c r="AW85" i="450"/>
  <c r="AV85" i="450"/>
  <c r="AZ84" i="450"/>
  <c r="AY84" i="450"/>
  <c r="AX84" i="450"/>
  <c r="AW84" i="450"/>
  <c r="AV84" i="450"/>
  <c r="AZ83" i="450"/>
  <c r="AY83" i="450"/>
  <c r="AX83" i="450"/>
  <c r="AW83" i="450"/>
  <c r="AV83" i="450"/>
  <c r="AZ82" i="450"/>
  <c r="AY82" i="450"/>
  <c r="AX82" i="450"/>
  <c r="AW82" i="450"/>
  <c r="AV82" i="450"/>
  <c r="AZ81" i="450"/>
  <c r="AY81" i="450"/>
  <c r="AX81" i="450"/>
  <c r="AW81" i="450"/>
  <c r="AV81" i="450"/>
  <c r="AZ80" i="450"/>
  <c r="AY80" i="450"/>
  <c r="AX80" i="450"/>
  <c r="AW80" i="450"/>
  <c r="AV80" i="450"/>
  <c r="AZ79" i="450"/>
  <c r="AY79" i="450"/>
  <c r="AX79" i="450"/>
  <c r="AW79" i="450"/>
  <c r="AV79" i="450"/>
  <c r="AD79" i="450"/>
  <c r="AZ78" i="450"/>
  <c r="AY78" i="450"/>
  <c r="AX78" i="450"/>
  <c r="AW78" i="450"/>
  <c r="AV78" i="450"/>
  <c r="AZ77" i="450"/>
  <c r="AY77" i="450"/>
  <c r="AX77" i="450"/>
  <c r="AW77" i="450"/>
  <c r="AV77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Z88" i="448"/>
  <c r="AY88" i="448"/>
  <c r="AX88" i="448"/>
  <c r="AW88" i="448"/>
  <c r="AV88" i="448"/>
  <c r="AZ87" i="448"/>
  <c r="AY87" i="448"/>
  <c r="AX87" i="448"/>
  <c r="AW87" i="448"/>
  <c r="AV87" i="448"/>
  <c r="AD87" i="448"/>
  <c r="AZ86" i="448"/>
  <c r="AY86" i="448"/>
  <c r="AX86" i="448"/>
  <c r="AW86" i="448"/>
  <c r="AV86" i="448"/>
  <c r="AD86" i="448"/>
  <c r="AZ85" i="448"/>
  <c r="AY85" i="448"/>
  <c r="AX85" i="448"/>
  <c r="AW85" i="448"/>
  <c r="AV85" i="448"/>
  <c r="AZ84" i="448"/>
  <c r="AY84" i="448"/>
  <c r="AX84" i="448"/>
  <c r="AW84" i="448"/>
  <c r="AV84" i="448"/>
  <c r="AD84" i="448"/>
  <c r="AZ83" i="448"/>
  <c r="AY83" i="448"/>
  <c r="AX83" i="448"/>
  <c r="AW83" i="448"/>
  <c r="AV83" i="448"/>
  <c r="AD83" i="448"/>
  <c r="AZ82" i="448"/>
  <c r="AY82" i="448"/>
  <c r="AX82" i="448"/>
  <c r="AW82" i="448"/>
  <c r="AV82" i="448"/>
  <c r="AD82" i="448"/>
  <c r="AZ81" i="448"/>
  <c r="AY81" i="448"/>
  <c r="AX81" i="448"/>
  <c r="AW81" i="448"/>
  <c r="AV81" i="448"/>
  <c r="AD81" i="448"/>
  <c r="AZ80" i="448"/>
  <c r="AY80" i="448"/>
  <c r="AX80" i="448"/>
  <c r="AW80" i="448"/>
  <c r="AV80" i="448"/>
  <c r="AD80" i="448"/>
  <c r="AZ79" i="448"/>
  <c r="AY79" i="448"/>
  <c r="AX79" i="448"/>
  <c r="AW79" i="448"/>
  <c r="AV79" i="448"/>
  <c r="AD79" i="448"/>
  <c r="AZ78" i="448"/>
  <c r="AY78" i="448"/>
  <c r="AX78" i="448"/>
  <c r="AW78" i="448"/>
  <c r="AV78" i="448"/>
  <c r="AD78" i="448"/>
  <c r="AZ77" i="448"/>
  <c r="AY77" i="448"/>
  <c r="AX77" i="448"/>
  <c r="AW77" i="448"/>
  <c r="AV77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X103" i="446" s="1"/>
  <c r="AZ88" i="446"/>
  <c r="AY88" i="446"/>
  <c r="AX88" i="446"/>
  <c r="AW88" i="446"/>
  <c r="AV88" i="446"/>
  <c r="AD88" i="446"/>
  <c r="AZ87" i="446"/>
  <c r="AY87" i="446"/>
  <c r="AX87" i="446"/>
  <c r="AW87" i="446"/>
  <c r="AV87" i="446"/>
  <c r="AD87" i="446"/>
  <c r="AZ86" i="446"/>
  <c r="AY86" i="446"/>
  <c r="AX86" i="446"/>
  <c r="AW86" i="446"/>
  <c r="AV86" i="446"/>
  <c r="AD86" i="446"/>
  <c r="AZ85" i="446"/>
  <c r="AY85" i="446"/>
  <c r="AX85" i="446"/>
  <c r="AW85" i="446"/>
  <c r="AV85" i="446"/>
  <c r="AD85" i="446"/>
  <c r="AZ84" i="446"/>
  <c r="AY84" i="446"/>
  <c r="AX84" i="446"/>
  <c r="AW84" i="446"/>
  <c r="AV84" i="446"/>
  <c r="AD84" i="446"/>
  <c r="AZ83" i="446"/>
  <c r="AY83" i="446"/>
  <c r="AX83" i="446"/>
  <c r="AW83" i="446"/>
  <c r="AV83" i="446"/>
  <c r="AD83" i="446"/>
  <c r="AZ82" i="446"/>
  <c r="AY82" i="446"/>
  <c r="AX82" i="446"/>
  <c r="AW82" i="446"/>
  <c r="AV82" i="446"/>
  <c r="AD82" i="446"/>
  <c r="AZ81" i="446"/>
  <c r="AY81" i="446"/>
  <c r="AX81" i="446"/>
  <c r="AW81" i="446"/>
  <c r="AV81" i="446"/>
  <c r="AD81" i="446"/>
  <c r="AZ80" i="446"/>
  <c r="AY80" i="446"/>
  <c r="AX80" i="446"/>
  <c r="AW80" i="446"/>
  <c r="AV80" i="446"/>
  <c r="AD80" i="446"/>
  <c r="AZ79" i="446"/>
  <c r="AY79" i="446"/>
  <c r="AX79" i="446"/>
  <c r="AW79" i="446"/>
  <c r="AV79" i="446"/>
  <c r="AD79" i="446"/>
  <c r="AZ78" i="446"/>
  <c r="AY78" i="446"/>
  <c r="AX78" i="446"/>
  <c r="AW78" i="446"/>
  <c r="AV78" i="446"/>
  <c r="AD78" i="446"/>
  <c r="AZ77" i="446"/>
  <c r="AY77" i="446"/>
  <c r="AX77" i="446"/>
  <c r="AW77" i="446"/>
  <c r="AV77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103" i="444"/>
  <c r="X98" i="444"/>
  <c r="AZ88" i="444"/>
  <c r="AY88" i="444"/>
  <c r="AX88" i="444"/>
  <c r="AW88" i="444"/>
  <c r="AV88" i="444"/>
  <c r="AD88" i="444"/>
  <c r="AZ87" i="444"/>
  <c r="AY87" i="444"/>
  <c r="AX87" i="444"/>
  <c r="AW87" i="444"/>
  <c r="AV87" i="444"/>
  <c r="AD87" i="444"/>
  <c r="AZ86" i="444"/>
  <c r="AY86" i="444"/>
  <c r="AX86" i="444"/>
  <c r="AW86" i="444"/>
  <c r="AV86" i="444"/>
  <c r="AD86" i="444"/>
  <c r="AZ85" i="444"/>
  <c r="AY85" i="444"/>
  <c r="AX85" i="444"/>
  <c r="AW85" i="444"/>
  <c r="AV85" i="444"/>
  <c r="AD85" i="444"/>
  <c r="AZ84" i="444"/>
  <c r="AY84" i="444"/>
  <c r="AX84" i="444"/>
  <c r="AW84" i="444"/>
  <c r="AV84" i="444"/>
  <c r="AD84" i="444"/>
  <c r="AZ83" i="444"/>
  <c r="AY83" i="444"/>
  <c r="AX83" i="444"/>
  <c r="AW83" i="444"/>
  <c r="AV83" i="444"/>
  <c r="AD83" i="444"/>
  <c r="AZ82" i="444"/>
  <c r="AY82" i="444"/>
  <c r="AX82" i="444"/>
  <c r="AW82" i="444"/>
  <c r="AV82" i="444"/>
  <c r="AD82" i="444"/>
  <c r="AZ81" i="444"/>
  <c r="AY81" i="444"/>
  <c r="AX81" i="444"/>
  <c r="AW81" i="444"/>
  <c r="AV81" i="444"/>
  <c r="AD81" i="444"/>
  <c r="AZ80" i="444"/>
  <c r="AY80" i="444"/>
  <c r="AX80" i="444"/>
  <c r="AW80" i="444"/>
  <c r="AV80" i="444"/>
  <c r="AD80" i="444"/>
  <c r="AZ79" i="444"/>
  <c r="AY79" i="444"/>
  <c r="AX79" i="444"/>
  <c r="AW79" i="444"/>
  <c r="AV79" i="444"/>
  <c r="AD79" i="444"/>
  <c r="AZ78" i="444"/>
  <c r="AY78" i="444"/>
  <c r="AX78" i="444"/>
  <c r="AW78" i="444"/>
  <c r="AV78" i="444"/>
  <c r="AD78" i="444"/>
  <c r="AZ77" i="444"/>
  <c r="AY77" i="444"/>
  <c r="AX77" i="444"/>
  <c r="AW77" i="444"/>
  <c r="AV77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Z88" i="442"/>
  <c r="AY88" i="442"/>
  <c r="AX88" i="442"/>
  <c r="AW88" i="442"/>
  <c r="AV88" i="442"/>
  <c r="AD88" i="442"/>
  <c r="AZ87" i="442"/>
  <c r="AY87" i="442"/>
  <c r="AX87" i="442"/>
  <c r="AW87" i="442"/>
  <c r="AV87" i="442"/>
  <c r="AD87" i="442"/>
  <c r="AZ86" i="442"/>
  <c r="AY86" i="442"/>
  <c r="AX86" i="442"/>
  <c r="AW86" i="442"/>
  <c r="AV86" i="442"/>
  <c r="AD86" i="442"/>
  <c r="AZ85" i="442"/>
  <c r="AY85" i="442"/>
  <c r="AX85" i="442"/>
  <c r="AW85" i="442"/>
  <c r="AV85" i="442"/>
  <c r="AZ84" i="442"/>
  <c r="AY84" i="442"/>
  <c r="AX84" i="442"/>
  <c r="AW84" i="442"/>
  <c r="AV84" i="442"/>
  <c r="AD84" i="442"/>
  <c r="AZ83" i="442"/>
  <c r="AY83" i="442"/>
  <c r="AX83" i="442"/>
  <c r="AW83" i="442"/>
  <c r="AV83" i="442"/>
  <c r="AD83" i="442"/>
  <c r="AZ82" i="442"/>
  <c r="AY82" i="442"/>
  <c r="AX82" i="442"/>
  <c r="AW82" i="442"/>
  <c r="AV82" i="442"/>
  <c r="AD82" i="442"/>
  <c r="AZ81" i="442"/>
  <c r="AY81" i="442"/>
  <c r="AX81" i="442"/>
  <c r="AW81" i="442"/>
  <c r="AV81" i="442"/>
  <c r="AZ80" i="442"/>
  <c r="AY80" i="442"/>
  <c r="AX80" i="442"/>
  <c r="AW80" i="442"/>
  <c r="AV80" i="442"/>
  <c r="AD80" i="442"/>
  <c r="AZ79" i="442"/>
  <c r="AY79" i="442"/>
  <c r="AX79" i="442"/>
  <c r="AW79" i="442"/>
  <c r="AV79" i="442"/>
  <c r="AD79" i="442"/>
  <c r="AZ78" i="442"/>
  <c r="AY78" i="442"/>
  <c r="AX78" i="442"/>
  <c r="AW78" i="442"/>
  <c r="AV78" i="442"/>
  <c r="AD78" i="442"/>
  <c r="AZ77" i="442"/>
  <c r="AY77" i="442"/>
  <c r="AX77" i="442"/>
  <c r="AW77" i="442"/>
  <c r="AV77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103" i="440"/>
  <c r="X98" i="440"/>
  <c r="AZ88" i="440"/>
  <c r="AY88" i="440"/>
  <c r="AX88" i="440"/>
  <c r="AW88" i="440"/>
  <c r="AV88" i="440"/>
  <c r="AD88" i="440"/>
  <c r="AZ87" i="440"/>
  <c r="AY87" i="440"/>
  <c r="AX87" i="440"/>
  <c r="AW87" i="440"/>
  <c r="AV87" i="440"/>
  <c r="AD87" i="440"/>
  <c r="AZ86" i="440"/>
  <c r="AY86" i="440"/>
  <c r="AX86" i="440"/>
  <c r="AW86" i="440"/>
  <c r="AV86" i="440"/>
  <c r="AD86" i="440"/>
  <c r="AZ85" i="440"/>
  <c r="AY85" i="440"/>
  <c r="AX85" i="440"/>
  <c r="AW85" i="440"/>
  <c r="AV85" i="440"/>
  <c r="AD85" i="440"/>
  <c r="AZ84" i="440"/>
  <c r="AY84" i="440"/>
  <c r="AX84" i="440"/>
  <c r="AW84" i="440"/>
  <c r="AV84" i="440"/>
  <c r="AD84" i="440"/>
  <c r="AZ83" i="440"/>
  <c r="AY83" i="440"/>
  <c r="AX83" i="440"/>
  <c r="AW83" i="440"/>
  <c r="AV83" i="440"/>
  <c r="AD83" i="440"/>
  <c r="AZ82" i="440"/>
  <c r="AY82" i="440"/>
  <c r="AX82" i="440"/>
  <c r="AW82" i="440"/>
  <c r="AV82" i="440"/>
  <c r="AD82" i="440"/>
  <c r="AZ81" i="440"/>
  <c r="AY81" i="440"/>
  <c r="AX81" i="440"/>
  <c r="AW81" i="440"/>
  <c r="AV81" i="440"/>
  <c r="AD81" i="440"/>
  <c r="AZ80" i="440"/>
  <c r="AY80" i="440"/>
  <c r="AX80" i="440"/>
  <c r="AW80" i="440"/>
  <c r="AV80" i="440"/>
  <c r="AD80" i="440"/>
  <c r="AZ79" i="440"/>
  <c r="AY79" i="440"/>
  <c r="AX79" i="440"/>
  <c r="AW79" i="440"/>
  <c r="AV79" i="440"/>
  <c r="AD79" i="440"/>
  <c r="AZ78" i="440"/>
  <c r="AY78" i="440"/>
  <c r="AX78" i="440"/>
  <c r="AW78" i="440"/>
  <c r="AV78" i="440"/>
  <c r="AD78" i="440"/>
  <c r="AZ77" i="440"/>
  <c r="AY77" i="440"/>
  <c r="AX77" i="440"/>
  <c r="AW77" i="440"/>
  <c r="AV77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Z88" i="438"/>
  <c r="AY88" i="438"/>
  <c r="AX88" i="438"/>
  <c r="AW88" i="438"/>
  <c r="AV88" i="438"/>
  <c r="AZ87" i="438"/>
  <c r="AY87" i="438"/>
  <c r="AX87" i="438"/>
  <c r="AW87" i="438"/>
  <c r="AV87" i="438"/>
  <c r="AD87" i="438"/>
  <c r="AZ86" i="438"/>
  <c r="AY86" i="438"/>
  <c r="AX86" i="438"/>
  <c r="AW86" i="438"/>
  <c r="AV86" i="438"/>
  <c r="AZ85" i="438"/>
  <c r="AY85" i="438"/>
  <c r="AX85" i="438"/>
  <c r="AW85" i="438"/>
  <c r="AV85" i="438"/>
  <c r="AZ84" i="438"/>
  <c r="AY84" i="438"/>
  <c r="AX84" i="438"/>
  <c r="AW84" i="438"/>
  <c r="AV84" i="438"/>
  <c r="AZ83" i="438"/>
  <c r="AY83" i="438"/>
  <c r="AX83" i="438"/>
  <c r="AW83" i="438"/>
  <c r="AV83" i="438"/>
  <c r="AD83" i="438"/>
  <c r="AZ82" i="438"/>
  <c r="AY82" i="438"/>
  <c r="AX82" i="438"/>
  <c r="AW82" i="438"/>
  <c r="AV82" i="438"/>
  <c r="AZ81" i="438"/>
  <c r="AY81" i="438"/>
  <c r="AX81" i="438"/>
  <c r="AW81" i="438"/>
  <c r="AV81" i="438"/>
  <c r="AZ80" i="438"/>
  <c r="AY80" i="438"/>
  <c r="AX80" i="438"/>
  <c r="AW80" i="438"/>
  <c r="AV80" i="438"/>
  <c r="AD80" i="438"/>
  <c r="AZ79" i="438"/>
  <c r="AY79" i="438"/>
  <c r="AX79" i="438"/>
  <c r="AW79" i="438"/>
  <c r="AV79" i="438"/>
  <c r="AD79" i="438"/>
  <c r="AZ78" i="438"/>
  <c r="AY78" i="438"/>
  <c r="AX78" i="438"/>
  <c r="AW78" i="438"/>
  <c r="AV78" i="438"/>
  <c r="AZ77" i="438"/>
  <c r="AY77" i="438"/>
  <c r="AX77" i="438"/>
  <c r="AW77" i="438"/>
  <c r="AV77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X103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X103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X103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X103" i="448"/>
  <c r="X103" i="442"/>
  <c r="AD85" i="442"/>
  <c r="AD81" i="442"/>
  <c r="AD77" i="442"/>
  <c r="L4" i="439"/>
  <c r="AD88" i="438"/>
  <c r="AD84" i="438"/>
  <c r="X103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Z88" i="436"/>
  <c r="AY88" i="436"/>
  <c r="AX88" i="436"/>
  <c r="AW88" i="436"/>
  <c r="AV88" i="436"/>
  <c r="AZ87" i="436"/>
  <c r="AY87" i="436"/>
  <c r="AX87" i="436"/>
  <c r="AW87" i="436"/>
  <c r="AV87" i="436"/>
  <c r="AZ86" i="436"/>
  <c r="AY86" i="436"/>
  <c r="AX86" i="436"/>
  <c r="AW86" i="436"/>
  <c r="AV86" i="436"/>
  <c r="AZ85" i="436"/>
  <c r="AY85" i="436"/>
  <c r="AX85" i="436"/>
  <c r="AW85" i="436"/>
  <c r="AV85" i="436"/>
  <c r="AZ84" i="436"/>
  <c r="AY84" i="436"/>
  <c r="AX84" i="436"/>
  <c r="AW84" i="436"/>
  <c r="AV84" i="436"/>
  <c r="AZ83" i="436"/>
  <c r="AY83" i="436"/>
  <c r="AX83" i="436"/>
  <c r="AW83" i="436"/>
  <c r="AV83" i="436"/>
  <c r="AD83" i="436"/>
  <c r="AZ82" i="436"/>
  <c r="AY82" i="436"/>
  <c r="AX82" i="436"/>
  <c r="AW82" i="436"/>
  <c r="AV82" i="436"/>
  <c r="AZ81" i="436"/>
  <c r="AY81" i="436"/>
  <c r="AX81" i="436"/>
  <c r="AW81" i="436"/>
  <c r="AV81" i="436"/>
  <c r="AZ80" i="436"/>
  <c r="AY80" i="436"/>
  <c r="AX80" i="436"/>
  <c r="AW80" i="436"/>
  <c r="AV80" i="436"/>
  <c r="AZ79" i="436"/>
  <c r="AY79" i="436"/>
  <c r="AX79" i="436"/>
  <c r="AW79" i="436"/>
  <c r="AV79" i="436"/>
  <c r="AZ78" i="436"/>
  <c r="AY78" i="436"/>
  <c r="AX78" i="436"/>
  <c r="AW78" i="436"/>
  <c r="AV78" i="436"/>
  <c r="AZ77" i="436"/>
  <c r="AY77" i="436"/>
  <c r="AX77" i="436"/>
  <c r="AW77" i="436"/>
  <c r="AV77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X103" i="434" s="1"/>
  <c r="AZ88" i="434"/>
  <c r="AY88" i="434"/>
  <c r="AX88" i="434"/>
  <c r="AW88" i="434"/>
  <c r="AV88" i="434"/>
  <c r="AD88" i="434"/>
  <c r="AZ87" i="434"/>
  <c r="AY87" i="434"/>
  <c r="AX87" i="434"/>
  <c r="AW87" i="434"/>
  <c r="AV87" i="434"/>
  <c r="AD87" i="434"/>
  <c r="AZ86" i="434"/>
  <c r="AY86" i="434"/>
  <c r="AX86" i="434"/>
  <c r="AW86" i="434"/>
  <c r="AV86" i="434"/>
  <c r="AD86" i="434"/>
  <c r="AZ85" i="434"/>
  <c r="AY85" i="434"/>
  <c r="AX85" i="434"/>
  <c r="AW85" i="434"/>
  <c r="AV85" i="434"/>
  <c r="AD85" i="434"/>
  <c r="AZ84" i="434"/>
  <c r="AY84" i="434"/>
  <c r="AX84" i="434"/>
  <c r="AW84" i="434"/>
  <c r="AV84" i="434"/>
  <c r="AD84" i="434"/>
  <c r="AZ83" i="434"/>
  <c r="AY83" i="434"/>
  <c r="AX83" i="434"/>
  <c r="AW83" i="434"/>
  <c r="AV83" i="434"/>
  <c r="AD83" i="434"/>
  <c r="AZ82" i="434"/>
  <c r="AY82" i="434"/>
  <c r="AX82" i="434"/>
  <c r="AW82" i="434"/>
  <c r="AV82" i="434"/>
  <c r="AD82" i="434"/>
  <c r="AZ81" i="434"/>
  <c r="AY81" i="434"/>
  <c r="AX81" i="434"/>
  <c r="AW81" i="434"/>
  <c r="AV81" i="434"/>
  <c r="AD81" i="434"/>
  <c r="AZ80" i="434"/>
  <c r="AY80" i="434"/>
  <c r="AX80" i="434"/>
  <c r="AW80" i="434"/>
  <c r="AV80" i="434"/>
  <c r="AD80" i="434"/>
  <c r="AZ79" i="434"/>
  <c r="AY79" i="434"/>
  <c r="AX79" i="434"/>
  <c r="AW79" i="434"/>
  <c r="AV79" i="434"/>
  <c r="AD79" i="434"/>
  <c r="AZ78" i="434"/>
  <c r="AY78" i="434"/>
  <c r="AX78" i="434"/>
  <c r="AW78" i="434"/>
  <c r="AV78" i="434"/>
  <c r="AD78" i="434"/>
  <c r="AZ77" i="434"/>
  <c r="AY77" i="434"/>
  <c r="AX77" i="434"/>
  <c r="AW77" i="434"/>
  <c r="AV77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X103" i="432" s="1"/>
  <c r="AZ88" i="432"/>
  <c r="AY88" i="432"/>
  <c r="AX88" i="432"/>
  <c r="AW88" i="432"/>
  <c r="AV88" i="432"/>
  <c r="AD88" i="432"/>
  <c r="AZ87" i="432"/>
  <c r="AY87" i="432"/>
  <c r="AX87" i="432"/>
  <c r="AW87" i="432"/>
  <c r="AV87" i="432"/>
  <c r="AD87" i="432"/>
  <c r="AZ86" i="432"/>
  <c r="AY86" i="432"/>
  <c r="AX86" i="432"/>
  <c r="AW86" i="432"/>
  <c r="AV86" i="432"/>
  <c r="AD86" i="432"/>
  <c r="AZ85" i="432"/>
  <c r="AY85" i="432"/>
  <c r="AX85" i="432"/>
  <c r="AW85" i="432"/>
  <c r="AV85" i="432"/>
  <c r="AD85" i="432"/>
  <c r="AZ84" i="432"/>
  <c r="AY84" i="432"/>
  <c r="AX84" i="432"/>
  <c r="AW84" i="432"/>
  <c r="AV84" i="432"/>
  <c r="AD84" i="432"/>
  <c r="AZ83" i="432"/>
  <c r="AY83" i="432"/>
  <c r="AX83" i="432"/>
  <c r="AW83" i="432"/>
  <c r="AV83" i="432"/>
  <c r="AD83" i="432"/>
  <c r="AZ82" i="432"/>
  <c r="AY82" i="432"/>
  <c r="AX82" i="432"/>
  <c r="AW82" i="432"/>
  <c r="AV82" i="432"/>
  <c r="AD82" i="432"/>
  <c r="AZ81" i="432"/>
  <c r="AY81" i="432"/>
  <c r="AX81" i="432"/>
  <c r="AW81" i="432"/>
  <c r="AV81" i="432"/>
  <c r="AD81" i="432"/>
  <c r="AZ80" i="432"/>
  <c r="AY80" i="432"/>
  <c r="AX80" i="432"/>
  <c r="AW80" i="432"/>
  <c r="AV80" i="432"/>
  <c r="AD80" i="432"/>
  <c r="AZ79" i="432"/>
  <c r="AY79" i="432"/>
  <c r="AX79" i="432"/>
  <c r="AW79" i="432"/>
  <c r="AV79" i="432"/>
  <c r="AD79" i="432"/>
  <c r="AZ78" i="432"/>
  <c r="AY78" i="432"/>
  <c r="AX78" i="432"/>
  <c r="AW78" i="432"/>
  <c r="AV78" i="432"/>
  <c r="AD78" i="432"/>
  <c r="AZ77" i="432"/>
  <c r="AY77" i="432"/>
  <c r="AX77" i="432"/>
  <c r="AW77" i="432"/>
  <c r="AV77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103" i="430"/>
  <c r="X98" i="430"/>
  <c r="AZ88" i="430"/>
  <c r="AY88" i="430"/>
  <c r="AX88" i="430"/>
  <c r="AW88" i="430"/>
  <c r="AV88" i="430"/>
  <c r="AD88" i="430"/>
  <c r="AZ87" i="430"/>
  <c r="AY87" i="430"/>
  <c r="AX87" i="430"/>
  <c r="AW87" i="430"/>
  <c r="AV87" i="430"/>
  <c r="AD87" i="430"/>
  <c r="AZ86" i="430"/>
  <c r="AY86" i="430"/>
  <c r="AX86" i="430"/>
  <c r="AW86" i="430"/>
  <c r="AV86" i="430"/>
  <c r="AD86" i="430"/>
  <c r="AZ85" i="430"/>
  <c r="AY85" i="430"/>
  <c r="AX85" i="430"/>
  <c r="AW85" i="430"/>
  <c r="AV85" i="430"/>
  <c r="AD85" i="430"/>
  <c r="AZ84" i="430"/>
  <c r="AY84" i="430"/>
  <c r="AX84" i="430"/>
  <c r="AW84" i="430"/>
  <c r="AV84" i="430"/>
  <c r="AD84" i="430"/>
  <c r="AZ83" i="430"/>
  <c r="AY83" i="430"/>
  <c r="AX83" i="430"/>
  <c r="AW83" i="430"/>
  <c r="AV83" i="430"/>
  <c r="AD83" i="430"/>
  <c r="AZ82" i="430"/>
  <c r="AY82" i="430"/>
  <c r="AX82" i="430"/>
  <c r="AW82" i="430"/>
  <c r="AV82" i="430"/>
  <c r="AD82" i="430"/>
  <c r="AZ81" i="430"/>
  <c r="AY81" i="430"/>
  <c r="AX81" i="430"/>
  <c r="AW81" i="430"/>
  <c r="AV81" i="430"/>
  <c r="AD81" i="430"/>
  <c r="AZ80" i="430"/>
  <c r="AY80" i="430"/>
  <c r="AX80" i="430"/>
  <c r="AW80" i="430"/>
  <c r="AV80" i="430"/>
  <c r="AD80" i="430"/>
  <c r="AZ79" i="430"/>
  <c r="AY79" i="430"/>
  <c r="AX79" i="430"/>
  <c r="AW79" i="430"/>
  <c r="AV79" i="430"/>
  <c r="AD79" i="430"/>
  <c r="AZ78" i="430"/>
  <c r="AY78" i="430"/>
  <c r="AX78" i="430"/>
  <c r="AW78" i="430"/>
  <c r="AV78" i="430"/>
  <c r="AD78" i="430"/>
  <c r="AZ77" i="430"/>
  <c r="AY77" i="430"/>
  <c r="AX77" i="430"/>
  <c r="AW77" i="430"/>
  <c r="AV77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Z88" i="428"/>
  <c r="AY88" i="428"/>
  <c r="AX88" i="428"/>
  <c r="AW88" i="428"/>
  <c r="AV88" i="428"/>
  <c r="AZ87" i="428"/>
  <c r="AY87" i="428"/>
  <c r="AX87" i="428"/>
  <c r="AW87" i="428"/>
  <c r="AV87" i="428"/>
  <c r="AD87" i="428"/>
  <c r="AZ86" i="428"/>
  <c r="AY86" i="428"/>
  <c r="AX86" i="428"/>
  <c r="AW86" i="428"/>
  <c r="AV86" i="428"/>
  <c r="AZ85" i="428"/>
  <c r="AY85" i="428"/>
  <c r="AX85" i="428"/>
  <c r="AW85" i="428"/>
  <c r="AV85" i="428"/>
  <c r="AZ84" i="428"/>
  <c r="AY84" i="428"/>
  <c r="AX84" i="428"/>
  <c r="AW84" i="428"/>
  <c r="AV84" i="428"/>
  <c r="AZ83" i="428"/>
  <c r="AY83" i="428"/>
  <c r="AX83" i="428"/>
  <c r="AW83" i="428"/>
  <c r="AV83" i="428"/>
  <c r="AZ82" i="428"/>
  <c r="AY82" i="428"/>
  <c r="AX82" i="428"/>
  <c r="AW82" i="428"/>
  <c r="AV82" i="428"/>
  <c r="AZ81" i="428"/>
  <c r="AY81" i="428"/>
  <c r="AX81" i="428"/>
  <c r="AW81" i="428"/>
  <c r="AV81" i="428"/>
  <c r="AZ80" i="428"/>
  <c r="AY80" i="428"/>
  <c r="AX80" i="428"/>
  <c r="AW80" i="428"/>
  <c r="AV80" i="428"/>
  <c r="AZ79" i="428"/>
  <c r="AY79" i="428"/>
  <c r="AX79" i="428"/>
  <c r="AW79" i="428"/>
  <c r="AV79" i="428"/>
  <c r="AD79" i="428"/>
  <c r="AZ78" i="428"/>
  <c r="AY78" i="428"/>
  <c r="AX78" i="428"/>
  <c r="AW78" i="428"/>
  <c r="AV78" i="428"/>
  <c r="AZ77" i="428"/>
  <c r="AY77" i="428"/>
  <c r="AX77" i="428"/>
  <c r="AW77" i="428"/>
  <c r="AV77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Z88" i="426"/>
  <c r="AY88" i="426"/>
  <c r="AX88" i="426"/>
  <c r="AW88" i="426"/>
  <c r="AV88" i="426"/>
  <c r="AD88" i="426"/>
  <c r="AZ87" i="426"/>
  <c r="AY87" i="426"/>
  <c r="AX87" i="426"/>
  <c r="AW87" i="426"/>
  <c r="AV87" i="426"/>
  <c r="AD87" i="426"/>
  <c r="AZ86" i="426"/>
  <c r="AY86" i="426"/>
  <c r="AX86" i="426"/>
  <c r="AW86" i="426"/>
  <c r="AV86" i="426"/>
  <c r="AZ85" i="426"/>
  <c r="AY85" i="426"/>
  <c r="AX85" i="426"/>
  <c r="AW85" i="426"/>
  <c r="AV85" i="426"/>
  <c r="AZ84" i="426"/>
  <c r="AY84" i="426"/>
  <c r="AX84" i="426"/>
  <c r="AW84" i="426"/>
  <c r="AV84" i="426"/>
  <c r="AD84" i="426"/>
  <c r="AZ83" i="426"/>
  <c r="AY83" i="426"/>
  <c r="AX83" i="426"/>
  <c r="AW83" i="426"/>
  <c r="AV83" i="426"/>
  <c r="AD83" i="426"/>
  <c r="AZ82" i="426"/>
  <c r="AY82" i="426"/>
  <c r="AX82" i="426"/>
  <c r="AW82" i="426"/>
  <c r="AV82" i="426"/>
  <c r="AD82" i="426"/>
  <c r="AZ81" i="426"/>
  <c r="AY81" i="426"/>
  <c r="AX81" i="426"/>
  <c r="AW81" i="426"/>
  <c r="AV81" i="426"/>
  <c r="AZ80" i="426"/>
  <c r="AY80" i="426"/>
  <c r="AX80" i="426"/>
  <c r="AW80" i="426"/>
  <c r="AV80" i="426"/>
  <c r="AD80" i="426"/>
  <c r="AZ79" i="426"/>
  <c r="AY79" i="426"/>
  <c r="AX79" i="426"/>
  <c r="AW79" i="426"/>
  <c r="AV79" i="426"/>
  <c r="AD79" i="426"/>
  <c r="AZ78" i="426"/>
  <c r="AY78" i="426"/>
  <c r="AX78" i="426"/>
  <c r="AW78" i="426"/>
  <c r="AV78" i="426"/>
  <c r="AD78" i="426"/>
  <c r="AZ77" i="426"/>
  <c r="AY77" i="426"/>
  <c r="AX77" i="426"/>
  <c r="AW77" i="426"/>
  <c r="AV77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Z88" i="424"/>
  <c r="AY88" i="424"/>
  <c r="AX88" i="424"/>
  <c r="AW88" i="424"/>
  <c r="AV88" i="424"/>
  <c r="AZ87" i="424"/>
  <c r="AY87" i="424"/>
  <c r="AX87" i="424"/>
  <c r="AW87" i="424"/>
  <c r="AV87" i="424"/>
  <c r="AZ86" i="424"/>
  <c r="AY86" i="424"/>
  <c r="AX86" i="424"/>
  <c r="AW86" i="424"/>
  <c r="AV86" i="424"/>
  <c r="AZ85" i="424"/>
  <c r="AY85" i="424"/>
  <c r="AX85" i="424"/>
  <c r="AW85" i="424"/>
  <c r="AV85" i="424"/>
  <c r="AZ84" i="424"/>
  <c r="AY84" i="424"/>
  <c r="AX84" i="424"/>
  <c r="AW84" i="424"/>
  <c r="AV84" i="424"/>
  <c r="AZ83" i="424"/>
  <c r="AY83" i="424"/>
  <c r="AX83" i="424"/>
  <c r="AW83" i="424"/>
  <c r="AV83" i="424"/>
  <c r="AD83" i="424"/>
  <c r="AZ82" i="424"/>
  <c r="AY82" i="424"/>
  <c r="AX82" i="424"/>
  <c r="AW82" i="424"/>
  <c r="AV82" i="424"/>
  <c r="AZ81" i="424"/>
  <c r="AY81" i="424"/>
  <c r="AX81" i="424"/>
  <c r="AW81" i="424"/>
  <c r="AV81" i="424"/>
  <c r="AZ80" i="424"/>
  <c r="AY80" i="424"/>
  <c r="AX80" i="424"/>
  <c r="AW80" i="424"/>
  <c r="AV80" i="424"/>
  <c r="AZ79" i="424"/>
  <c r="AY79" i="424"/>
  <c r="AX79" i="424"/>
  <c r="AW79" i="424"/>
  <c r="AV79" i="424"/>
  <c r="AZ78" i="424"/>
  <c r="AY78" i="424"/>
  <c r="AX78" i="424"/>
  <c r="AW78" i="424"/>
  <c r="AV78" i="424"/>
  <c r="AZ77" i="424"/>
  <c r="AY77" i="424"/>
  <c r="AX77" i="424"/>
  <c r="AW77" i="424"/>
  <c r="AV77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Z88" i="422"/>
  <c r="AY88" i="422"/>
  <c r="AX88" i="422"/>
  <c r="AW88" i="422"/>
  <c r="AV88" i="422"/>
  <c r="AZ87" i="422"/>
  <c r="AY87" i="422"/>
  <c r="AX87" i="422"/>
  <c r="AW87" i="422"/>
  <c r="AV87" i="422"/>
  <c r="AD87" i="422"/>
  <c r="AZ86" i="422"/>
  <c r="AY86" i="422"/>
  <c r="AX86" i="422"/>
  <c r="AW86" i="422"/>
  <c r="AV86" i="422"/>
  <c r="AZ85" i="422"/>
  <c r="AY85" i="422"/>
  <c r="AX85" i="422"/>
  <c r="AW85" i="422"/>
  <c r="AV85" i="422"/>
  <c r="AZ84" i="422"/>
  <c r="AY84" i="422"/>
  <c r="AX84" i="422"/>
  <c r="AW84" i="422"/>
  <c r="AV84" i="422"/>
  <c r="AZ83" i="422"/>
  <c r="AY83" i="422"/>
  <c r="AX83" i="422"/>
  <c r="AW83" i="422"/>
  <c r="AV83" i="422"/>
  <c r="AZ82" i="422"/>
  <c r="AY82" i="422"/>
  <c r="AX82" i="422"/>
  <c r="AW82" i="422"/>
  <c r="AV82" i="422"/>
  <c r="AZ81" i="422"/>
  <c r="AY81" i="422"/>
  <c r="AX81" i="422"/>
  <c r="AW81" i="422"/>
  <c r="AV81" i="422"/>
  <c r="AZ80" i="422"/>
  <c r="AY80" i="422"/>
  <c r="AX80" i="422"/>
  <c r="AW80" i="422"/>
  <c r="AV80" i="422"/>
  <c r="AZ79" i="422"/>
  <c r="AY79" i="422"/>
  <c r="AX79" i="422"/>
  <c r="AW79" i="422"/>
  <c r="AV79" i="422"/>
  <c r="AD79" i="422"/>
  <c r="AZ78" i="422"/>
  <c r="AY78" i="422"/>
  <c r="AX78" i="422"/>
  <c r="AW78" i="422"/>
  <c r="AV78" i="422"/>
  <c r="AZ77" i="422"/>
  <c r="AY77" i="422"/>
  <c r="AX77" i="422"/>
  <c r="AW77" i="422"/>
  <c r="AV77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Z88" i="420"/>
  <c r="AY88" i="420"/>
  <c r="AX88" i="420"/>
  <c r="AW88" i="420"/>
  <c r="AV88" i="420"/>
  <c r="AZ87" i="420"/>
  <c r="AY87" i="420"/>
  <c r="AX87" i="420"/>
  <c r="AW87" i="420"/>
  <c r="AV87" i="420"/>
  <c r="AZ86" i="420"/>
  <c r="AY86" i="420"/>
  <c r="AX86" i="420"/>
  <c r="AW86" i="420"/>
  <c r="AV86" i="420"/>
  <c r="AZ85" i="420"/>
  <c r="AY85" i="420"/>
  <c r="AX85" i="420"/>
  <c r="AW85" i="420"/>
  <c r="AV85" i="420"/>
  <c r="AZ84" i="420"/>
  <c r="AY84" i="420"/>
  <c r="AX84" i="420"/>
  <c r="AW84" i="420"/>
  <c r="AV84" i="420"/>
  <c r="AZ83" i="420"/>
  <c r="AY83" i="420"/>
  <c r="AX83" i="420"/>
  <c r="AW83" i="420"/>
  <c r="AV83" i="420"/>
  <c r="AD83" i="420"/>
  <c r="AZ82" i="420"/>
  <c r="AY82" i="420"/>
  <c r="AX82" i="420"/>
  <c r="AW82" i="420"/>
  <c r="AV82" i="420"/>
  <c r="AZ81" i="420"/>
  <c r="AY81" i="420"/>
  <c r="AX81" i="420"/>
  <c r="AW81" i="420"/>
  <c r="AV81" i="420"/>
  <c r="AZ80" i="420"/>
  <c r="AY80" i="420"/>
  <c r="AX80" i="420"/>
  <c r="AW80" i="420"/>
  <c r="AV80" i="420"/>
  <c r="AZ79" i="420"/>
  <c r="AY79" i="420"/>
  <c r="AX79" i="420"/>
  <c r="AW79" i="420"/>
  <c r="AV79" i="420"/>
  <c r="AZ78" i="420"/>
  <c r="AY78" i="420"/>
  <c r="AX78" i="420"/>
  <c r="AW78" i="420"/>
  <c r="AV78" i="420"/>
  <c r="AZ77" i="420"/>
  <c r="AY77" i="420"/>
  <c r="AX77" i="420"/>
  <c r="AW77" i="420"/>
  <c r="AV77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X103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X103" i="426"/>
  <c r="AD68" i="428"/>
  <c r="AD88" i="428"/>
  <c r="AD84" i="428"/>
  <c r="AD80" i="428"/>
  <c r="AD74" i="428"/>
  <c r="X103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X103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X103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X103" i="420"/>
  <c r="AD85" i="420"/>
  <c r="AD81" i="420"/>
  <c r="AD86" i="420"/>
  <c r="AD82" i="420"/>
  <c r="AD78" i="420"/>
  <c r="X109" i="418"/>
  <c r="X108" i="418"/>
  <c r="X107" i="418"/>
  <c r="X103" i="418"/>
  <c r="X98" i="418"/>
  <c r="AD88" i="418" s="1"/>
  <c r="AZ88" i="418"/>
  <c r="AY88" i="418"/>
  <c r="AX88" i="418"/>
  <c r="AW88" i="418"/>
  <c r="AV88" i="418"/>
  <c r="AZ87" i="418"/>
  <c r="AY87" i="418"/>
  <c r="AX87" i="418"/>
  <c r="AW87" i="418"/>
  <c r="AV87" i="418"/>
  <c r="AD87" i="418"/>
  <c r="AZ86" i="418"/>
  <c r="AY86" i="418"/>
  <c r="AX86" i="418"/>
  <c r="AW86" i="418"/>
  <c r="AV86" i="418"/>
  <c r="AZ85" i="418"/>
  <c r="AY85" i="418"/>
  <c r="AX85" i="418"/>
  <c r="AW85" i="418"/>
  <c r="AV85" i="418"/>
  <c r="AZ84" i="418"/>
  <c r="AY84" i="418"/>
  <c r="AX84" i="418"/>
  <c r="AW84" i="418"/>
  <c r="AV84" i="418"/>
  <c r="AD84" i="418"/>
  <c r="AZ83" i="418"/>
  <c r="AY83" i="418"/>
  <c r="AX83" i="418"/>
  <c r="AW83" i="418"/>
  <c r="AV83" i="418"/>
  <c r="AZ82" i="418"/>
  <c r="AY82" i="418"/>
  <c r="AX82" i="418"/>
  <c r="AW82" i="418"/>
  <c r="AV82" i="418"/>
  <c r="AD82" i="418"/>
  <c r="AZ81" i="418"/>
  <c r="AY81" i="418"/>
  <c r="AX81" i="418"/>
  <c r="AW81" i="418"/>
  <c r="AV81" i="418"/>
  <c r="AZ80" i="418"/>
  <c r="AY80" i="418"/>
  <c r="AX80" i="418"/>
  <c r="AW80" i="418"/>
  <c r="AV80" i="418"/>
  <c r="AD80" i="418"/>
  <c r="AZ79" i="418"/>
  <c r="AY79" i="418"/>
  <c r="AX79" i="418"/>
  <c r="AW79" i="418"/>
  <c r="AV79" i="418"/>
  <c r="AZ78" i="418"/>
  <c r="AY78" i="418"/>
  <c r="AX78" i="418"/>
  <c r="AW78" i="418"/>
  <c r="AV78" i="418"/>
  <c r="AD78" i="418"/>
  <c r="AZ77" i="418"/>
  <c r="AY77" i="418"/>
  <c r="AX77" i="418"/>
  <c r="AW77" i="418"/>
  <c r="AV77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Z88" i="417"/>
  <c r="AY88" i="417"/>
  <c r="AX88" i="417"/>
  <c r="AW88" i="417"/>
  <c r="AV88" i="417"/>
  <c r="AZ87" i="417"/>
  <c r="AY87" i="417"/>
  <c r="AX87" i="417"/>
  <c r="AW87" i="417"/>
  <c r="AV87" i="417"/>
  <c r="AZ86" i="417"/>
  <c r="AY86" i="417"/>
  <c r="AX86" i="417"/>
  <c r="AW86" i="417"/>
  <c r="AV86" i="417"/>
  <c r="AZ85" i="417"/>
  <c r="AY85" i="417"/>
  <c r="AX85" i="417"/>
  <c r="AW85" i="417"/>
  <c r="AV85" i="417"/>
  <c r="AZ84" i="417"/>
  <c r="AY84" i="417"/>
  <c r="AX84" i="417"/>
  <c r="AW84" i="417"/>
  <c r="AV84" i="417"/>
  <c r="AZ83" i="417"/>
  <c r="AY83" i="417"/>
  <c r="AX83" i="417"/>
  <c r="AW83" i="417"/>
  <c r="AV83" i="417"/>
  <c r="AZ82" i="417"/>
  <c r="AY82" i="417"/>
  <c r="AX82" i="417"/>
  <c r="AW82" i="417"/>
  <c r="AV82" i="417"/>
  <c r="AZ81" i="417"/>
  <c r="AY81" i="417"/>
  <c r="AX81" i="417"/>
  <c r="AW81" i="417"/>
  <c r="AV81" i="417"/>
  <c r="AZ80" i="417"/>
  <c r="AY80" i="417"/>
  <c r="AX80" i="417"/>
  <c r="AW80" i="417"/>
  <c r="AV80" i="417"/>
  <c r="AZ79" i="417"/>
  <c r="AY79" i="417"/>
  <c r="AX79" i="417"/>
  <c r="AW79" i="417"/>
  <c r="AV79" i="417"/>
  <c r="AD79" i="417"/>
  <c r="AZ78" i="417"/>
  <c r="AY78" i="417"/>
  <c r="AX78" i="417"/>
  <c r="AW78" i="417"/>
  <c r="AV78" i="417"/>
  <c r="AZ77" i="417"/>
  <c r="AY77" i="417"/>
  <c r="AX77" i="417"/>
  <c r="AW77" i="417"/>
  <c r="AV77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X103" i="416" s="1"/>
  <c r="AZ88" i="416"/>
  <c r="AY88" i="416"/>
  <c r="AX88" i="416"/>
  <c r="AW88" i="416"/>
  <c r="AV88" i="416"/>
  <c r="AZ87" i="416"/>
  <c r="AY87" i="416"/>
  <c r="AX87" i="416"/>
  <c r="AW87" i="416"/>
  <c r="AV87" i="416"/>
  <c r="AZ86" i="416"/>
  <c r="AY86" i="416"/>
  <c r="AX86" i="416"/>
  <c r="AW86" i="416"/>
  <c r="AV86" i="416"/>
  <c r="AZ85" i="416"/>
  <c r="AY85" i="416"/>
  <c r="AX85" i="416"/>
  <c r="AW85" i="416"/>
  <c r="AV85" i="416"/>
  <c r="AZ84" i="416"/>
  <c r="AY84" i="416"/>
  <c r="AX84" i="416"/>
  <c r="AW84" i="416"/>
  <c r="AV84" i="416"/>
  <c r="AZ83" i="416"/>
  <c r="AY83" i="416"/>
  <c r="AX83" i="416"/>
  <c r="AW83" i="416"/>
  <c r="AV83" i="416"/>
  <c r="AZ82" i="416"/>
  <c r="AY82" i="416"/>
  <c r="AX82" i="416"/>
  <c r="AW82" i="416"/>
  <c r="AV82" i="416"/>
  <c r="AD82" i="416"/>
  <c r="AZ81" i="416"/>
  <c r="AY81" i="416"/>
  <c r="AX81" i="416"/>
  <c r="AW81" i="416"/>
  <c r="AV81" i="416"/>
  <c r="AZ80" i="416"/>
  <c r="AY80" i="416"/>
  <c r="AX80" i="416"/>
  <c r="AW80" i="416"/>
  <c r="AV80" i="416"/>
  <c r="AD80" i="416"/>
  <c r="AZ79" i="416"/>
  <c r="AY79" i="416"/>
  <c r="AX79" i="416"/>
  <c r="AW79" i="416"/>
  <c r="AV79" i="416"/>
  <c r="AZ78" i="416"/>
  <c r="AY78" i="416"/>
  <c r="AX78" i="416"/>
  <c r="AW78" i="416"/>
  <c r="AV78" i="416"/>
  <c r="AD78" i="416"/>
  <c r="AZ77" i="416"/>
  <c r="AY77" i="416"/>
  <c r="AX77" i="416"/>
  <c r="AW77" i="416"/>
  <c r="AV77" i="416"/>
  <c r="AD75" i="416"/>
  <c r="AD71" i="416"/>
  <c r="AD67" i="416"/>
  <c r="AD63" i="416"/>
  <c r="AD59" i="416"/>
  <c r="AD55" i="416"/>
  <c r="X109" i="415"/>
  <c r="X108" i="415"/>
  <c r="X107" i="415"/>
  <c r="X98" i="415"/>
  <c r="X103" i="415" s="1"/>
  <c r="AZ88" i="415"/>
  <c r="AY88" i="415"/>
  <c r="AX88" i="415"/>
  <c r="AW88" i="415"/>
  <c r="AV88" i="415"/>
  <c r="AD88" i="415"/>
  <c r="AZ87" i="415"/>
  <c r="AY87" i="415"/>
  <c r="AX87" i="415"/>
  <c r="AW87" i="415"/>
  <c r="AV87" i="415"/>
  <c r="AD87" i="415"/>
  <c r="AZ86" i="415"/>
  <c r="AY86" i="415"/>
  <c r="AX86" i="415"/>
  <c r="AW86" i="415"/>
  <c r="AV86" i="415"/>
  <c r="AD86" i="415"/>
  <c r="AZ85" i="415"/>
  <c r="AY85" i="415"/>
  <c r="AX85" i="415"/>
  <c r="AW85" i="415"/>
  <c r="AV85" i="415"/>
  <c r="AD85" i="415"/>
  <c r="AZ84" i="415"/>
  <c r="AY84" i="415"/>
  <c r="AX84" i="415"/>
  <c r="AW84" i="415"/>
  <c r="AV84" i="415"/>
  <c r="AD84" i="415"/>
  <c r="AZ83" i="415"/>
  <c r="AY83" i="415"/>
  <c r="AX83" i="415"/>
  <c r="AW83" i="415"/>
  <c r="AV83" i="415"/>
  <c r="AD83" i="415"/>
  <c r="AZ82" i="415"/>
  <c r="AY82" i="415"/>
  <c r="AX82" i="415"/>
  <c r="AW82" i="415"/>
  <c r="AV82" i="415"/>
  <c r="AD82" i="415"/>
  <c r="AZ81" i="415"/>
  <c r="AY81" i="415"/>
  <c r="AX81" i="415"/>
  <c r="AW81" i="415"/>
  <c r="AV81" i="415"/>
  <c r="AD81" i="415"/>
  <c r="AZ80" i="415"/>
  <c r="AY80" i="415"/>
  <c r="AX80" i="415"/>
  <c r="AW80" i="415"/>
  <c r="AV80" i="415"/>
  <c r="AD80" i="415"/>
  <c r="AZ79" i="415"/>
  <c r="AY79" i="415"/>
  <c r="AX79" i="415"/>
  <c r="AW79" i="415"/>
  <c r="AV79" i="415"/>
  <c r="AD79" i="415"/>
  <c r="AZ78" i="415"/>
  <c r="AY78" i="415"/>
  <c r="AX78" i="415"/>
  <c r="AW78" i="415"/>
  <c r="AV78" i="415"/>
  <c r="AD78" i="415"/>
  <c r="AZ77" i="415"/>
  <c r="AY77" i="415"/>
  <c r="AX77" i="415"/>
  <c r="AW77" i="415"/>
  <c r="AV77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Z88" i="414"/>
  <c r="AY88" i="414"/>
  <c r="AX88" i="414"/>
  <c r="AW88" i="414"/>
  <c r="AV88" i="414"/>
  <c r="AZ87" i="414"/>
  <c r="AY87" i="414"/>
  <c r="AX87" i="414"/>
  <c r="AW87" i="414"/>
  <c r="AV87" i="414"/>
  <c r="AZ86" i="414"/>
  <c r="AY86" i="414"/>
  <c r="AX86" i="414"/>
  <c r="AW86" i="414"/>
  <c r="AV86" i="414"/>
  <c r="AZ85" i="414"/>
  <c r="AY85" i="414"/>
  <c r="AX85" i="414"/>
  <c r="AW85" i="414"/>
  <c r="AV85" i="414"/>
  <c r="AZ84" i="414"/>
  <c r="AY84" i="414"/>
  <c r="AX84" i="414"/>
  <c r="AW84" i="414"/>
  <c r="AV84" i="414"/>
  <c r="AZ83" i="414"/>
  <c r="AY83" i="414"/>
  <c r="AX83" i="414"/>
  <c r="AW83" i="414"/>
  <c r="AV83" i="414"/>
  <c r="AD83" i="414"/>
  <c r="AZ82" i="414"/>
  <c r="AY82" i="414"/>
  <c r="AX82" i="414"/>
  <c r="AW82" i="414"/>
  <c r="AV82" i="414"/>
  <c r="AZ81" i="414"/>
  <c r="AY81" i="414"/>
  <c r="AX81" i="414"/>
  <c r="AW81" i="414"/>
  <c r="AV81" i="414"/>
  <c r="AZ80" i="414"/>
  <c r="AY80" i="414"/>
  <c r="AX80" i="414"/>
  <c r="AW80" i="414"/>
  <c r="AV80" i="414"/>
  <c r="AD80" i="414"/>
  <c r="AZ79" i="414"/>
  <c r="AY79" i="414"/>
  <c r="AX79" i="414"/>
  <c r="AW79" i="414"/>
  <c r="AV79" i="414"/>
  <c r="AD79" i="414"/>
  <c r="AZ78" i="414"/>
  <c r="AY78" i="414"/>
  <c r="AX78" i="414"/>
  <c r="AW78" i="414"/>
  <c r="AV78" i="414"/>
  <c r="AZ77" i="414"/>
  <c r="AY77" i="414"/>
  <c r="AX77" i="414"/>
  <c r="AW77" i="414"/>
  <c r="AV77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103" i="413"/>
  <c r="X98" i="413"/>
  <c r="AZ88" i="413"/>
  <c r="AY88" i="413"/>
  <c r="AX88" i="413"/>
  <c r="AW88" i="413"/>
  <c r="AV88" i="413"/>
  <c r="AD88" i="413"/>
  <c r="AZ87" i="413"/>
  <c r="AY87" i="413"/>
  <c r="AX87" i="413"/>
  <c r="AW87" i="413"/>
  <c r="AV87" i="413"/>
  <c r="AD87" i="413"/>
  <c r="AZ86" i="413"/>
  <c r="AY86" i="413"/>
  <c r="AX86" i="413"/>
  <c r="AW86" i="413"/>
  <c r="AV86" i="413"/>
  <c r="AD86" i="413"/>
  <c r="AZ85" i="413"/>
  <c r="AY85" i="413"/>
  <c r="AX85" i="413"/>
  <c r="AW85" i="413"/>
  <c r="AV85" i="413"/>
  <c r="AD85" i="413"/>
  <c r="AZ84" i="413"/>
  <c r="AY84" i="413"/>
  <c r="AX84" i="413"/>
  <c r="AW84" i="413"/>
  <c r="AV84" i="413"/>
  <c r="AD84" i="413"/>
  <c r="AZ83" i="413"/>
  <c r="AY83" i="413"/>
  <c r="AX83" i="413"/>
  <c r="AW83" i="413"/>
  <c r="AV83" i="413"/>
  <c r="AD83" i="413"/>
  <c r="AZ82" i="413"/>
  <c r="AY82" i="413"/>
  <c r="AX82" i="413"/>
  <c r="AW82" i="413"/>
  <c r="AV82" i="413"/>
  <c r="AD82" i="413"/>
  <c r="AZ81" i="413"/>
  <c r="AY81" i="413"/>
  <c r="AX81" i="413"/>
  <c r="AW81" i="413"/>
  <c r="AV81" i="413"/>
  <c r="AD81" i="413"/>
  <c r="AZ80" i="413"/>
  <c r="AY80" i="413"/>
  <c r="AX80" i="413"/>
  <c r="AW80" i="413"/>
  <c r="AV80" i="413"/>
  <c r="AD80" i="413"/>
  <c r="AZ79" i="413"/>
  <c r="AY79" i="413"/>
  <c r="AX79" i="413"/>
  <c r="AW79" i="413"/>
  <c r="AV79" i="413"/>
  <c r="AD79" i="413"/>
  <c r="AZ78" i="413"/>
  <c r="AY78" i="413"/>
  <c r="AX78" i="413"/>
  <c r="AW78" i="413"/>
  <c r="AV78" i="413"/>
  <c r="AD78" i="413"/>
  <c r="AZ77" i="413"/>
  <c r="AY77" i="413"/>
  <c r="AX77" i="413"/>
  <c r="AW77" i="413"/>
  <c r="AV77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X103" i="412" s="1"/>
  <c r="AZ88" i="412"/>
  <c r="AY88" i="412"/>
  <c r="AX88" i="412"/>
  <c r="AW88" i="412"/>
  <c r="AV88" i="412"/>
  <c r="AD88" i="412"/>
  <c r="AZ87" i="412"/>
  <c r="AY87" i="412"/>
  <c r="AX87" i="412"/>
  <c r="AW87" i="412"/>
  <c r="AV87" i="412"/>
  <c r="AD87" i="412"/>
  <c r="AZ86" i="412"/>
  <c r="AY86" i="412"/>
  <c r="AX86" i="412"/>
  <c r="AW86" i="412"/>
  <c r="AV86" i="412"/>
  <c r="AD86" i="412"/>
  <c r="AZ85" i="412"/>
  <c r="AY85" i="412"/>
  <c r="AX85" i="412"/>
  <c r="AW85" i="412"/>
  <c r="AV85" i="412"/>
  <c r="AD85" i="412"/>
  <c r="AZ84" i="412"/>
  <c r="AY84" i="412"/>
  <c r="AX84" i="412"/>
  <c r="AW84" i="412"/>
  <c r="AV84" i="412"/>
  <c r="AD84" i="412"/>
  <c r="AZ83" i="412"/>
  <c r="AY83" i="412"/>
  <c r="AX83" i="412"/>
  <c r="AW83" i="412"/>
  <c r="AV83" i="412"/>
  <c r="AD83" i="412"/>
  <c r="AZ82" i="412"/>
  <c r="AY82" i="412"/>
  <c r="AX82" i="412"/>
  <c r="AW82" i="412"/>
  <c r="AV82" i="412"/>
  <c r="AD82" i="412"/>
  <c r="AZ81" i="412"/>
  <c r="AY81" i="412"/>
  <c r="AX81" i="412"/>
  <c r="AW81" i="412"/>
  <c r="AV81" i="412"/>
  <c r="AD81" i="412"/>
  <c r="AZ80" i="412"/>
  <c r="AY80" i="412"/>
  <c r="AX80" i="412"/>
  <c r="AW80" i="412"/>
  <c r="AV80" i="412"/>
  <c r="AD80" i="412"/>
  <c r="AZ79" i="412"/>
  <c r="AY79" i="412"/>
  <c r="AX79" i="412"/>
  <c r="AW79" i="412"/>
  <c r="AV79" i="412"/>
  <c r="AD79" i="412"/>
  <c r="AZ78" i="412"/>
  <c r="AY78" i="412"/>
  <c r="AX78" i="412"/>
  <c r="AW78" i="412"/>
  <c r="AV78" i="412"/>
  <c r="AD78" i="412"/>
  <c r="AZ77" i="412"/>
  <c r="AY77" i="412"/>
  <c r="AX77" i="412"/>
  <c r="AW77" i="412"/>
  <c r="AV77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Z88" i="411"/>
  <c r="AY88" i="411"/>
  <c r="AX88" i="411"/>
  <c r="AW88" i="411"/>
  <c r="AV88" i="411"/>
  <c r="AZ87" i="411"/>
  <c r="AY87" i="411"/>
  <c r="AX87" i="411"/>
  <c r="AW87" i="411"/>
  <c r="AV87" i="411"/>
  <c r="AZ86" i="411"/>
  <c r="AY86" i="411"/>
  <c r="AX86" i="411"/>
  <c r="AW86" i="411"/>
  <c r="AV86" i="411"/>
  <c r="AZ85" i="411"/>
  <c r="AY85" i="411"/>
  <c r="AX85" i="411"/>
  <c r="AW85" i="411"/>
  <c r="AV85" i="411"/>
  <c r="AD85" i="411"/>
  <c r="AZ84" i="411"/>
  <c r="AY84" i="411"/>
  <c r="AX84" i="411"/>
  <c r="AW84" i="411"/>
  <c r="AV84" i="411"/>
  <c r="AZ83" i="411"/>
  <c r="AY83" i="411"/>
  <c r="AX83" i="411"/>
  <c r="AW83" i="411"/>
  <c r="AV83" i="411"/>
  <c r="AD83" i="411"/>
  <c r="AZ82" i="411"/>
  <c r="AY82" i="411"/>
  <c r="AX82" i="411"/>
  <c r="AW82" i="411"/>
  <c r="AV82" i="411"/>
  <c r="AZ81" i="411"/>
  <c r="AY81" i="411"/>
  <c r="AX81" i="411"/>
  <c r="AW81" i="411"/>
  <c r="AV81" i="411"/>
  <c r="AD81" i="411"/>
  <c r="AZ80" i="411"/>
  <c r="AY80" i="411"/>
  <c r="AX80" i="411"/>
  <c r="AW80" i="411"/>
  <c r="AV80" i="411"/>
  <c r="AZ79" i="411"/>
  <c r="AY79" i="411"/>
  <c r="AX79" i="411"/>
  <c r="AW79" i="411"/>
  <c r="AV79" i="411"/>
  <c r="AZ78" i="411"/>
  <c r="AY78" i="411"/>
  <c r="AX78" i="411"/>
  <c r="AW78" i="411"/>
  <c r="AV78" i="411"/>
  <c r="AZ77" i="411"/>
  <c r="AY77" i="411"/>
  <c r="AX77" i="411"/>
  <c r="AW77" i="411"/>
  <c r="AV77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Z88" i="410"/>
  <c r="AY88" i="410"/>
  <c r="AX88" i="410"/>
  <c r="AW88" i="410"/>
  <c r="AV88" i="410"/>
  <c r="AZ87" i="410"/>
  <c r="AY87" i="410"/>
  <c r="AX87" i="410"/>
  <c r="AW87" i="410"/>
  <c r="AV87" i="410"/>
  <c r="AZ86" i="410"/>
  <c r="AY86" i="410"/>
  <c r="AX86" i="410"/>
  <c r="AW86" i="410"/>
  <c r="AV86" i="410"/>
  <c r="AZ85" i="410"/>
  <c r="AY85" i="410"/>
  <c r="AX85" i="410"/>
  <c r="AW85" i="410"/>
  <c r="AV85" i="410"/>
  <c r="AD85" i="410"/>
  <c r="AZ84" i="410"/>
  <c r="AY84" i="410"/>
  <c r="AX84" i="410"/>
  <c r="AW84" i="410"/>
  <c r="AV84" i="410"/>
  <c r="AD84" i="410"/>
  <c r="AZ83" i="410"/>
  <c r="AY83" i="410"/>
  <c r="AX83" i="410"/>
  <c r="AW83" i="410"/>
  <c r="AV83" i="410"/>
  <c r="AD83" i="410"/>
  <c r="AZ82" i="410"/>
  <c r="AY82" i="410"/>
  <c r="AX82" i="410"/>
  <c r="AW82" i="410"/>
  <c r="AV82" i="410"/>
  <c r="AD82" i="410"/>
  <c r="AZ81" i="410"/>
  <c r="AY81" i="410"/>
  <c r="AX81" i="410"/>
  <c r="AW81" i="410"/>
  <c r="AV81" i="410"/>
  <c r="AD81" i="410"/>
  <c r="AZ80" i="410"/>
  <c r="AY80" i="410"/>
  <c r="AX80" i="410"/>
  <c r="AW80" i="410"/>
  <c r="AV80" i="410"/>
  <c r="AD80" i="410"/>
  <c r="AZ79" i="410"/>
  <c r="AY79" i="410"/>
  <c r="AX79" i="410"/>
  <c r="AW79" i="410"/>
  <c r="AV79" i="410"/>
  <c r="AD79" i="410"/>
  <c r="AZ78" i="410"/>
  <c r="AY78" i="410"/>
  <c r="AX78" i="410"/>
  <c r="AW78" i="410"/>
  <c r="AV78" i="410"/>
  <c r="AD78" i="410"/>
  <c r="AZ77" i="410"/>
  <c r="AY77" i="410"/>
  <c r="AX77" i="410"/>
  <c r="AW77" i="410"/>
  <c r="AV77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X103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X103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X103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X103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4" i="408"/>
  <c r="F24" i="408"/>
  <c r="E24" i="408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9" i="405"/>
  <c r="F19" i="405"/>
  <c r="E19" i="405"/>
  <c r="G18" i="405"/>
  <c r="F18" i="405"/>
  <c r="E18" i="405"/>
  <c r="G27" i="405"/>
  <c r="F27" i="405"/>
  <c r="E27" i="405"/>
  <c r="G26" i="405"/>
  <c r="F26" i="405"/>
  <c r="E26" i="405"/>
  <c r="G25" i="405"/>
  <c r="F25" i="405"/>
  <c r="E25" i="405"/>
  <c r="G24" i="405"/>
  <c r="F24" i="405"/>
  <c r="E24" i="405"/>
  <c r="E23" i="405"/>
  <c r="G21" i="405"/>
  <c r="F21" i="405"/>
  <c r="E21" i="405"/>
  <c r="G20" i="405"/>
  <c r="F20" i="405"/>
  <c r="E20" i="405"/>
  <c r="E17" i="405"/>
  <c r="G15" i="405"/>
  <c r="F15" i="405"/>
  <c r="E15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AZ88" i="399"/>
  <c r="AY88" i="399"/>
  <c r="AX88" i="399"/>
  <c r="AW88" i="399"/>
  <c r="AV88" i="399"/>
  <c r="AZ87" i="399"/>
  <c r="AY87" i="399"/>
  <c r="AX87" i="399"/>
  <c r="AW87" i="399"/>
  <c r="AV87" i="399"/>
  <c r="AZ86" i="399"/>
  <c r="AY86" i="399"/>
  <c r="AX86" i="399"/>
  <c r="AW86" i="399"/>
  <c r="AV86" i="399"/>
  <c r="AZ85" i="399"/>
  <c r="AY85" i="399"/>
  <c r="AX85" i="399"/>
  <c r="AW85" i="399"/>
  <c r="AV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Z81" i="399"/>
  <c r="AY81" i="399"/>
  <c r="AX81" i="399"/>
  <c r="AW81" i="399"/>
  <c r="AV81" i="399"/>
  <c r="AZ80" i="399"/>
  <c r="AY80" i="399"/>
  <c r="AX80" i="399"/>
  <c r="AW80" i="399"/>
  <c r="AV80" i="399"/>
  <c r="AZ79" i="399"/>
  <c r="AY79" i="399"/>
  <c r="AX79" i="399"/>
  <c r="AW79" i="399"/>
  <c r="AV79" i="399"/>
  <c r="AZ78" i="399"/>
  <c r="AY78" i="399"/>
  <c r="AX78" i="399"/>
  <c r="AW78" i="399"/>
  <c r="AV78" i="399"/>
  <c r="AZ77" i="399"/>
  <c r="AY77" i="399"/>
  <c r="AX77" i="399"/>
  <c r="AW77" i="399"/>
  <c r="AV77" i="399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X103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3" i="4" l="1"/>
  <c r="D2" i="4" l="1"/>
  <c r="D4" i="4"/>
  <c r="D1" i="4"/>
  <c r="H4" i="473" l="1"/>
  <c r="H4" i="475"/>
  <c r="C13" i="475"/>
  <c r="D13" i="475" s="1"/>
  <c r="AM86" i="476"/>
  <c r="X85" i="476"/>
  <c r="AM87" i="476"/>
  <c r="X86" i="476"/>
  <c r="X88" i="476"/>
  <c r="AM85" i="476"/>
  <c r="X84" i="476"/>
  <c r="AM81" i="476"/>
  <c r="X80" i="476"/>
  <c r="AM77" i="476"/>
  <c r="X74" i="476"/>
  <c r="X87" i="476"/>
  <c r="AM79" i="476"/>
  <c r="X78" i="476"/>
  <c r="X76" i="476"/>
  <c r="X70" i="476"/>
  <c r="X66" i="476"/>
  <c r="AM88" i="476"/>
  <c r="AM83" i="476"/>
  <c r="X82" i="476"/>
  <c r="X69" i="476"/>
  <c r="X65" i="476"/>
  <c r="X61" i="476"/>
  <c r="AM84" i="476"/>
  <c r="X83" i="476"/>
  <c r="AM82" i="476"/>
  <c r="X81" i="476"/>
  <c r="AM80" i="476"/>
  <c r="X71" i="476"/>
  <c r="X67" i="476"/>
  <c r="X63" i="476"/>
  <c r="X59" i="476"/>
  <c r="AM78" i="476"/>
  <c r="X54" i="476"/>
  <c r="C14" i="475"/>
  <c r="D14" i="475" s="1"/>
  <c r="X56" i="476"/>
  <c r="X79" i="476"/>
  <c r="X77" i="476"/>
  <c r="X73" i="476"/>
  <c r="X72" i="476"/>
  <c r="X68" i="476"/>
  <c r="X64" i="476"/>
  <c r="X60" i="476"/>
  <c r="X58" i="476"/>
  <c r="X53" i="476"/>
  <c r="C21" i="475"/>
  <c r="D21" i="475" s="1"/>
  <c r="C19" i="475"/>
  <c r="D19" i="475" s="1"/>
  <c r="C12" i="475"/>
  <c r="D12" i="475" s="1"/>
  <c r="X62" i="476"/>
  <c r="X75" i="476"/>
  <c r="X57" i="476"/>
  <c r="X55" i="476"/>
  <c r="C22" i="475"/>
  <c r="D22" i="475" s="1"/>
  <c r="C20" i="475"/>
  <c r="D20" i="475" s="1"/>
  <c r="C18" i="475"/>
  <c r="D18" i="475" s="1"/>
  <c r="AM87" i="474"/>
  <c r="X86" i="474"/>
  <c r="AM83" i="474"/>
  <c r="X82" i="474"/>
  <c r="AM79" i="474"/>
  <c r="X78" i="474"/>
  <c r="X76" i="474"/>
  <c r="X72" i="474"/>
  <c r="AM88" i="474"/>
  <c r="X87" i="474"/>
  <c r="AM84" i="474"/>
  <c r="X83" i="474"/>
  <c r="AM80" i="474"/>
  <c r="X79" i="474"/>
  <c r="X75" i="474"/>
  <c r="X88" i="474"/>
  <c r="AM85" i="474"/>
  <c r="X84" i="474"/>
  <c r="AM81" i="474"/>
  <c r="X80" i="474"/>
  <c r="AM77" i="474"/>
  <c r="X74" i="474"/>
  <c r="AM78" i="474"/>
  <c r="X71" i="474"/>
  <c r="X85" i="474"/>
  <c r="X70" i="474"/>
  <c r="X66" i="474"/>
  <c r="X62" i="474"/>
  <c r="X58" i="474"/>
  <c r="X54" i="474"/>
  <c r="AM82" i="474"/>
  <c r="X77" i="474"/>
  <c r="X73" i="474"/>
  <c r="X68" i="474"/>
  <c r="X64" i="474"/>
  <c r="X60" i="474"/>
  <c r="X56" i="474"/>
  <c r="AM86" i="474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X86" i="472"/>
  <c r="AM83" i="472"/>
  <c r="X82" i="472"/>
  <c r="AM79" i="472"/>
  <c r="X78" i="472"/>
  <c r="X76" i="472"/>
  <c r="X72" i="472"/>
  <c r="AM88" i="472"/>
  <c r="X87" i="472"/>
  <c r="AM84" i="472"/>
  <c r="X83" i="472"/>
  <c r="AM80" i="472"/>
  <c r="X79" i="472"/>
  <c r="AM86" i="472"/>
  <c r="X85" i="472"/>
  <c r="AM82" i="472"/>
  <c r="X81" i="472"/>
  <c r="AM78" i="472"/>
  <c r="X77" i="472"/>
  <c r="X73" i="472"/>
  <c r="X84" i="472"/>
  <c r="X75" i="472"/>
  <c r="X68" i="472"/>
  <c r="X64" i="472"/>
  <c r="X60" i="472"/>
  <c r="X56" i="472"/>
  <c r="AM85" i="472"/>
  <c r="X80" i="472"/>
  <c r="X71" i="472"/>
  <c r="X67" i="472"/>
  <c r="X88" i="472"/>
  <c r="AM77" i="472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X85" i="470"/>
  <c r="AM82" i="470"/>
  <c r="X81" i="470"/>
  <c r="AM78" i="470"/>
  <c r="X77" i="470"/>
  <c r="AM88" i="470"/>
  <c r="X87" i="470"/>
  <c r="AM84" i="470"/>
  <c r="X83" i="470"/>
  <c r="X88" i="470"/>
  <c r="AM85" i="470"/>
  <c r="X84" i="470"/>
  <c r="AM81" i="470"/>
  <c r="X80" i="470"/>
  <c r="AM77" i="470"/>
  <c r="X74" i="470"/>
  <c r="X86" i="470"/>
  <c r="AM83" i="470"/>
  <c r="AM80" i="470"/>
  <c r="AM79" i="470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X86" i="468"/>
  <c r="AM83" i="468"/>
  <c r="X82" i="468"/>
  <c r="AM79" i="468"/>
  <c r="X78" i="468"/>
  <c r="X76" i="468"/>
  <c r="X72" i="468"/>
  <c r="AM88" i="468"/>
  <c r="X87" i="468"/>
  <c r="AM84" i="468"/>
  <c r="X83" i="468"/>
  <c r="AM80" i="468"/>
  <c r="X79" i="468"/>
  <c r="X75" i="468"/>
  <c r="AM86" i="468"/>
  <c r="X85" i="468"/>
  <c r="AM82" i="468"/>
  <c r="X81" i="468"/>
  <c r="AM78" i="468"/>
  <c r="X77" i="468"/>
  <c r="X73" i="468"/>
  <c r="X84" i="468"/>
  <c r="X70" i="468"/>
  <c r="X66" i="468"/>
  <c r="X62" i="468"/>
  <c r="X58" i="468"/>
  <c r="X54" i="468"/>
  <c r="AM85" i="468"/>
  <c r="X80" i="468"/>
  <c r="X69" i="468"/>
  <c r="X65" i="468"/>
  <c r="X88" i="468"/>
  <c r="AM77" i="468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X86" i="466"/>
  <c r="AM83" i="466"/>
  <c r="X82" i="466"/>
  <c r="AM79" i="466"/>
  <c r="X78" i="466"/>
  <c r="X76" i="466"/>
  <c r="X72" i="466"/>
  <c r="X88" i="466"/>
  <c r="AM86" i="466"/>
  <c r="X85" i="466"/>
  <c r="AM82" i="466"/>
  <c r="X81" i="466"/>
  <c r="AM78" i="466"/>
  <c r="AM88" i="466"/>
  <c r="X84" i="466"/>
  <c r="X67" i="466"/>
  <c r="X63" i="466"/>
  <c r="X59" i="466"/>
  <c r="X55" i="466"/>
  <c r="AM85" i="466"/>
  <c r="AM84" i="466"/>
  <c r="X83" i="466"/>
  <c r="X87" i="466"/>
  <c r="AM81" i="466"/>
  <c r="AM80" i="466"/>
  <c r="X79" i="466"/>
  <c r="AM77" i="466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X86" i="464"/>
  <c r="AM83" i="464"/>
  <c r="X82" i="464"/>
  <c r="AM79" i="464"/>
  <c r="AM88" i="464"/>
  <c r="X87" i="464"/>
  <c r="AM84" i="464"/>
  <c r="X83" i="464"/>
  <c r="AM86" i="464"/>
  <c r="X85" i="464"/>
  <c r="AM82" i="464"/>
  <c r="X81" i="464"/>
  <c r="AM78" i="464"/>
  <c r="X77" i="464"/>
  <c r="X73" i="464"/>
  <c r="X84" i="464"/>
  <c r="X80" i="464"/>
  <c r="X68" i="464"/>
  <c r="X64" i="464"/>
  <c r="X60" i="464"/>
  <c r="AM85" i="464"/>
  <c r="AM80" i="464"/>
  <c r="X79" i="464"/>
  <c r="X75" i="464"/>
  <c r="X71" i="464"/>
  <c r="X67" i="464"/>
  <c r="X63" i="464"/>
  <c r="X59" i="464"/>
  <c r="X88" i="464"/>
  <c r="X78" i="464"/>
  <c r="AM77" i="464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C19" i="463"/>
  <c r="D19" i="463" s="1"/>
  <c r="C14" i="463"/>
  <c r="D14" i="463" s="1"/>
  <c r="C21" i="463"/>
  <c r="D21" i="463" s="1"/>
  <c r="H4" i="461"/>
  <c r="H4" i="463"/>
  <c r="AM87" i="462"/>
  <c r="X86" i="462"/>
  <c r="AM83" i="462"/>
  <c r="X82" i="462"/>
  <c r="AM79" i="462"/>
  <c r="X78" i="462"/>
  <c r="X76" i="462"/>
  <c r="AM88" i="462"/>
  <c r="X87" i="462"/>
  <c r="AM84" i="462"/>
  <c r="X83" i="462"/>
  <c r="AM86" i="462"/>
  <c r="X85" i="462"/>
  <c r="AM82" i="462"/>
  <c r="X81" i="462"/>
  <c r="AM78" i="462"/>
  <c r="X77" i="462"/>
  <c r="X73" i="462"/>
  <c r="X84" i="462"/>
  <c r="X80" i="462"/>
  <c r="X75" i="462"/>
  <c r="X71" i="462"/>
  <c r="X67" i="462"/>
  <c r="X63" i="462"/>
  <c r="X59" i="462"/>
  <c r="X55" i="462"/>
  <c r="AM85" i="462"/>
  <c r="AM80" i="462"/>
  <c r="X79" i="462"/>
  <c r="X70" i="462"/>
  <c r="X88" i="462"/>
  <c r="AM77" i="462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X86" i="460"/>
  <c r="AM83" i="460"/>
  <c r="X82" i="460"/>
  <c r="AM86" i="460"/>
  <c r="X85" i="460"/>
  <c r="AM82" i="460"/>
  <c r="X81" i="460"/>
  <c r="AM78" i="460"/>
  <c r="X77" i="460"/>
  <c r="X73" i="460"/>
  <c r="X88" i="460"/>
  <c r="AM81" i="460"/>
  <c r="X69" i="460"/>
  <c r="X65" i="460"/>
  <c r="X61" i="460"/>
  <c r="AM88" i="460"/>
  <c r="X87" i="460"/>
  <c r="X84" i="460"/>
  <c r="AM80" i="460"/>
  <c r="X79" i="460"/>
  <c r="X80" i="460"/>
  <c r="AM79" i="460"/>
  <c r="X78" i="460"/>
  <c r="AM77" i="460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M84" i="460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X86" i="458"/>
  <c r="AM83" i="458"/>
  <c r="X82" i="458"/>
  <c r="AM79" i="458"/>
  <c r="X78" i="458"/>
  <c r="X76" i="458"/>
  <c r="AM88" i="458"/>
  <c r="X87" i="458"/>
  <c r="AM84" i="458"/>
  <c r="X83" i="458"/>
  <c r="AM80" i="458"/>
  <c r="AM86" i="458"/>
  <c r="X85" i="458"/>
  <c r="AM82" i="458"/>
  <c r="X81" i="458"/>
  <c r="AM78" i="458"/>
  <c r="X77" i="458"/>
  <c r="X73" i="458"/>
  <c r="X84" i="458"/>
  <c r="X79" i="458"/>
  <c r="X71" i="458"/>
  <c r="X67" i="458"/>
  <c r="X63" i="458"/>
  <c r="X59" i="458"/>
  <c r="X55" i="458"/>
  <c r="AM85" i="458"/>
  <c r="X70" i="458"/>
  <c r="X66" i="458"/>
  <c r="X88" i="458"/>
  <c r="X80" i="458"/>
  <c r="X75" i="458"/>
  <c r="X68" i="458"/>
  <c r="X64" i="458"/>
  <c r="X60" i="458"/>
  <c r="X56" i="458"/>
  <c r="AM77" i="458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C21" i="457"/>
  <c r="D21" i="457" s="1"/>
  <c r="C15" i="457"/>
  <c r="D15" i="457" s="1"/>
  <c r="C12" i="457"/>
  <c r="D12" i="457" s="1"/>
  <c r="AM88" i="456"/>
  <c r="X87" i="456"/>
  <c r="AM84" i="456"/>
  <c r="X83" i="456"/>
  <c r="AM80" i="456"/>
  <c r="X79" i="456"/>
  <c r="X75" i="456"/>
  <c r="X88" i="456"/>
  <c r="AM85" i="456"/>
  <c r="X84" i="456"/>
  <c r="AM81" i="456"/>
  <c r="X80" i="456"/>
  <c r="AM86" i="456"/>
  <c r="X85" i="456"/>
  <c r="AM82" i="456"/>
  <c r="X81" i="456"/>
  <c r="AM78" i="456"/>
  <c r="X77" i="456"/>
  <c r="X73" i="456"/>
  <c r="AM87" i="456"/>
  <c r="X82" i="456"/>
  <c r="AM79" i="456"/>
  <c r="X76" i="456"/>
  <c r="X71" i="456"/>
  <c r="X67" i="456"/>
  <c r="X63" i="456"/>
  <c r="X59" i="456"/>
  <c r="X55" i="456"/>
  <c r="X70" i="456"/>
  <c r="X66" i="456"/>
  <c r="X62" i="456"/>
  <c r="AM77" i="456"/>
  <c r="X72" i="456"/>
  <c r="X68" i="456"/>
  <c r="X64" i="456"/>
  <c r="X60" i="456"/>
  <c r="X56" i="456"/>
  <c r="X86" i="456"/>
  <c r="X78" i="456"/>
  <c r="X69" i="456"/>
  <c r="X58" i="456"/>
  <c r="C22" i="455"/>
  <c r="D22" i="455" s="1"/>
  <c r="C13" i="455"/>
  <c r="D13" i="455" s="1"/>
  <c r="C21" i="455"/>
  <c r="D21" i="455" s="1"/>
  <c r="C23" i="455"/>
  <c r="D23" i="455" s="1"/>
  <c r="C20" i="455"/>
  <c r="D20" i="455" s="1"/>
  <c r="C12" i="455"/>
  <c r="D12" i="455" s="1"/>
  <c r="X74" i="456"/>
  <c r="C15" i="455"/>
  <c r="D15" i="455" s="1"/>
  <c r="AM83" i="456"/>
  <c r="X65" i="456"/>
  <c r="X57" i="456"/>
  <c r="X54" i="456"/>
  <c r="C19" i="455"/>
  <c r="D19" i="455" s="1"/>
  <c r="C14" i="455"/>
  <c r="D14" i="455" s="1"/>
  <c r="X61" i="456"/>
  <c r="X53" i="456"/>
  <c r="H4" i="453"/>
  <c r="H4" i="455"/>
  <c r="C14" i="453"/>
  <c r="D14" i="453" s="1"/>
  <c r="AM86" i="454"/>
  <c r="X85" i="454"/>
  <c r="AM82" i="454"/>
  <c r="X81" i="454"/>
  <c r="AM87" i="454"/>
  <c r="X86" i="454"/>
  <c r="AM83" i="454"/>
  <c r="X82" i="454"/>
  <c r="AM88" i="454"/>
  <c r="X87" i="454"/>
  <c r="AM84" i="454"/>
  <c r="X83" i="454"/>
  <c r="AM80" i="454"/>
  <c r="X79" i="454"/>
  <c r="X75" i="454"/>
  <c r="X88" i="454"/>
  <c r="X72" i="454"/>
  <c r="X68" i="454"/>
  <c r="X64" i="454"/>
  <c r="X60" i="454"/>
  <c r="X84" i="454"/>
  <c r="AM79" i="454"/>
  <c r="AM78" i="454"/>
  <c r="X77" i="454"/>
  <c r="X71" i="454"/>
  <c r="X67" i="454"/>
  <c r="X63" i="454"/>
  <c r="AM81" i="454"/>
  <c r="X80" i="454"/>
  <c r="X78" i="454"/>
  <c r="AM77" i="454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X86" i="452"/>
  <c r="AM83" i="452"/>
  <c r="X82" i="452"/>
  <c r="AM79" i="452"/>
  <c r="X78" i="452"/>
  <c r="AM88" i="452"/>
  <c r="X87" i="452"/>
  <c r="AM84" i="452"/>
  <c r="X83" i="452"/>
  <c r="X88" i="452"/>
  <c r="AM85" i="452"/>
  <c r="X84" i="452"/>
  <c r="AM81" i="452"/>
  <c r="X80" i="452"/>
  <c r="AM77" i="452"/>
  <c r="X74" i="452"/>
  <c r="AM78" i="452"/>
  <c r="X75" i="452"/>
  <c r="X73" i="452"/>
  <c r="X71" i="452"/>
  <c r="X67" i="452"/>
  <c r="X63" i="452"/>
  <c r="X59" i="452"/>
  <c r="X55" i="452"/>
  <c r="X85" i="452"/>
  <c r="X70" i="452"/>
  <c r="X66" i="452"/>
  <c r="AM86" i="452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X64" i="452"/>
  <c r="X60" i="452"/>
  <c r="X56" i="452"/>
  <c r="C17" i="451"/>
  <c r="D17" i="451" s="1"/>
  <c r="C12" i="451"/>
  <c r="D12" i="451" s="1"/>
  <c r="AM82" i="452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X84" i="450"/>
  <c r="AM81" i="450"/>
  <c r="X80" i="450"/>
  <c r="C13" i="449"/>
  <c r="D13" i="449" s="1"/>
  <c r="AM86" i="450"/>
  <c r="X85" i="450"/>
  <c r="AM82" i="450"/>
  <c r="X81" i="450"/>
  <c r="AM88" i="450"/>
  <c r="X87" i="450"/>
  <c r="AM84" i="450"/>
  <c r="X83" i="450"/>
  <c r="AM80" i="450"/>
  <c r="X79" i="450"/>
  <c r="X75" i="450"/>
  <c r="AM87" i="450"/>
  <c r="X82" i="450"/>
  <c r="AM79" i="450"/>
  <c r="AM77" i="450"/>
  <c r="X76" i="450"/>
  <c r="X71" i="450"/>
  <c r="X67" i="450"/>
  <c r="X63" i="450"/>
  <c r="X59" i="450"/>
  <c r="AM78" i="450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X86" i="448"/>
  <c r="AM83" i="448"/>
  <c r="X82" i="448"/>
  <c r="AM88" i="448"/>
  <c r="X87" i="448"/>
  <c r="AM84" i="448"/>
  <c r="X83" i="448"/>
  <c r="AM80" i="448"/>
  <c r="X79" i="448"/>
  <c r="X88" i="448"/>
  <c r="AM85" i="448"/>
  <c r="X84" i="448"/>
  <c r="AM81" i="448"/>
  <c r="X80" i="448"/>
  <c r="AM77" i="448"/>
  <c r="X74" i="448"/>
  <c r="AM79" i="448"/>
  <c r="AM78" i="448"/>
  <c r="AM86" i="448"/>
  <c r="AM82" i="448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X86" i="446"/>
  <c r="AM83" i="446"/>
  <c r="X82" i="446"/>
  <c r="AM79" i="446"/>
  <c r="X78" i="446"/>
  <c r="AM88" i="446"/>
  <c r="X87" i="446"/>
  <c r="AM84" i="446"/>
  <c r="X83" i="446"/>
  <c r="AM80" i="446"/>
  <c r="X88" i="446"/>
  <c r="AM85" i="446"/>
  <c r="X84" i="446"/>
  <c r="AM81" i="446"/>
  <c r="X80" i="446"/>
  <c r="AM77" i="446"/>
  <c r="X74" i="446"/>
  <c r="X85" i="446"/>
  <c r="AM82" i="446"/>
  <c r="X79" i="446"/>
  <c r="X68" i="446"/>
  <c r="X64" i="446"/>
  <c r="X60" i="446"/>
  <c r="X56" i="446"/>
  <c r="AM86" i="446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X86" i="444"/>
  <c r="AM83" i="444"/>
  <c r="X82" i="444"/>
  <c r="AM79" i="444"/>
  <c r="X78" i="444"/>
  <c r="AM88" i="444"/>
  <c r="X87" i="444"/>
  <c r="AM84" i="444"/>
  <c r="X83" i="444"/>
  <c r="AM86" i="444"/>
  <c r="X85" i="444"/>
  <c r="AM82" i="444"/>
  <c r="X81" i="444"/>
  <c r="AM78" i="444"/>
  <c r="X77" i="444"/>
  <c r="X73" i="444"/>
  <c r="X84" i="444"/>
  <c r="AM80" i="444"/>
  <c r="X79" i="444"/>
  <c r="X70" i="444"/>
  <c r="X66" i="444"/>
  <c r="X62" i="444"/>
  <c r="X58" i="444"/>
  <c r="AM85" i="444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X68" i="444"/>
  <c r="X64" i="444"/>
  <c r="X61" i="444"/>
  <c r="X57" i="444"/>
  <c r="X54" i="444"/>
  <c r="C20" i="443"/>
  <c r="D20" i="443" s="1"/>
  <c r="AM77" i="444"/>
  <c r="X56" i="444"/>
  <c r="H4" i="441"/>
  <c r="H4" i="443"/>
  <c r="X88" i="442"/>
  <c r="AM85" i="442"/>
  <c r="X84" i="442"/>
  <c r="AM81" i="442"/>
  <c r="X80" i="442"/>
  <c r="AM77" i="442"/>
  <c r="X74" i="442"/>
  <c r="X85" i="442"/>
  <c r="AM84" i="442"/>
  <c r="X77" i="442"/>
  <c r="X75" i="442"/>
  <c r="X87" i="442"/>
  <c r="AM86" i="442"/>
  <c r="AM83" i="442"/>
  <c r="X82" i="442"/>
  <c r="X79" i="442"/>
  <c r="AM78" i="442"/>
  <c r="X73" i="442"/>
  <c r="X69" i="442"/>
  <c r="C13" i="441"/>
  <c r="D13" i="441" s="1"/>
  <c r="AM88" i="442"/>
  <c r="X81" i="442"/>
  <c r="AM80" i="442"/>
  <c r="X76" i="442"/>
  <c r="X72" i="442"/>
  <c r="X68" i="442"/>
  <c r="X83" i="442"/>
  <c r="AM79" i="442"/>
  <c r="X71" i="442"/>
  <c r="X78" i="442"/>
  <c r="X62" i="442"/>
  <c r="X58" i="442"/>
  <c r="X54" i="442"/>
  <c r="AM87" i="442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X63" i="442"/>
  <c r="H4" i="437"/>
  <c r="H4" i="439"/>
  <c r="AM87" i="440"/>
  <c r="X86" i="440"/>
  <c r="AM83" i="440"/>
  <c r="X82" i="440"/>
  <c r="AM79" i="440"/>
  <c r="X78" i="440"/>
  <c r="X76" i="440"/>
  <c r="AM88" i="440"/>
  <c r="X87" i="440"/>
  <c r="AM84" i="440"/>
  <c r="X83" i="440"/>
  <c r="AM80" i="440"/>
  <c r="X79" i="440"/>
  <c r="AM86" i="440"/>
  <c r="X85" i="440"/>
  <c r="AM82" i="440"/>
  <c r="X81" i="440"/>
  <c r="AM78" i="440"/>
  <c r="X77" i="440"/>
  <c r="X73" i="440"/>
  <c r="X84" i="440"/>
  <c r="X75" i="440"/>
  <c r="X71" i="440"/>
  <c r="X67" i="440"/>
  <c r="X63" i="440"/>
  <c r="X59" i="440"/>
  <c r="X55" i="440"/>
  <c r="AM85" i="440"/>
  <c r="X80" i="440"/>
  <c r="X70" i="440"/>
  <c r="X66" i="440"/>
  <c r="X62" i="440"/>
  <c r="X58" i="440"/>
  <c r="X88" i="440"/>
  <c r="AM77" i="440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X87" i="438"/>
  <c r="AM84" i="438"/>
  <c r="X83" i="438"/>
  <c r="AM80" i="438"/>
  <c r="X88" i="438"/>
  <c r="AM85" i="438"/>
  <c r="X84" i="438"/>
  <c r="AM81" i="438"/>
  <c r="AM86" i="438"/>
  <c r="X85" i="438"/>
  <c r="AM82" i="438"/>
  <c r="X81" i="438"/>
  <c r="AM78" i="438"/>
  <c r="X77" i="438"/>
  <c r="X73" i="438"/>
  <c r="AM87" i="438"/>
  <c r="X82" i="438"/>
  <c r="X79" i="438"/>
  <c r="X76" i="438"/>
  <c r="X74" i="438"/>
  <c r="X69" i="438"/>
  <c r="X65" i="438"/>
  <c r="X61" i="438"/>
  <c r="X57" i="438"/>
  <c r="X78" i="438"/>
  <c r="AM77" i="438"/>
  <c r="X72" i="438"/>
  <c r="X68" i="438"/>
  <c r="X64" i="438"/>
  <c r="X60" i="438"/>
  <c r="X70" i="438"/>
  <c r="X66" i="438"/>
  <c r="X62" i="438"/>
  <c r="X58" i="438"/>
  <c r="X54" i="438"/>
  <c r="X86" i="438"/>
  <c r="AM79" i="438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C18" i="437"/>
  <c r="D18" i="437" s="1"/>
  <c r="C12" i="437"/>
  <c r="D12" i="437" s="1"/>
  <c r="AM88" i="436"/>
  <c r="X87" i="436"/>
  <c r="AM84" i="436"/>
  <c r="X83" i="436"/>
  <c r="AM80" i="436"/>
  <c r="X79" i="436"/>
  <c r="X75" i="436"/>
  <c r="X88" i="436"/>
  <c r="AM85" i="436"/>
  <c r="X84" i="436"/>
  <c r="AM81" i="436"/>
  <c r="X80" i="436"/>
  <c r="AM77" i="436"/>
  <c r="X74" i="436"/>
  <c r="AM86" i="436"/>
  <c r="X85" i="436"/>
  <c r="AM82" i="436"/>
  <c r="X81" i="436"/>
  <c r="AM78" i="436"/>
  <c r="X77" i="436"/>
  <c r="X73" i="436"/>
  <c r="AM87" i="436"/>
  <c r="X82" i="436"/>
  <c r="AM79" i="436"/>
  <c r="X86" i="436"/>
  <c r="AM83" i="436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X86" i="434"/>
  <c r="AM83" i="434"/>
  <c r="X82" i="434"/>
  <c r="AM79" i="434"/>
  <c r="X78" i="434"/>
  <c r="AM88" i="434"/>
  <c r="X87" i="434"/>
  <c r="AM84" i="434"/>
  <c r="X83" i="434"/>
  <c r="AM80" i="434"/>
  <c r="X88" i="434"/>
  <c r="AM85" i="434"/>
  <c r="X84" i="434"/>
  <c r="AM81" i="434"/>
  <c r="X80" i="434"/>
  <c r="AM77" i="434"/>
  <c r="X74" i="434"/>
  <c r="X85" i="434"/>
  <c r="X77" i="434"/>
  <c r="C14" i="433"/>
  <c r="D14" i="433" s="1"/>
  <c r="AM82" i="434"/>
  <c r="X72" i="434"/>
  <c r="X68" i="434"/>
  <c r="X64" i="434"/>
  <c r="X60" i="434"/>
  <c r="AM86" i="434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X86" i="432"/>
  <c r="AM83" i="432"/>
  <c r="X82" i="432"/>
  <c r="AM79" i="432"/>
  <c r="AM88" i="432"/>
  <c r="X87" i="432"/>
  <c r="AM84" i="432"/>
  <c r="X83" i="432"/>
  <c r="AM80" i="432"/>
  <c r="X79" i="432"/>
  <c r="X88" i="432"/>
  <c r="AM85" i="432"/>
  <c r="X84" i="432"/>
  <c r="AM81" i="432"/>
  <c r="X80" i="432"/>
  <c r="AM77" i="432"/>
  <c r="X74" i="432"/>
  <c r="X85" i="432"/>
  <c r="X78" i="432"/>
  <c r="AM86" i="432"/>
  <c r="C12" i="431"/>
  <c r="D12" i="431" s="1"/>
  <c r="AM82" i="432"/>
  <c r="X77" i="432"/>
  <c r="X75" i="432"/>
  <c r="X73" i="432"/>
  <c r="X71" i="432"/>
  <c r="X67" i="432"/>
  <c r="X63" i="432"/>
  <c r="X59" i="432"/>
  <c r="X55" i="432"/>
  <c r="X81" i="432"/>
  <c r="AM78" i="432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X86" i="430"/>
  <c r="AM83" i="430"/>
  <c r="X82" i="430"/>
  <c r="AM79" i="430"/>
  <c r="X78" i="430"/>
  <c r="X76" i="430"/>
  <c r="AM88" i="430"/>
  <c r="X87" i="430"/>
  <c r="AM84" i="430"/>
  <c r="X83" i="430"/>
  <c r="AM80" i="430"/>
  <c r="AM86" i="430"/>
  <c r="X85" i="430"/>
  <c r="AM82" i="430"/>
  <c r="X81" i="430"/>
  <c r="AM78" i="430"/>
  <c r="X77" i="430"/>
  <c r="X73" i="430"/>
  <c r="X84" i="430"/>
  <c r="AM77" i="430"/>
  <c r="X74" i="430"/>
  <c r="X68" i="430"/>
  <c r="X64" i="430"/>
  <c r="X60" i="430"/>
  <c r="X56" i="430"/>
  <c r="AM85" i="430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X79" i="430"/>
  <c r="X54" i="430"/>
  <c r="X70" i="430"/>
  <c r="X66" i="430"/>
  <c r="AM88" i="428"/>
  <c r="X87" i="428"/>
  <c r="AM84" i="428"/>
  <c r="X83" i="428"/>
  <c r="AM80" i="428"/>
  <c r="X79" i="428"/>
  <c r="X75" i="428"/>
  <c r="X88" i="428"/>
  <c r="AM85" i="428"/>
  <c r="X84" i="428"/>
  <c r="AM81" i="428"/>
  <c r="X80" i="428"/>
  <c r="AM77" i="428"/>
  <c r="X74" i="428"/>
  <c r="AM86" i="428"/>
  <c r="X85" i="428"/>
  <c r="AM82" i="428"/>
  <c r="X81" i="428"/>
  <c r="AM78" i="428"/>
  <c r="X77" i="428"/>
  <c r="X73" i="428"/>
  <c r="AM87" i="428"/>
  <c r="X82" i="428"/>
  <c r="AM79" i="428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X85" i="426"/>
  <c r="AM82" i="426"/>
  <c r="X81" i="426"/>
  <c r="AM78" i="426"/>
  <c r="X77" i="426"/>
  <c r="X73" i="426"/>
  <c r="X66" i="428"/>
  <c r="X62" i="428"/>
  <c r="X58" i="428"/>
  <c r="X55" i="428"/>
  <c r="C19" i="427"/>
  <c r="D19" i="427" s="1"/>
  <c r="C12" i="427"/>
  <c r="D12" i="427" s="1"/>
  <c r="AM87" i="426"/>
  <c r="X86" i="426"/>
  <c r="AM83" i="426"/>
  <c r="AM83" i="428"/>
  <c r="C23" i="427"/>
  <c r="D23" i="427" s="1"/>
  <c r="C15" i="427"/>
  <c r="D15" i="427" s="1"/>
  <c r="X88" i="426"/>
  <c r="AM85" i="426"/>
  <c r="X84" i="426"/>
  <c r="AM81" i="426"/>
  <c r="X80" i="426"/>
  <c r="AM77" i="426"/>
  <c r="X74" i="426"/>
  <c r="X70" i="426"/>
  <c r="X66" i="426"/>
  <c r="X62" i="426"/>
  <c r="X70" i="428"/>
  <c r="AM88" i="426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M80" i="426"/>
  <c r="AM79" i="426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X87" i="424"/>
  <c r="AM84" i="424"/>
  <c r="X83" i="424"/>
  <c r="AM80" i="424"/>
  <c r="X79" i="424"/>
  <c r="X75" i="424"/>
  <c r="X88" i="424"/>
  <c r="AM85" i="424"/>
  <c r="X84" i="424"/>
  <c r="AM81" i="424"/>
  <c r="X80" i="424"/>
  <c r="AM77" i="424"/>
  <c r="AM86" i="424"/>
  <c r="X85" i="424"/>
  <c r="AM82" i="424"/>
  <c r="X81" i="424"/>
  <c r="AM78" i="424"/>
  <c r="X77" i="424"/>
  <c r="X73" i="424"/>
  <c r="AM87" i="424"/>
  <c r="X82" i="424"/>
  <c r="AM79" i="424"/>
  <c r="X86" i="424"/>
  <c r="AM83" i="424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X87" i="422"/>
  <c r="AM84" i="422"/>
  <c r="X83" i="422"/>
  <c r="AM80" i="422"/>
  <c r="X79" i="422"/>
  <c r="X75" i="422"/>
  <c r="X88" i="422"/>
  <c r="AM85" i="422"/>
  <c r="X84" i="422"/>
  <c r="AM81" i="422"/>
  <c r="X80" i="422"/>
  <c r="AM86" i="422"/>
  <c r="X85" i="422"/>
  <c r="AM82" i="422"/>
  <c r="X81" i="422"/>
  <c r="AM78" i="422"/>
  <c r="X77" i="422"/>
  <c r="X73" i="422"/>
  <c r="AM87" i="422"/>
  <c r="X82" i="422"/>
  <c r="AM79" i="422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M77" i="422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X87" i="420"/>
  <c r="AM84" i="420"/>
  <c r="X83" i="420"/>
  <c r="AM80" i="420"/>
  <c r="X79" i="420"/>
  <c r="X88" i="420"/>
  <c r="AM85" i="420"/>
  <c r="X84" i="420"/>
  <c r="AM81" i="420"/>
  <c r="X80" i="420"/>
  <c r="AM86" i="420"/>
  <c r="X85" i="420"/>
  <c r="AM82" i="420"/>
  <c r="X81" i="420"/>
  <c r="AM78" i="420"/>
  <c r="AM77" i="420"/>
  <c r="X86" i="420"/>
  <c r="AM83" i="420"/>
  <c r="X78" i="420"/>
  <c r="X76" i="420"/>
  <c r="X72" i="420"/>
  <c r="X68" i="420"/>
  <c r="X64" i="420"/>
  <c r="X60" i="420"/>
  <c r="AM87" i="420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X86" i="418"/>
  <c r="AM83" i="418"/>
  <c r="X82" i="418"/>
  <c r="AM79" i="418"/>
  <c r="X78" i="418"/>
  <c r="AM88" i="418"/>
  <c r="X87" i="418"/>
  <c r="AM84" i="418"/>
  <c r="X83" i="418"/>
  <c r="AM80" i="418"/>
  <c r="X79" i="418"/>
  <c r="X75" i="418"/>
  <c r="AM86" i="418"/>
  <c r="X85" i="418"/>
  <c r="AM82" i="418"/>
  <c r="X81" i="418"/>
  <c r="AM78" i="418"/>
  <c r="X77" i="418"/>
  <c r="X73" i="418"/>
  <c r="AM81" i="418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M85" i="418"/>
  <c r="X80" i="418"/>
  <c r="X74" i="418"/>
  <c r="X68" i="418"/>
  <c r="X64" i="418"/>
  <c r="X60" i="418"/>
  <c r="X56" i="418"/>
  <c r="AM88" i="417"/>
  <c r="X87" i="417"/>
  <c r="AM84" i="417"/>
  <c r="X83" i="417"/>
  <c r="AM80" i="417"/>
  <c r="X79" i="417"/>
  <c r="X75" i="417"/>
  <c r="X88" i="417"/>
  <c r="AM85" i="417"/>
  <c r="X84" i="417"/>
  <c r="AM81" i="417"/>
  <c r="X80" i="417"/>
  <c r="AM86" i="417"/>
  <c r="X85" i="417"/>
  <c r="AM82" i="417"/>
  <c r="X81" i="417"/>
  <c r="AM78" i="417"/>
  <c r="X77" i="417"/>
  <c r="X73" i="417"/>
  <c r="AM87" i="417"/>
  <c r="X82" i="417"/>
  <c r="AM79" i="417"/>
  <c r="AM77" i="417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X87" i="416"/>
  <c r="AM84" i="416"/>
  <c r="X83" i="416"/>
  <c r="X86" i="417"/>
  <c r="X78" i="417"/>
  <c r="X72" i="417"/>
  <c r="X56" i="417"/>
  <c r="X53" i="417"/>
  <c r="X86" i="416"/>
  <c r="AM85" i="416"/>
  <c r="AM82" i="416"/>
  <c r="AM81" i="416"/>
  <c r="X80" i="416"/>
  <c r="AM77" i="416"/>
  <c r="X60" i="417"/>
  <c r="X57" i="417"/>
  <c r="X88" i="416"/>
  <c r="AM87" i="416"/>
  <c r="X81" i="416"/>
  <c r="AM78" i="416"/>
  <c r="X77" i="416"/>
  <c r="AM83" i="417"/>
  <c r="X74" i="417"/>
  <c r="X68" i="417"/>
  <c r="X84" i="416"/>
  <c r="AM83" i="416"/>
  <c r="AM80" i="416"/>
  <c r="X79" i="416"/>
  <c r="X75" i="416"/>
  <c r="X71" i="416"/>
  <c r="X67" i="416"/>
  <c r="X63" i="416"/>
  <c r="X59" i="416"/>
  <c r="X55" i="416"/>
  <c r="X64" i="417"/>
  <c r="X82" i="416"/>
  <c r="AM86" i="416"/>
  <c r="AM79" i="416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X86" i="415"/>
  <c r="AM83" i="415"/>
  <c r="X82" i="415"/>
  <c r="AM79" i="415"/>
  <c r="X78" i="415"/>
  <c r="AM88" i="415"/>
  <c r="X87" i="415"/>
  <c r="AM84" i="415"/>
  <c r="X83" i="415"/>
  <c r="AM80" i="415"/>
  <c r="AM86" i="415"/>
  <c r="X85" i="415"/>
  <c r="AM82" i="415"/>
  <c r="X81" i="415"/>
  <c r="AM78" i="415"/>
  <c r="X77" i="415"/>
  <c r="X73" i="415"/>
  <c r="X84" i="415"/>
  <c r="X75" i="415"/>
  <c r="X71" i="415"/>
  <c r="X67" i="415"/>
  <c r="X63" i="415"/>
  <c r="X59" i="415"/>
  <c r="X55" i="415"/>
  <c r="AM85" i="415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X74" i="415"/>
  <c r="X54" i="415"/>
  <c r="AM81" i="415"/>
  <c r="X76" i="415"/>
  <c r="X72" i="415"/>
  <c r="X69" i="415"/>
  <c r="X65" i="415"/>
  <c r="X61" i="415"/>
  <c r="X57" i="415"/>
  <c r="AM88" i="414"/>
  <c r="X87" i="414"/>
  <c r="AM84" i="414"/>
  <c r="X83" i="414"/>
  <c r="AM80" i="414"/>
  <c r="X88" i="414"/>
  <c r="AM85" i="414"/>
  <c r="X84" i="414"/>
  <c r="AM81" i="414"/>
  <c r="AM86" i="414"/>
  <c r="X85" i="414"/>
  <c r="AM82" i="414"/>
  <c r="X81" i="414"/>
  <c r="AM78" i="414"/>
  <c r="X77" i="414"/>
  <c r="X73" i="414"/>
  <c r="AM87" i="414"/>
  <c r="X82" i="414"/>
  <c r="X80" i="414"/>
  <c r="AM79" i="414"/>
  <c r="X75" i="414"/>
  <c r="X71" i="414"/>
  <c r="X67" i="414"/>
  <c r="X63" i="414"/>
  <c r="X59" i="414"/>
  <c r="X70" i="414"/>
  <c r="X66" i="414"/>
  <c r="X62" i="414"/>
  <c r="X58" i="414"/>
  <c r="X78" i="414"/>
  <c r="AM77" i="414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M87" i="413"/>
  <c r="X86" i="413"/>
  <c r="AM83" i="413"/>
  <c r="X82" i="413"/>
  <c r="AM79" i="413"/>
  <c r="X78" i="413"/>
  <c r="X76" i="413"/>
  <c r="X72" i="413"/>
  <c r="AM88" i="413"/>
  <c r="X87" i="413"/>
  <c r="AM84" i="413"/>
  <c r="X83" i="413"/>
  <c r="AM80" i="413"/>
  <c r="X88" i="413"/>
  <c r="AM85" i="413"/>
  <c r="X84" i="413"/>
  <c r="X79" i="413"/>
  <c r="AM78" i="413"/>
  <c r="AM86" i="413"/>
  <c r="X77" i="413"/>
  <c r="X75" i="413"/>
  <c r="X73" i="413"/>
  <c r="X71" i="413"/>
  <c r="X70" i="413"/>
  <c r="X66" i="413"/>
  <c r="X62" i="413"/>
  <c r="X58" i="413"/>
  <c r="AM82" i="413"/>
  <c r="AM77" i="413"/>
  <c r="X68" i="413"/>
  <c r="X64" i="413"/>
  <c r="X60" i="413"/>
  <c r="X81" i="413"/>
  <c r="X80" i="413"/>
  <c r="X54" i="413"/>
  <c r="AM81" i="413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X86" i="412"/>
  <c r="AM83" i="412"/>
  <c r="X82" i="412"/>
  <c r="AM79" i="412"/>
  <c r="AM88" i="412"/>
  <c r="X87" i="412"/>
  <c r="AM84" i="412"/>
  <c r="X83" i="412"/>
  <c r="AM80" i="412"/>
  <c r="AM86" i="412"/>
  <c r="X85" i="412"/>
  <c r="AM82" i="412"/>
  <c r="X81" i="412"/>
  <c r="AM78" i="412"/>
  <c r="X77" i="412"/>
  <c r="X73" i="412"/>
  <c r="X84" i="412"/>
  <c r="X79" i="412"/>
  <c r="X75" i="412"/>
  <c r="AM85" i="412"/>
  <c r="X80" i="412"/>
  <c r="AM81" i="412"/>
  <c r="X78" i="412"/>
  <c r="AM77" i="412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X86" i="411"/>
  <c r="AM83" i="411"/>
  <c r="X82" i="411"/>
  <c r="AM79" i="411"/>
  <c r="AM88" i="411"/>
  <c r="X87" i="411"/>
  <c r="AM84" i="411"/>
  <c r="X83" i="411"/>
  <c r="AM80" i="411"/>
  <c r="AM86" i="411"/>
  <c r="X85" i="411"/>
  <c r="AM82" i="411"/>
  <c r="X81" i="411"/>
  <c r="AM78" i="411"/>
  <c r="X77" i="411"/>
  <c r="X73" i="411"/>
  <c r="X84" i="411"/>
  <c r="X70" i="411"/>
  <c r="X66" i="411"/>
  <c r="X58" i="411"/>
  <c r="X54" i="411"/>
  <c r="AM85" i="411"/>
  <c r="X80" i="411"/>
  <c r="X78" i="411"/>
  <c r="AM77" i="41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X79" i="411"/>
  <c r="X53" i="411"/>
  <c r="X68" i="411"/>
  <c r="X64" i="411"/>
  <c r="X60" i="411"/>
  <c r="X56" i="411"/>
  <c r="AM87" i="410"/>
  <c r="X86" i="410"/>
  <c r="AM83" i="410"/>
  <c r="X82" i="410"/>
  <c r="AM79" i="410"/>
  <c r="AM88" i="410"/>
  <c r="X87" i="410"/>
  <c r="AM84" i="410"/>
  <c r="X83" i="410"/>
  <c r="AM80" i="410"/>
  <c r="X79" i="410"/>
  <c r="X75" i="410"/>
  <c r="X88" i="410"/>
  <c r="AM86" i="410"/>
  <c r="X85" i="410"/>
  <c r="AM82" i="410"/>
  <c r="X81" i="410"/>
  <c r="AM78" i="410"/>
  <c r="X77" i="410"/>
  <c r="X73" i="410"/>
  <c r="AM85" i="410"/>
  <c r="X80" i="410"/>
  <c r="X78" i="410"/>
  <c r="X76" i="410"/>
  <c r="X72" i="410"/>
  <c r="X70" i="410"/>
  <c r="X62" i="410"/>
  <c r="X58" i="410"/>
  <c r="X53" i="410"/>
  <c r="AM77" i="410"/>
  <c r="AM81" i="410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2" i="408"/>
  <c r="D32" i="408" s="1"/>
  <c r="C30" i="408"/>
  <c r="D30" i="408" s="1"/>
  <c r="C28" i="408"/>
  <c r="D28" i="408" s="1"/>
  <c r="C15" i="408"/>
  <c r="D15" i="408" s="1"/>
  <c r="C29" i="408"/>
  <c r="D29" i="408" s="1"/>
  <c r="C23" i="408"/>
  <c r="D23" i="408" s="1"/>
  <c r="C24" i="408"/>
  <c r="D24" i="408" s="1"/>
  <c r="C19" i="408"/>
  <c r="D19" i="408" s="1"/>
  <c r="C14" i="408"/>
  <c r="D14" i="408" s="1"/>
  <c r="C31" i="408"/>
  <c r="D31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9" i="405"/>
  <c r="D19" i="405" s="1"/>
  <c r="C27" i="405"/>
  <c r="D27" i="405" s="1"/>
  <c r="C15" i="405"/>
  <c r="D15" i="405" s="1"/>
  <c r="C18" i="405"/>
  <c r="D18" i="405" s="1"/>
  <c r="C34" i="405"/>
  <c r="D34" i="405" s="1"/>
  <c r="C32" i="405"/>
  <c r="D32" i="405" s="1"/>
  <c r="C26" i="405"/>
  <c r="D26" i="405" s="1"/>
  <c r="C21" i="405"/>
  <c r="D21" i="405" s="1"/>
  <c r="C14" i="405"/>
  <c r="D14" i="405" s="1"/>
  <c r="C35" i="405"/>
  <c r="D35" i="405" s="1"/>
  <c r="C33" i="405"/>
  <c r="D33" i="405" s="1"/>
  <c r="C31" i="405"/>
  <c r="D31" i="405" s="1"/>
  <c r="C24" i="405"/>
  <c r="D24" i="405" s="1"/>
  <c r="C12" i="405"/>
  <c r="D12" i="405" s="1"/>
  <c r="C25" i="405"/>
  <c r="D25" i="405" s="1"/>
  <c r="C20" i="405"/>
  <c r="D20" i="405" s="1"/>
  <c r="C13" i="405"/>
  <c r="D13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X86" i="399"/>
  <c r="AM83" i="399"/>
  <c r="X82" i="399"/>
  <c r="AM79" i="399"/>
  <c r="X78" i="399"/>
  <c r="X76" i="399"/>
  <c r="X72" i="399"/>
  <c r="X88" i="399"/>
  <c r="X81" i="399"/>
  <c r="AM80" i="399"/>
  <c r="X79" i="399"/>
  <c r="AM78" i="399"/>
  <c r="X69" i="399"/>
  <c r="X65" i="399"/>
  <c r="X87" i="399"/>
  <c r="X85" i="399"/>
  <c r="X83" i="399"/>
  <c r="X74" i="399"/>
  <c r="AM81" i="399"/>
  <c r="X71" i="399"/>
  <c r="X61" i="399"/>
  <c r="AM85" i="399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M86" i="399"/>
  <c r="AM84" i="399"/>
  <c r="AM82" i="399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X84" i="388"/>
  <c r="AM81" i="388"/>
  <c r="X80" i="388"/>
  <c r="AM86" i="388"/>
  <c r="X85" i="388"/>
  <c r="AM82" i="388"/>
  <c r="X81" i="388"/>
  <c r="AM78" i="388"/>
  <c r="AM87" i="388"/>
  <c r="X86" i="388"/>
  <c r="AM83" i="388"/>
  <c r="X82" i="388"/>
  <c r="AM79" i="388"/>
  <c r="AM88" i="388"/>
  <c r="X87" i="388"/>
  <c r="AM84" i="388"/>
  <c r="X83" i="388"/>
  <c r="AM80" i="388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D11" i="4"/>
  <c r="AA55" i="476" l="1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N80" i="476"/>
  <c r="AO80" i="476" s="1"/>
  <c r="AN84" i="476"/>
  <c r="AO84" i="476" s="1"/>
  <c r="AA82" i="476"/>
  <c r="Z82" i="476"/>
  <c r="Z70" i="476"/>
  <c r="AA70" i="476"/>
  <c r="AA87" i="476"/>
  <c r="Z87" i="476"/>
  <c r="AN81" i="476"/>
  <c r="AO81" i="476"/>
  <c r="Z86" i="476"/>
  <c r="AA86" i="476"/>
  <c r="Q18" i="475"/>
  <c r="M18" i="475"/>
  <c r="I18" i="475"/>
  <c r="P18" i="475"/>
  <c r="L18" i="475"/>
  <c r="H18" i="475"/>
  <c r="R18" i="475"/>
  <c r="N18" i="475"/>
  <c r="J18" i="475"/>
  <c r="S18" i="475"/>
  <c r="O18" i="475"/>
  <c r="K18" i="475"/>
  <c r="AA57" i="476"/>
  <c r="Z57" i="476"/>
  <c r="S19" i="475"/>
  <c r="O19" i="475"/>
  <c r="K19" i="475"/>
  <c r="R19" i="475"/>
  <c r="N19" i="475"/>
  <c r="J19" i="475"/>
  <c r="P19" i="475"/>
  <c r="L19" i="475"/>
  <c r="H19" i="475"/>
  <c r="I19" i="475"/>
  <c r="Q19" i="475"/>
  <c r="M19" i="475"/>
  <c r="Z60" i="476"/>
  <c r="AA60" i="476"/>
  <c r="Z73" i="476"/>
  <c r="AA73" i="476"/>
  <c r="S14" i="475"/>
  <c r="O14" i="475"/>
  <c r="K14" i="475"/>
  <c r="R14" i="475"/>
  <c r="N14" i="475"/>
  <c r="J14" i="475"/>
  <c r="P14" i="475"/>
  <c r="L14" i="475"/>
  <c r="H14" i="475"/>
  <c r="Q14" i="475"/>
  <c r="M14" i="475"/>
  <c r="I14" i="475"/>
  <c r="AA63" i="476"/>
  <c r="Z63" i="476"/>
  <c r="Z81" i="476"/>
  <c r="AA81" i="476"/>
  <c r="AA61" i="476"/>
  <c r="Z61" i="476"/>
  <c r="AN83" i="476"/>
  <c r="AO83" i="476" s="1"/>
  <c r="AA76" i="476"/>
  <c r="Z76" i="476"/>
  <c r="Z74" i="476"/>
  <c r="AA74" i="476"/>
  <c r="AA84" i="476"/>
  <c r="Z84" i="476"/>
  <c r="AN87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20" i="475"/>
  <c r="M20" i="475"/>
  <c r="I20" i="475"/>
  <c r="P20" i="475"/>
  <c r="L20" i="475"/>
  <c r="H20" i="475"/>
  <c r="R20" i="475"/>
  <c r="N20" i="475"/>
  <c r="J20" i="475"/>
  <c r="K20" i="475"/>
  <c r="S20" i="475"/>
  <c r="O20" i="475"/>
  <c r="AA75" i="476"/>
  <c r="Z75" i="476"/>
  <c r="S21" i="475"/>
  <c r="O21" i="475"/>
  <c r="K21" i="475"/>
  <c r="R21" i="475"/>
  <c r="N21" i="475"/>
  <c r="J21" i="475"/>
  <c r="P21" i="475"/>
  <c r="L21" i="475"/>
  <c r="H21" i="475"/>
  <c r="M21" i="475"/>
  <c r="I21" i="475"/>
  <c r="Q21" i="475"/>
  <c r="AA64" i="476"/>
  <c r="Z64" i="476"/>
  <c r="Z77" i="476"/>
  <c r="AA77" i="476"/>
  <c r="AA54" i="476"/>
  <c r="Z54" i="476"/>
  <c r="AA67" i="476"/>
  <c r="Z67" i="476"/>
  <c r="AN82" i="476"/>
  <c r="AO82" i="476" s="1"/>
  <c r="Z65" i="476"/>
  <c r="AA65" i="476"/>
  <c r="AN88" i="476"/>
  <c r="AO88" i="476" s="1"/>
  <c r="AA78" i="476"/>
  <c r="Z78" i="476"/>
  <c r="AN77" i="476"/>
  <c r="AO77" i="476" s="1"/>
  <c r="AN85" i="476"/>
  <c r="AO85" i="476" s="1"/>
  <c r="Z85" i="476"/>
  <c r="AA85" i="476"/>
  <c r="Q22" i="475"/>
  <c r="M22" i="475"/>
  <c r="I22" i="475"/>
  <c r="P22" i="475"/>
  <c r="L22" i="475"/>
  <c r="H22" i="475"/>
  <c r="R22" i="475"/>
  <c r="N22" i="475"/>
  <c r="J22" i="475"/>
  <c r="O22" i="475"/>
  <c r="K22" i="475"/>
  <c r="S22" i="475"/>
  <c r="Z62" i="476"/>
  <c r="AA62" i="476"/>
  <c r="Z53" i="476"/>
  <c r="AA53" i="476"/>
  <c r="AA68" i="476"/>
  <c r="Z68" i="476"/>
  <c r="AA79" i="476"/>
  <c r="Z79" i="476"/>
  <c r="AN78" i="476"/>
  <c r="AO78" i="476" s="1"/>
  <c r="AA71" i="476"/>
  <c r="Z71" i="476"/>
  <c r="AA83" i="476"/>
  <c r="Z83" i="476"/>
  <c r="Z69" i="476"/>
  <c r="AA69" i="476"/>
  <c r="Z66" i="476"/>
  <c r="AA66" i="476"/>
  <c r="AN79" i="476"/>
  <c r="AO79" i="476" s="1"/>
  <c r="Z80" i="476"/>
  <c r="AA80" i="476"/>
  <c r="AA88" i="476"/>
  <c r="Z88" i="476"/>
  <c r="AN86" i="476"/>
  <c r="AO86" i="476" s="1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N86" i="474"/>
  <c r="AO86" i="474" s="1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N82" i="474"/>
  <c r="AO82" i="474" s="1"/>
  <c r="AA66" i="474"/>
  <c r="Z66" i="474"/>
  <c r="AN78" i="474"/>
  <c r="AO78" i="474" s="1"/>
  <c r="AA80" i="474"/>
  <c r="Z80" i="474"/>
  <c r="AA88" i="474"/>
  <c r="Z88" i="474"/>
  <c r="Z83" i="474"/>
  <c r="AA83" i="474"/>
  <c r="AA72" i="474"/>
  <c r="Z72" i="474"/>
  <c r="AA82" i="474"/>
  <c r="Z82" i="474"/>
  <c r="AN84" i="474"/>
  <c r="AO84" i="474" s="1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N81" i="474"/>
  <c r="AO81" i="474" s="1"/>
  <c r="Z75" i="474"/>
  <c r="AA75" i="474"/>
  <c r="AN83" i="474"/>
  <c r="AO83" i="474" s="1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N77" i="474"/>
  <c r="AO77" i="474" s="1"/>
  <c r="AN85" i="474"/>
  <c r="AO85" i="474" s="1"/>
  <c r="AN80" i="474"/>
  <c r="AO80" i="474" s="1"/>
  <c r="AN88" i="474"/>
  <c r="AO88" i="474" s="1"/>
  <c r="AN79" i="474"/>
  <c r="AO79" i="474" s="1"/>
  <c r="AN87" i="474"/>
  <c r="AO87" i="474" s="1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N81" i="472"/>
  <c r="AO81" i="472" s="1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N78" i="472"/>
  <c r="AO78" i="472" s="1"/>
  <c r="AN86" i="472"/>
  <c r="AO86" i="472" s="1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N84" i="472"/>
  <c r="AO84" i="472" s="1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N77" i="472"/>
  <c r="AO77" i="472" s="1"/>
  <c r="AA80" i="472"/>
  <c r="Z80" i="472"/>
  <c r="Z64" i="472"/>
  <c r="AA64" i="472"/>
  <c r="AA73" i="472"/>
  <c r="Z73" i="472"/>
  <c r="AN82" i="472"/>
  <c r="AO82" i="472" s="1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N83" i="472"/>
  <c r="AO83" i="472" s="1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N85" i="472"/>
  <c r="AO85" i="472" s="1"/>
  <c r="Z68" i="472"/>
  <c r="AA68" i="472"/>
  <c r="AA77" i="472"/>
  <c r="Z77" i="472"/>
  <c r="AA85" i="472"/>
  <c r="Z85" i="472"/>
  <c r="AN80" i="472"/>
  <c r="AO80" i="472" s="1"/>
  <c r="AN88" i="472"/>
  <c r="AO88" i="472" s="1"/>
  <c r="AN79" i="472"/>
  <c r="AO79" i="472" s="1"/>
  <c r="AN87" i="472"/>
  <c r="AO87" i="472" s="1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N81" i="470"/>
  <c r="AO81" i="470" s="1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N79" i="470"/>
  <c r="AO79" i="470" s="1"/>
  <c r="AA74" i="470"/>
  <c r="Z74" i="470"/>
  <c r="Z84" i="470"/>
  <c r="AA84" i="470"/>
  <c r="AN84" i="470"/>
  <c r="AO84" i="470" s="1"/>
  <c r="AN78" i="470"/>
  <c r="AO78" i="470" s="1"/>
  <c r="AN86" i="470"/>
  <c r="AO86" i="470" s="1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N80" i="470"/>
  <c r="AO80" i="470" s="1"/>
  <c r="AN77" i="470"/>
  <c r="AO77" i="470" s="1"/>
  <c r="AN85" i="470"/>
  <c r="AO85" i="470" s="1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N87" i="470"/>
  <c r="AO87" i="470" s="1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N83" i="470"/>
  <c r="AO83" i="470" s="1"/>
  <c r="AA80" i="470"/>
  <c r="Z80" i="470"/>
  <c r="Z88" i="470"/>
  <c r="AA88" i="470"/>
  <c r="AN88" i="470"/>
  <c r="AO88" i="470" s="1"/>
  <c r="AN82" i="470"/>
  <c r="AO82" i="470" s="1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N82" i="468"/>
  <c r="AO82" i="468" s="1"/>
  <c r="AN84" i="468"/>
  <c r="AO84" i="468" s="1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N81" i="468"/>
  <c r="AO81" i="468" s="1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N85" i="468"/>
  <c r="AO85" i="468" s="1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N77" i="468"/>
  <c r="AO77" i="468" s="1"/>
  <c r="Z62" i="468"/>
  <c r="AA62" i="468"/>
  <c r="AA73" i="468"/>
  <c r="Z73" i="468"/>
  <c r="Z75" i="468"/>
  <c r="AA75" i="468"/>
  <c r="AN83" i="468"/>
  <c r="AO83" i="468" s="1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N78" i="468"/>
  <c r="AO78" i="468" s="1"/>
  <c r="AN86" i="468"/>
  <c r="AO86" i="468" s="1"/>
  <c r="AN80" i="468"/>
  <c r="AO80" i="468" s="1"/>
  <c r="AN88" i="468"/>
  <c r="AO88" i="468" s="1"/>
  <c r="AN79" i="468"/>
  <c r="AO79" i="468" s="1"/>
  <c r="AN87" i="468"/>
  <c r="AO87" i="468" s="1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N88" i="466"/>
  <c r="AO88" i="466" s="1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N80" i="466"/>
  <c r="AO80" i="466" s="1"/>
  <c r="AN84" i="466"/>
  <c r="AO84" i="466" s="1"/>
  <c r="Z63" i="466"/>
  <c r="AA63" i="466"/>
  <c r="AN78" i="466"/>
  <c r="AO78" i="466" s="1"/>
  <c r="AN86" i="466"/>
  <c r="AO86" i="466" s="1"/>
  <c r="Z76" i="466"/>
  <c r="AA76" i="466"/>
  <c r="AN83" i="466"/>
  <c r="AO83" i="466" s="1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N81" i="466"/>
  <c r="AO81" i="466" s="1"/>
  <c r="AN85" i="466"/>
  <c r="AO85" i="466" s="1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I12" i="465"/>
  <c r="Q12" i="465"/>
  <c r="AA61" i="466"/>
  <c r="Z61" i="466"/>
  <c r="AA60" i="466"/>
  <c r="Z60" i="466"/>
  <c r="AN77" i="466"/>
  <c r="AO77" i="466" s="1"/>
  <c r="Z87" i="466"/>
  <c r="AA87" i="466"/>
  <c r="AA55" i="466"/>
  <c r="Z55" i="466"/>
  <c r="AA84" i="466"/>
  <c r="Z84" i="466"/>
  <c r="AN82" i="466"/>
  <c r="AO82" i="466" s="1"/>
  <c r="AA88" i="466"/>
  <c r="Z88" i="466"/>
  <c r="AN79" i="466"/>
  <c r="AO79" i="466" s="1"/>
  <c r="AN87" i="466"/>
  <c r="AO87" i="466" s="1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N80" i="464"/>
  <c r="AO80" i="464" s="1"/>
  <c r="Z68" i="464"/>
  <c r="AA68" i="464"/>
  <c r="Z77" i="464"/>
  <c r="AA77" i="464"/>
  <c r="AA85" i="464"/>
  <c r="Z85" i="464"/>
  <c r="AN84" i="464"/>
  <c r="AO84" i="464" s="1"/>
  <c r="Z82" i="464"/>
  <c r="AA82" i="464"/>
  <c r="AN81" i="464"/>
  <c r="AO81" i="464" s="1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N85" i="464"/>
  <c r="AO85" i="464" s="1"/>
  <c r="AA80" i="464"/>
  <c r="Z80" i="464"/>
  <c r="AN78" i="464"/>
  <c r="AO78" i="464" s="1"/>
  <c r="AN86" i="464"/>
  <c r="AO86" i="464" s="1"/>
  <c r="Z87" i="464"/>
  <c r="AA87" i="464"/>
  <c r="AN83" i="464"/>
  <c r="AO83" i="464" s="1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N88" i="464"/>
  <c r="AO88" i="464" s="1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Q16" i="463" s="1"/>
  <c r="M12" i="463"/>
  <c r="I12" i="463"/>
  <c r="Z54" i="464"/>
  <c r="AA54" i="464"/>
  <c r="AA66" i="464"/>
  <c r="Z66" i="464"/>
  <c r="AA53" i="464"/>
  <c r="Z53" i="464"/>
  <c r="AA69" i="464"/>
  <c r="Z69" i="464"/>
  <c r="AN77" i="464"/>
  <c r="AO77" i="464" s="1"/>
  <c r="Z63" i="464"/>
  <c r="AA63" i="464"/>
  <c r="Z79" i="464"/>
  <c r="AA79" i="464"/>
  <c r="Z64" i="464"/>
  <c r="AA64" i="464"/>
  <c r="Z73" i="464"/>
  <c r="AA73" i="464"/>
  <c r="AN82" i="464"/>
  <c r="AO82" i="464" s="1"/>
  <c r="Z83" i="464"/>
  <c r="AA83" i="464"/>
  <c r="AN79" i="464"/>
  <c r="AO79" i="464" s="1"/>
  <c r="AN87" i="464"/>
  <c r="AO87" i="464" s="1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N85" i="462"/>
  <c r="AO85" i="462" s="1"/>
  <c r="Z67" i="462"/>
  <c r="AA67" i="462"/>
  <c r="AA84" i="462"/>
  <c r="Z84" i="462"/>
  <c r="AA81" i="462"/>
  <c r="Z81" i="462"/>
  <c r="AN88" i="462"/>
  <c r="AO88" i="462" s="1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N82" i="462"/>
  <c r="AO82" i="462" s="1"/>
  <c r="Z83" i="462"/>
  <c r="AA83" i="462"/>
  <c r="Z76" i="462"/>
  <c r="AA76" i="462"/>
  <c r="AN83" i="462"/>
  <c r="AO83" i="462" s="1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N84" i="462"/>
  <c r="AO84" i="462" s="1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N81" i="462"/>
  <c r="AO81" i="462" s="1"/>
  <c r="Z72" i="462"/>
  <c r="AA72" i="462"/>
  <c r="AA57" i="462"/>
  <c r="Z57" i="462"/>
  <c r="Z66" i="462"/>
  <c r="AA66" i="462"/>
  <c r="AA60" i="462"/>
  <c r="Z60" i="462"/>
  <c r="AN77" i="462"/>
  <c r="AO77" i="462" s="1"/>
  <c r="AN80" i="462"/>
  <c r="AO80" i="462" s="1"/>
  <c r="Z63" i="462"/>
  <c r="AA63" i="462"/>
  <c r="AA80" i="462"/>
  <c r="Z80" i="462"/>
  <c r="AN78" i="462"/>
  <c r="AO78" i="462" s="1"/>
  <c r="AN86" i="462"/>
  <c r="AO86" i="462" s="1"/>
  <c r="Z87" i="462"/>
  <c r="AA87" i="462"/>
  <c r="AN79" i="462"/>
  <c r="AO79" i="462" s="1"/>
  <c r="AN87" i="462"/>
  <c r="AO87" i="462" s="1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N77" i="460"/>
  <c r="AO77" i="460" s="1"/>
  <c r="AA79" i="460"/>
  <c r="Z79" i="460"/>
  <c r="AN88" i="460"/>
  <c r="AO88" i="460" s="1"/>
  <c r="AN81" i="460"/>
  <c r="AO81" i="460" s="1"/>
  <c r="AN78" i="460"/>
  <c r="AO78" i="460" s="1"/>
  <c r="AN86" i="460"/>
  <c r="AO86" i="460" s="1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N80" i="460"/>
  <c r="AO80" i="460" s="1"/>
  <c r="Z61" i="460"/>
  <c r="AA61" i="460"/>
  <c r="AA88" i="460"/>
  <c r="Z88" i="460"/>
  <c r="AA81" i="460"/>
  <c r="Z81" i="460"/>
  <c r="AN87" i="460"/>
  <c r="AO87" i="460" s="1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N84" i="460"/>
  <c r="AO84" i="460" s="1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N79" i="460"/>
  <c r="AO79" i="460" s="1"/>
  <c r="AA84" i="460"/>
  <c r="Z84" i="460"/>
  <c r="Z65" i="460"/>
  <c r="AA65" i="460"/>
  <c r="Z73" i="460"/>
  <c r="AA73" i="460"/>
  <c r="AN82" i="460"/>
  <c r="AO82" i="460" s="1"/>
  <c r="Z82" i="460"/>
  <c r="AA82" i="460"/>
  <c r="Z68" i="460"/>
  <c r="AA68" i="460"/>
  <c r="Z64" i="460"/>
  <c r="AA64" i="460"/>
  <c r="AA59" i="460"/>
  <c r="Z59" i="460"/>
  <c r="AN85" i="460"/>
  <c r="AO85" i="460" s="1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N83" i="460"/>
  <c r="AO83" i="460" s="1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N85" i="458"/>
  <c r="AO85" i="458" s="1"/>
  <c r="Z67" i="458"/>
  <c r="AA67" i="458"/>
  <c r="Z73" i="458"/>
  <c r="AA73" i="458"/>
  <c r="AN82" i="458"/>
  <c r="AO82" i="458" s="1"/>
  <c r="AN80" i="458"/>
  <c r="AO80" i="458" s="1"/>
  <c r="AN88" i="458"/>
  <c r="AO88" i="458" s="1"/>
  <c r="Z82" i="458"/>
  <c r="AA82" i="458"/>
  <c r="AN81" i="458"/>
  <c r="AO81" i="458" s="1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N83" i="458"/>
  <c r="AO83" i="458" s="1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N77" i="458"/>
  <c r="AO77" i="458" s="1"/>
  <c r="AA68" i="458"/>
  <c r="Z68" i="458"/>
  <c r="Z66" i="458"/>
  <c r="AA66" i="458"/>
  <c r="Z59" i="458"/>
  <c r="AA59" i="458"/>
  <c r="Z79" i="458"/>
  <c r="AA79" i="458"/>
  <c r="AN78" i="458"/>
  <c r="AO78" i="458" s="1"/>
  <c r="AN86" i="458"/>
  <c r="AO86" i="458" s="1"/>
  <c r="AN84" i="458"/>
  <c r="AO84" i="458" s="1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N79" i="458"/>
  <c r="AO79" i="458" s="1"/>
  <c r="AN87" i="458"/>
  <c r="AO87" i="458" s="1"/>
  <c r="R14" i="455"/>
  <c r="N14" i="455"/>
  <c r="J14" i="455"/>
  <c r="Q14" i="455"/>
  <c r="M14" i="455"/>
  <c r="I14" i="455"/>
  <c r="L14" i="455"/>
  <c r="S14" i="455"/>
  <c r="O14" i="455"/>
  <c r="K14" i="455"/>
  <c r="P14" i="455"/>
  <c r="H14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S13" i="455"/>
  <c r="O13" i="455"/>
  <c r="K13" i="455"/>
  <c r="R13" i="455"/>
  <c r="N13" i="455"/>
  <c r="J13" i="455"/>
  <c r="M13" i="455"/>
  <c r="P13" i="455"/>
  <c r="L13" i="455"/>
  <c r="H13" i="455"/>
  <c r="Q13" i="455"/>
  <c r="I13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N82" i="456"/>
  <c r="AO82" i="456" s="1"/>
  <c r="Z80" i="456"/>
  <c r="AA80" i="456"/>
  <c r="Z88" i="456"/>
  <c r="AA88" i="456"/>
  <c r="AA83" i="456"/>
  <c r="Z83" i="456"/>
  <c r="S19" i="455"/>
  <c r="O19" i="455"/>
  <c r="K19" i="455"/>
  <c r="P19" i="455"/>
  <c r="J19" i="455"/>
  <c r="M19" i="455"/>
  <c r="N19" i="455"/>
  <c r="I19" i="455"/>
  <c r="H19" i="455"/>
  <c r="Q19" i="455"/>
  <c r="L19" i="455"/>
  <c r="R19" i="455"/>
  <c r="AN83" i="456"/>
  <c r="AO83" i="456" s="1"/>
  <c r="Q22" i="455"/>
  <c r="M22" i="455"/>
  <c r="I22" i="455"/>
  <c r="P22" i="455"/>
  <c r="K22" i="455"/>
  <c r="H22" i="455"/>
  <c r="O22" i="455"/>
  <c r="J22" i="455"/>
  <c r="S22" i="455"/>
  <c r="R22" i="455"/>
  <c r="L22" i="455"/>
  <c r="N22" i="455"/>
  <c r="AA86" i="456"/>
  <c r="Z86" i="456"/>
  <c r="AA68" i="456"/>
  <c r="Z68" i="456"/>
  <c r="Z66" i="456"/>
  <c r="AA66" i="456"/>
  <c r="Z63" i="456"/>
  <c r="AA63" i="456"/>
  <c r="AN79" i="456"/>
  <c r="AO79" i="456" s="1"/>
  <c r="AA77" i="456"/>
  <c r="Z77" i="456"/>
  <c r="AA85" i="456"/>
  <c r="Z85" i="456"/>
  <c r="AN81" i="456"/>
  <c r="AO81" i="456" s="1"/>
  <c r="AN84" i="456"/>
  <c r="AO84" i="456" s="1"/>
  <c r="AA53" i="456"/>
  <c r="Z53" i="456"/>
  <c r="Z54" i="456"/>
  <c r="AA54" i="456"/>
  <c r="Q15" i="455"/>
  <c r="M15" i="455"/>
  <c r="I15" i="455"/>
  <c r="O15" i="455"/>
  <c r="J15" i="455"/>
  <c r="S15" i="455"/>
  <c r="N15" i="455"/>
  <c r="H15" i="455"/>
  <c r="R15" i="455"/>
  <c r="P15" i="455"/>
  <c r="K15" i="455"/>
  <c r="L15" i="455"/>
  <c r="S23" i="455"/>
  <c r="O23" i="455"/>
  <c r="K23" i="455"/>
  <c r="R23" i="455"/>
  <c r="M23" i="455"/>
  <c r="H23" i="455"/>
  <c r="J23" i="455"/>
  <c r="Q23" i="455"/>
  <c r="L23" i="455"/>
  <c r="N23" i="455"/>
  <c r="I23" i="455"/>
  <c r="P23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N78" i="456"/>
  <c r="AO78" i="456" s="1"/>
  <c r="AN86" i="456"/>
  <c r="AO86" i="456" s="1"/>
  <c r="Z84" i="456"/>
  <c r="AA84" i="456"/>
  <c r="AA79" i="456"/>
  <c r="Z79" i="456"/>
  <c r="AA87" i="456"/>
  <c r="Z87" i="456"/>
  <c r="Q20" i="455"/>
  <c r="M20" i="455"/>
  <c r="I20" i="455"/>
  <c r="R20" i="455"/>
  <c r="L20" i="455"/>
  <c r="P20" i="455"/>
  <c r="K20" i="455"/>
  <c r="J20" i="455"/>
  <c r="S20" i="455"/>
  <c r="N20" i="455"/>
  <c r="H20" i="455"/>
  <c r="O20" i="455"/>
  <c r="AA75" i="456"/>
  <c r="Z75" i="456"/>
  <c r="AA61" i="456"/>
  <c r="Z61" i="456"/>
  <c r="AA57" i="456"/>
  <c r="Z57" i="456"/>
  <c r="AA74" i="456"/>
  <c r="Z74" i="456"/>
  <c r="S21" i="455"/>
  <c r="O21" i="455"/>
  <c r="K21" i="455"/>
  <c r="N21" i="455"/>
  <c r="I21" i="455"/>
  <c r="R21" i="455"/>
  <c r="M21" i="455"/>
  <c r="H21" i="455"/>
  <c r="L21" i="455"/>
  <c r="P21" i="455"/>
  <c r="J21" i="455"/>
  <c r="Q21" i="455"/>
  <c r="AA69" i="456"/>
  <c r="Z69" i="456"/>
  <c r="AA60" i="456"/>
  <c r="Z60" i="456"/>
  <c r="AN77" i="456"/>
  <c r="AO77" i="456" s="1"/>
  <c r="Z55" i="456"/>
  <c r="AA55" i="456"/>
  <c r="Z71" i="456"/>
  <c r="AA71" i="456"/>
  <c r="AN87" i="456"/>
  <c r="AO87" i="456" s="1"/>
  <c r="AA81" i="456"/>
  <c r="Z81" i="456"/>
  <c r="AN85" i="456"/>
  <c r="AO85" i="456" s="1"/>
  <c r="AN80" i="456"/>
  <c r="AO80" i="456" s="1"/>
  <c r="AN88" i="456"/>
  <c r="AO88" i="456" s="1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N79" i="454"/>
  <c r="AO79" i="454" s="1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N80" i="454"/>
  <c r="AO80" i="454" s="1"/>
  <c r="AN88" i="454"/>
  <c r="AO88" i="454" s="1"/>
  <c r="AN87" i="454"/>
  <c r="AO87" i="454" s="1"/>
  <c r="AN86" i="454"/>
  <c r="AO86" i="454" s="1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N81" i="454"/>
  <c r="AO81" i="454" s="1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N85" i="454"/>
  <c r="AO85" i="454" s="1"/>
  <c r="Z53" i="454"/>
  <c r="AA53" i="454"/>
  <c r="AA69" i="454"/>
  <c r="Z69" i="454"/>
  <c r="AN77" i="454"/>
  <c r="AO77" i="454" s="1"/>
  <c r="Z63" i="454"/>
  <c r="AA63" i="454"/>
  <c r="AN78" i="454"/>
  <c r="AO78" i="454" s="1"/>
  <c r="Z64" i="454"/>
  <c r="AA64" i="454"/>
  <c r="Z75" i="454"/>
  <c r="AA75" i="454"/>
  <c r="AN84" i="454"/>
  <c r="AO84" i="454" s="1"/>
  <c r="AN83" i="454"/>
  <c r="AO83" i="454" s="1"/>
  <c r="AN82" i="454"/>
  <c r="AO82" i="454" s="1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N80" i="452"/>
  <c r="AO80" i="452" s="1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N77" i="452"/>
  <c r="AO77" i="452" s="1"/>
  <c r="AN85" i="452"/>
  <c r="AO85" i="452" s="1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N78" i="452"/>
  <c r="AO78" i="452" s="1"/>
  <c r="AA80" i="452"/>
  <c r="Z80" i="452"/>
  <c r="AA88" i="452"/>
  <c r="Z88" i="452"/>
  <c r="AN83" i="452"/>
  <c r="AO83" i="452" s="1"/>
  <c r="Z58" i="452"/>
  <c r="AA58" i="452"/>
  <c r="AN82" i="452"/>
  <c r="AO82" i="452" s="1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N86" i="452"/>
  <c r="AO86" i="452" s="1"/>
  <c r="AA55" i="452"/>
  <c r="Z55" i="452"/>
  <c r="AA71" i="452"/>
  <c r="Z71" i="452"/>
  <c r="AN81" i="452"/>
  <c r="AO81" i="452" s="1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N88" i="452"/>
  <c r="AO88" i="452" s="1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N84" i="452"/>
  <c r="AO84" i="452" s="1"/>
  <c r="AN79" i="452"/>
  <c r="AO79" i="452" s="1"/>
  <c r="AN87" i="452"/>
  <c r="AO87" i="452" s="1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N87" i="450"/>
  <c r="AO87" i="450" s="1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N83" i="450"/>
  <c r="AO83" i="450" s="1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N77" i="450"/>
  <c r="AO77" i="450" s="1"/>
  <c r="AA75" i="450"/>
  <c r="Z75" i="450"/>
  <c r="AN84" i="450"/>
  <c r="AO84" i="450" s="1"/>
  <c r="AN82" i="450"/>
  <c r="AO82" i="450" s="1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N85" i="450"/>
  <c r="AO85" i="450" s="1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N79" i="450"/>
  <c r="AO79" i="450" s="1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N78" i="450"/>
  <c r="AO78" i="450" s="1"/>
  <c r="Z71" i="450"/>
  <c r="AA71" i="450"/>
  <c r="AA82" i="450"/>
  <c r="Z82" i="450"/>
  <c r="AN80" i="450"/>
  <c r="AO80" i="450" s="1"/>
  <c r="AN88" i="450"/>
  <c r="AO88" i="450" s="1"/>
  <c r="AN86" i="450"/>
  <c r="AO86" i="450" s="1"/>
  <c r="AN81" i="450"/>
  <c r="AO81" i="450" s="1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N86" i="448"/>
  <c r="AO86" i="448" s="1"/>
  <c r="Z74" i="448"/>
  <c r="AA74" i="448"/>
  <c r="AA84" i="448"/>
  <c r="Z84" i="448"/>
  <c r="AN87" i="448"/>
  <c r="AO87" i="448" s="1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N82" i="448"/>
  <c r="AO82" i="448" s="1"/>
  <c r="AN81" i="448"/>
  <c r="AO81" i="448" s="1"/>
  <c r="AA79" i="448"/>
  <c r="Z79" i="448"/>
  <c r="Z87" i="448"/>
  <c r="AA87" i="448"/>
  <c r="AA86" i="448"/>
  <c r="Z86" i="448"/>
  <c r="AN80" i="448"/>
  <c r="AO80" i="448" s="1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N78" i="448"/>
  <c r="AO78" i="448" s="1"/>
  <c r="AN77" i="448"/>
  <c r="AO77" i="448" s="1"/>
  <c r="AN85" i="448"/>
  <c r="AO85" i="448" s="1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N88" i="448"/>
  <c r="AO88" i="448" s="1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N79" i="448"/>
  <c r="AO79" i="448" s="1"/>
  <c r="Z80" i="448"/>
  <c r="AA80" i="448"/>
  <c r="AA88" i="448"/>
  <c r="Z88" i="448"/>
  <c r="AN84" i="448"/>
  <c r="AO84" i="448" s="1"/>
  <c r="AN83" i="448"/>
  <c r="AO83" i="448" s="1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N78" i="446"/>
  <c r="AO78" i="446" s="1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N86" i="446"/>
  <c r="AO86" i="446" s="1"/>
  <c r="AA68" i="446"/>
  <c r="Z68" i="446"/>
  <c r="AN88" i="446"/>
  <c r="AO88" i="446" s="1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N81" i="446"/>
  <c r="AO81" i="446" s="1"/>
  <c r="AN80" i="446"/>
  <c r="AO80" i="446" s="1"/>
  <c r="AN83" i="446"/>
  <c r="AO83" i="446" s="1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N82" i="446"/>
  <c r="AO82" i="446" s="1"/>
  <c r="AN77" i="446"/>
  <c r="AO77" i="446" s="1"/>
  <c r="AN85" i="446"/>
  <c r="AO85" i="446" s="1"/>
  <c r="AN84" i="446"/>
  <c r="AO84" i="446" s="1"/>
  <c r="AN79" i="446"/>
  <c r="AO79" i="446" s="1"/>
  <c r="AN87" i="446"/>
  <c r="AO87" i="446" s="1"/>
  <c r="AA56" i="444"/>
  <c r="Z56" i="444"/>
  <c r="Z57" i="444"/>
  <c r="AA57" i="444"/>
  <c r="AN81" i="444"/>
  <c r="AO81" i="444" s="1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N80" i="444"/>
  <c r="AO80" i="444" s="1"/>
  <c r="AN78" i="444"/>
  <c r="AO78" i="444" s="1"/>
  <c r="AN86" i="444"/>
  <c r="AO86" i="444" s="1"/>
  <c r="Z87" i="444"/>
  <c r="AA87" i="444"/>
  <c r="Z82" i="444"/>
  <c r="AA82" i="444"/>
  <c r="AN77" i="444"/>
  <c r="AO77" i="444" s="1"/>
  <c r="Z61" i="444"/>
  <c r="AA61" i="444"/>
  <c r="Q12" i="443"/>
  <c r="Q14" i="443" s="1"/>
  <c r="M12" i="443"/>
  <c r="M14" i="443" s="1"/>
  <c r="I12" i="443"/>
  <c r="I14" i="443" s="1"/>
  <c r="O12" i="443"/>
  <c r="O14" i="443" s="1"/>
  <c r="J12" i="443"/>
  <c r="J14" i="443" s="1"/>
  <c r="N12" i="443"/>
  <c r="S12" i="443"/>
  <c r="H12" i="443"/>
  <c r="R12" i="443"/>
  <c r="R14" i="443" s="1"/>
  <c r="P12" i="443"/>
  <c r="K12" i="443"/>
  <c r="L12" i="443"/>
  <c r="L14" i="443" s="1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N88" i="444"/>
  <c r="AO88" i="444" s="1"/>
  <c r="AN83" i="444"/>
  <c r="AO83" i="444" s="1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N85" i="444"/>
  <c r="AO85" i="444" s="1"/>
  <c r="Z70" i="444"/>
  <c r="AA70" i="444"/>
  <c r="AA73" i="444"/>
  <c r="Z73" i="444"/>
  <c r="AN82" i="444"/>
  <c r="AO82" i="444" s="1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N84" i="444"/>
  <c r="AO84" i="444" s="1"/>
  <c r="AN79" i="444"/>
  <c r="AO79" i="444" s="1"/>
  <c r="AN87" i="444"/>
  <c r="AO87" i="444" s="1"/>
  <c r="AN82" i="442"/>
  <c r="AO82" i="442" s="1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N80" i="442"/>
  <c r="AO80" i="442" s="1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N81" i="442"/>
  <c r="AO81" i="442" s="1"/>
  <c r="Q12" i="441"/>
  <c r="Q15" i="441" s="1"/>
  <c r="M12" i="441"/>
  <c r="M15" i="441" s="1"/>
  <c r="I12" i="441"/>
  <c r="I15" i="441" s="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N87" i="442"/>
  <c r="AO87" i="442" s="1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N88" i="442"/>
  <c r="AO88" i="442" s="1"/>
  <c r="AA73" i="442"/>
  <c r="Z73" i="442"/>
  <c r="AN83" i="442"/>
  <c r="AO83" i="442" s="1"/>
  <c r="Z77" i="442"/>
  <c r="AA77" i="442"/>
  <c r="AN77" i="442"/>
  <c r="AO77" i="442" s="1"/>
  <c r="AN85" i="442"/>
  <c r="AO85" i="442" s="1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N79" i="442"/>
  <c r="AO79" i="442" s="1"/>
  <c r="AA76" i="442"/>
  <c r="Z76" i="442"/>
  <c r="AN78" i="442"/>
  <c r="AO78" i="442" s="1"/>
  <c r="AN86" i="442"/>
  <c r="AO86" i="442" s="1"/>
  <c r="AN84" i="442"/>
  <c r="AO84" i="442" s="1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N84" i="440"/>
  <c r="AO84" i="440" s="1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N85" i="440"/>
  <c r="AO85" i="440" s="1"/>
  <c r="AN82" i="440"/>
  <c r="AO82" i="440" s="1"/>
  <c r="AN79" i="440"/>
  <c r="AO79" i="440" s="1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N77" i="440"/>
  <c r="AO77" i="440" s="1"/>
  <c r="Z66" i="440"/>
  <c r="AA66" i="440"/>
  <c r="Z55" i="440"/>
  <c r="AA55" i="440"/>
  <c r="AA71" i="440"/>
  <c r="Z71" i="440"/>
  <c r="AA77" i="440"/>
  <c r="Z77" i="440"/>
  <c r="AA85" i="440"/>
  <c r="Z85" i="440"/>
  <c r="AN80" i="440"/>
  <c r="AO80" i="440" s="1"/>
  <c r="AN88" i="440"/>
  <c r="AO88" i="440" s="1"/>
  <c r="Z82" i="440"/>
  <c r="AA82" i="440"/>
  <c r="AA61" i="440"/>
  <c r="Z61" i="440"/>
  <c r="AN81" i="440"/>
  <c r="AO81" i="440" s="1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N87" i="440"/>
  <c r="AO87" i="440" s="1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N78" i="440"/>
  <c r="AO78" i="440" s="1"/>
  <c r="AN86" i="440"/>
  <c r="AO86" i="440" s="1"/>
  <c r="Z83" i="440"/>
  <c r="AA83" i="440"/>
  <c r="Z76" i="440"/>
  <c r="AA76" i="440"/>
  <c r="AN83" i="440"/>
  <c r="AO83" i="440" s="1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N77" i="438"/>
  <c r="AO77" i="438" s="1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N79" i="438"/>
  <c r="AO79" i="438" s="1"/>
  <c r="AA62" i="438"/>
  <c r="Z62" i="438"/>
  <c r="Z64" i="438"/>
  <c r="AA64" i="438"/>
  <c r="Z78" i="438"/>
  <c r="AA78" i="438"/>
  <c r="Z69" i="438"/>
  <c r="AA69" i="438"/>
  <c r="AA82" i="438"/>
  <c r="Z82" i="438"/>
  <c r="AN78" i="438"/>
  <c r="AO78" i="438" s="1"/>
  <c r="AN86" i="438"/>
  <c r="AO86" i="438" s="1"/>
  <c r="AN85" i="438"/>
  <c r="AO85" i="438" s="1"/>
  <c r="AN84" i="438"/>
  <c r="AO84" i="438" s="1"/>
  <c r="AN83" i="438"/>
  <c r="AO83" i="438" s="1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N87" i="438"/>
  <c r="AO87" i="438" s="1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N82" i="438"/>
  <c r="AO82" i="438" s="1"/>
  <c r="AN81" i="438"/>
  <c r="AO81" i="438" s="1"/>
  <c r="AN80" i="438"/>
  <c r="AO80" i="438" s="1"/>
  <c r="AN88" i="438"/>
  <c r="AO88" i="438" s="1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N78" i="436"/>
  <c r="AO78" i="436" s="1"/>
  <c r="AN86" i="436"/>
  <c r="AO86" i="436" s="1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N82" i="436"/>
  <c r="AO82" i="436" s="1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N83" i="436"/>
  <c r="AO83" i="436" s="1"/>
  <c r="AN87" i="436"/>
  <c r="AO87" i="436" s="1"/>
  <c r="AA81" i="436"/>
  <c r="Z81" i="436"/>
  <c r="AN81" i="436"/>
  <c r="AO81" i="436" s="1"/>
  <c r="AN84" i="436"/>
  <c r="AO84" i="436" s="1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N79" i="436"/>
  <c r="AO79" i="436" s="1"/>
  <c r="AA77" i="436"/>
  <c r="Z77" i="436"/>
  <c r="AA85" i="436"/>
  <c r="Z85" i="436"/>
  <c r="AN77" i="436"/>
  <c r="AO77" i="436" s="1"/>
  <c r="AN85" i="436"/>
  <c r="AO85" i="436" s="1"/>
  <c r="AN80" i="436"/>
  <c r="AO80" i="436" s="1"/>
  <c r="AN88" i="436"/>
  <c r="AO88" i="436" s="1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N78" i="434"/>
  <c r="AO78" i="434" s="1"/>
  <c r="AA62" i="434"/>
  <c r="Z62" i="434"/>
  <c r="AA81" i="434"/>
  <c r="Z81" i="434"/>
  <c r="AN86" i="434"/>
  <c r="AO86" i="434" s="1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N81" i="434"/>
  <c r="AO81" i="434" s="1"/>
  <c r="AN80" i="434"/>
  <c r="AO80" i="434" s="1"/>
  <c r="AN88" i="434"/>
  <c r="AO88" i="434" s="1"/>
  <c r="AN83" i="434"/>
  <c r="AO83" i="434" s="1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N82" i="434"/>
  <c r="AO82" i="434" s="1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N77" i="434"/>
  <c r="AO77" i="434" s="1"/>
  <c r="AN85" i="434"/>
  <c r="AO85" i="434" s="1"/>
  <c r="AN84" i="434"/>
  <c r="AO84" i="434" s="1"/>
  <c r="AN79" i="434"/>
  <c r="AO79" i="434" s="1"/>
  <c r="AN87" i="434"/>
  <c r="AO87" i="434" s="1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N84" i="432"/>
  <c r="AO84" i="432" s="1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N78" i="432"/>
  <c r="AO78" i="432" s="1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N80" i="432"/>
  <c r="AO80" i="432" s="1"/>
  <c r="AN88" i="432"/>
  <c r="AO88" i="432" s="1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N82" i="432"/>
  <c r="AO82" i="432" s="1"/>
  <c r="AA85" i="432"/>
  <c r="Z85" i="432"/>
  <c r="AN81" i="432"/>
  <c r="AO81" i="432" s="1"/>
  <c r="Z79" i="432"/>
  <c r="AA79" i="432"/>
  <c r="AN83" i="432"/>
  <c r="AO83" i="432" s="1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N86" i="432"/>
  <c r="AO86" i="432" s="1"/>
  <c r="AN77" i="432"/>
  <c r="AO77" i="432" s="1"/>
  <c r="AN85" i="432"/>
  <c r="AO85" i="432" s="1"/>
  <c r="Z83" i="432"/>
  <c r="AA83" i="432"/>
  <c r="AN79" i="432"/>
  <c r="AO79" i="432" s="1"/>
  <c r="AN87" i="432"/>
  <c r="AO87" i="432" s="1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N85" i="430"/>
  <c r="AO85" i="430" s="1"/>
  <c r="Z68" i="430"/>
  <c r="AA68" i="430"/>
  <c r="AA73" i="430"/>
  <c r="Z73" i="430"/>
  <c r="AN82" i="430"/>
  <c r="AO82" i="430" s="1"/>
  <c r="AN80" i="430"/>
  <c r="AO80" i="430" s="1"/>
  <c r="AN88" i="430"/>
  <c r="AO88" i="430" s="1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N83" i="430"/>
  <c r="AO83" i="430" s="1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N77" i="430"/>
  <c r="AO77" i="430" s="1"/>
  <c r="AN78" i="430"/>
  <c r="AO78" i="430" s="1"/>
  <c r="AN86" i="430"/>
  <c r="AO86" i="430" s="1"/>
  <c r="AN84" i="430"/>
  <c r="AO84" i="430" s="1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N81" i="430"/>
  <c r="AO81" i="430" s="1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N79" i="430"/>
  <c r="AO79" i="430" s="1"/>
  <c r="AN87" i="430"/>
  <c r="AO87" i="430" s="1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N80" i="426"/>
  <c r="AO80" i="426" s="1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N87" i="428"/>
  <c r="AO87" i="428" s="1"/>
  <c r="AA81" i="428"/>
  <c r="Z81" i="428"/>
  <c r="AA75" i="428"/>
  <c r="Z75" i="428"/>
  <c r="Z76" i="426"/>
  <c r="AA76" i="426"/>
  <c r="AA60" i="426"/>
  <c r="Z60" i="426"/>
  <c r="AN79" i="426"/>
  <c r="AO79" i="426" s="1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N83" i="426"/>
  <c r="AO83" i="426" s="1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N78" i="428"/>
  <c r="AO78" i="428" s="1"/>
  <c r="AN86" i="428"/>
  <c r="AO86" i="428" s="1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N88" i="426"/>
  <c r="AO88" i="426" s="1"/>
  <c r="AA70" i="426"/>
  <c r="Z70" i="426"/>
  <c r="AN81" i="426"/>
  <c r="AO81" i="426" s="1"/>
  <c r="Z86" i="426"/>
  <c r="AA86" i="426"/>
  <c r="Z55" i="428"/>
  <c r="AA55" i="428"/>
  <c r="Z73" i="426"/>
  <c r="AA73" i="426"/>
  <c r="AA86" i="428"/>
  <c r="Z86" i="428"/>
  <c r="AN81" i="428"/>
  <c r="AO81" i="428" s="1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N84" i="426"/>
  <c r="AO84" i="426" s="1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N87" i="426"/>
  <c r="AO87" i="426" s="1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N82" i="428"/>
  <c r="AO82" i="428" s="1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N82" i="426"/>
  <c r="AO82" i="426" s="1"/>
  <c r="AA57" i="428"/>
  <c r="Z57" i="428"/>
  <c r="AN84" i="428"/>
  <c r="AO84" i="428" s="1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N77" i="426"/>
  <c r="AO77" i="426" s="1"/>
  <c r="AN85" i="426"/>
  <c r="AO85" i="426" s="1"/>
  <c r="AN83" i="428"/>
  <c r="AO83" i="428" s="1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N78" i="426"/>
  <c r="AO78" i="426" s="1"/>
  <c r="AN86" i="426"/>
  <c r="AO86" i="426" s="1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N79" i="428"/>
  <c r="AO79" i="428" s="1"/>
  <c r="AA77" i="428"/>
  <c r="Z77" i="428"/>
  <c r="AA85" i="428"/>
  <c r="Z85" i="428"/>
  <c r="AN77" i="428"/>
  <c r="AO77" i="428" s="1"/>
  <c r="AN85" i="428"/>
  <c r="AO85" i="428" s="1"/>
  <c r="AN80" i="428"/>
  <c r="AO80" i="428" s="1"/>
  <c r="AN88" i="428"/>
  <c r="AO88" i="428" s="1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N83" i="424"/>
  <c r="AO83" i="424" s="1"/>
  <c r="AN87" i="424"/>
  <c r="AO87" i="424" s="1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N82" i="424"/>
  <c r="AO82" i="424" s="1"/>
  <c r="AN77" i="424"/>
  <c r="AO77" i="424" s="1"/>
  <c r="AN85" i="424"/>
  <c r="AO85" i="424" s="1"/>
  <c r="AN88" i="424"/>
  <c r="AO88" i="424" s="1"/>
  <c r="K21" i="398"/>
  <c r="Q21" i="398"/>
  <c r="L21" i="398"/>
  <c r="R21" i="398"/>
  <c r="M21" i="398"/>
  <c r="H21" i="398"/>
  <c r="N21" i="398"/>
  <c r="O21" i="398"/>
  <c r="J21" i="398"/>
  <c r="P21" i="398"/>
  <c r="S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Q18" i="398"/>
  <c r="O18" i="398"/>
  <c r="R18" i="398"/>
  <c r="M18" i="398"/>
  <c r="K18" i="398"/>
  <c r="N18" i="398"/>
  <c r="L18" i="398"/>
  <c r="J18" i="398"/>
  <c r="S18" i="398"/>
  <c r="P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N79" i="424"/>
  <c r="AO79" i="424" s="1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N80" i="424"/>
  <c r="AO80" i="424" s="1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P19" i="398"/>
  <c r="M19" i="398"/>
  <c r="K19" i="398"/>
  <c r="L19" i="398"/>
  <c r="Q19" i="398"/>
  <c r="O19" i="398"/>
  <c r="N19" i="398"/>
  <c r="S19" i="398"/>
  <c r="I19" i="398"/>
  <c r="R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N78" i="424"/>
  <c r="AO78" i="424" s="1"/>
  <c r="AN86" i="424"/>
  <c r="AO86" i="424" s="1"/>
  <c r="AN81" i="424"/>
  <c r="AO81" i="424" s="1"/>
  <c r="AA75" i="424"/>
  <c r="Z75" i="424"/>
  <c r="AN84" i="424"/>
  <c r="AO84" i="424" s="1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N84" i="422"/>
  <c r="AO84" i="422" s="1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N83" i="422"/>
  <c r="AO83" i="422" s="1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N82" i="422"/>
  <c r="AO82" i="422" s="1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N79" i="422"/>
  <c r="AO79" i="422" s="1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N78" i="422"/>
  <c r="AO78" i="422" s="1"/>
  <c r="AN86" i="422"/>
  <c r="AO86" i="422" s="1"/>
  <c r="Z84" i="422"/>
  <c r="AA84" i="422"/>
  <c r="AA79" i="422"/>
  <c r="Z79" i="422"/>
  <c r="AA87" i="422"/>
  <c r="Z87" i="422"/>
  <c r="AN81" i="422"/>
  <c r="AO81" i="422" s="1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N77" i="422"/>
  <c r="AO77" i="422" s="1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N87" i="422"/>
  <c r="AO87" i="422" s="1"/>
  <c r="AA81" i="422"/>
  <c r="Z81" i="422"/>
  <c r="AN85" i="422"/>
  <c r="AO85" i="422" s="1"/>
  <c r="AN80" i="422"/>
  <c r="AO80" i="422" s="1"/>
  <c r="AN88" i="422"/>
  <c r="AO88" i="422" s="1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N83" i="420"/>
  <c r="AO83" i="420" s="1"/>
  <c r="AA81" i="420"/>
  <c r="Z81" i="420"/>
  <c r="AN85" i="420"/>
  <c r="AO85" i="420" s="1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N79" i="420"/>
  <c r="AO79" i="420" s="1"/>
  <c r="Z55" i="420"/>
  <c r="AA55" i="420"/>
  <c r="AA62" i="420"/>
  <c r="Z62" i="420"/>
  <c r="Z60" i="420"/>
  <c r="AA60" i="420"/>
  <c r="AA76" i="420"/>
  <c r="Z76" i="420"/>
  <c r="AN77" i="420"/>
  <c r="AO77" i="420" s="1"/>
  <c r="AA85" i="420"/>
  <c r="Z85" i="420"/>
  <c r="AN81" i="420"/>
  <c r="AO81" i="420" s="1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N87" i="420"/>
  <c r="AO87" i="420" s="1"/>
  <c r="Z72" i="420"/>
  <c r="AA72" i="420"/>
  <c r="AA86" i="420"/>
  <c r="Z86" i="420"/>
  <c r="AN82" i="420"/>
  <c r="AO82" i="420" s="1"/>
  <c r="Z80" i="420"/>
  <c r="AA80" i="420"/>
  <c r="Z88" i="420"/>
  <c r="AA88" i="420"/>
  <c r="AN84" i="420"/>
  <c r="AO84" i="420" s="1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N78" i="420"/>
  <c r="AO78" i="420" s="1"/>
  <c r="AN86" i="420"/>
  <c r="AO86" i="420" s="1"/>
  <c r="Z84" i="420"/>
  <c r="AA84" i="420"/>
  <c r="AN80" i="420"/>
  <c r="AO80" i="420" s="1"/>
  <c r="AN88" i="420"/>
  <c r="AO88" i="420" s="1"/>
  <c r="AA60" i="418"/>
  <c r="Z60" i="418"/>
  <c r="AA84" i="418"/>
  <c r="Z84" i="418"/>
  <c r="Z76" i="418"/>
  <c r="AA76" i="418"/>
  <c r="Z87" i="418"/>
  <c r="AA87" i="418"/>
  <c r="AA64" i="418"/>
  <c r="Z64" i="418"/>
  <c r="AN85" i="418"/>
  <c r="AO85" i="418" s="1"/>
  <c r="AA61" i="418"/>
  <c r="Z61" i="418"/>
  <c r="AA88" i="418"/>
  <c r="Z88" i="418"/>
  <c r="Z66" i="418"/>
  <c r="AA66" i="418"/>
  <c r="AA55" i="418"/>
  <c r="Z55" i="418"/>
  <c r="AA71" i="418"/>
  <c r="Z71" i="418"/>
  <c r="AN78" i="418"/>
  <c r="AO78" i="418" s="1"/>
  <c r="AN86" i="418"/>
  <c r="AO86" i="418" s="1"/>
  <c r="AN80" i="418"/>
  <c r="AO80" i="418" s="1"/>
  <c r="AN88" i="418"/>
  <c r="AO88" i="418" s="1"/>
  <c r="AN83" i="418"/>
  <c r="AO83" i="418" s="1"/>
  <c r="AA68" i="418"/>
  <c r="Z68" i="418"/>
  <c r="AN77" i="418"/>
  <c r="AO77" i="418" s="1"/>
  <c r="AA65" i="418"/>
  <c r="Z65" i="418"/>
  <c r="Z54" i="418"/>
  <c r="AA54" i="418"/>
  <c r="Z70" i="418"/>
  <c r="AA70" i="418"/>
  <c r="AA59" i="418"/>
  <c r="Z59" i="418"/>
  <c r="AN81" i="418"/>
  <c r="AO81" i="418" s="1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N82" i="418"/>
  <c r="AO82" i="418" s="1"/>
  <c r="AA75" i="418"/>
  <c r="Z75" i="418"/>
  <c r="AN84" i="418"/>
  <c r="AO84" i="418" s="1"/>
  <c r="AN79" i="418"/>
  <c r="AO79" i="418" s="1"/>
  <c r="AN87" i="418"/>
  <c r="AO87" i="418" s="1"/>
  <c r="Z54" i="416"/>
  <c r="AA54" i="416"/>
  <c r="Z70" i="416"/>
  <c r="AA70" i="416"/>
  <c r="AN80" i="416"/>
  <c r="AO80" i="416" s="1"/>
  <c r="Z81" i="416"/>
  <c r="AA81" i="416"/>
  <c r="AN82" i="416"/>
  <c r="AO82" i="416" s="1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N81" i="417"/>
  <c r="AO81" i="417" s="1"/>
  <c r="AN84" i="417"/>
  <c r="AO84" i="417" s="1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N78" i="416"/>
  <c r="AO78" i="416" s="1"/>
  <c r="Z57" i="417"/>
  <c r="AA57" i="417"/>
  <c r="AN81" i="416"/>
  <c r="AO81" i="416" s="1"/>
  <c r="AA78" i="417"/>
  <c r="Z78" i="417"/>
  <c r="AA87" i="416"/>
  <c r="Z87" i="416"/>
  <c r="AA63" i="417"/>
  <c r="Z63" i="417"/>
  <c r="Z65" i="417"/>
  <c r="AA65" i="417"/>
  <c r="Z58" i="417"/>
  <c r="AA58" i="417"/>
  <c r="AN77" i="417"/>
  <c r="AO77" i="417" s="1"/>
  <c r="AA73" i="417"/>
  <c r="Z73" i="417"/>
  <c r="AN82" i="417"/>
  <c r="AO82" i="417" s="1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N88" i="416"/>
  <c r="AO88" i="416" s="1"/>
  <c r="AN79" i="417"/>
  <c r="AO79" i="417" s="1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N79" i="416"/>
  <c r="AO79" i="416" s="1"/>
  <c r="Z55" i="416"/>
  <c r="AA55" i="416"/>
  <c r="AA71" i="416"/>
  <c r="Z71" i="416"/>
  <c r="AN83" i="416"/>
  <c r="AO83" i="416" s="1"/>
  <c r="AN83" i="417"/>
  <c r="AO83" i="417" s="1"/>
  <c r="AN87" i="416"/>
  <c r="AO87" i="416" s="1"/>
  <c r="AN77" i="416"/>
  <c r="AO77" i="416" s="1"/>
  <c r="AN85" i="416"/>
  <c r="AO85" i="416" s="1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N78" i="417"/>
  <c r="AO78" i="417" s="1"/>
  <c r="AN86" i="417"/>
  <c r="AO86" i="417" s="1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N86" i="416"/>
  <c r="AO86" i="416" s="1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N84" i="416"/>
  <c r="AO84" i="416" s="1"/>
  <c r="AA59" i="417"/>
  <c r="Z59" i="417"/>
  <c r="Z61" i="417"/>
  <c r="AA61" i="417"/>
  <c r="Z54" i="417"/>
  <c r="AA54" i="417"/>
  <c r="Z70" i="417"/>
  <c r="AA70" i="417"/>
  <c r="AN87" i="417"/>
  <c r="AO87" i="417" s="1"/>
  <c r="AA81" i="417"/>
  <c r="Z81" i="417"/>
  <c r="AN85" i="417"/>
  <c r="AO85" i="417" s="1"/>
  <c r="AN80" i="417"/>
  <c r="AO80" i="417" s="1"/>
  <c r="AN88" i="417"/>
  <c r="AO88" i="417" s="1"/>
  <c r="AA61" i="415"/>
  <c r="Z61" i="415"/>
  <c r="Z76" i="415"/>
  <c r="AA76" i="415"/>
  <c r="AN77" i="415"/>
  <c r="AO77" i="415" s="1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N81" i="415"/>
  <c r="AO81" i="415" s="1"/>
  <c r="AA53" i="415"/>
  <c r="Z53" i="415"/>
  <c r="AA64" i="415"/>
  <c r="Z64" i="415"/>
  <c r="Z58" i="415"/>
  <c r="AA58" i="415"/>
  <c r="AN85" i="415"/>
  <c r="AO85" i="415" s="1"/>
  <c r="Z67" i="415"/>
  <c r="AA67" i="415"/>
  <c r="Z73" i="415"/>
  <c r="AA73" i="415"/>
  <c r="AN82" i="415"/>
  <c r="AO82" i="415" s="1"/>
  <c r="AN80" i="415"/>
  <c r="AO80" i="415" s="1"/>
  <c r="AN88" i="415"/>
  <c r="AO88" i="415" s="1"/>
  <c r="AN83" i="415"/>
  <c r="AO83" i="415" s="1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N78" i="415"/>
  <c r="AO78" i="415" s="1"/>
  <c r="AN86" i="415"/>
  <c r="AO86" i="415" s="1"/>
  <c r="AN84" i="415"/>
  <c r="AO84" i="415" s="1"/>
  <c r="AN79" i="415"/>
  <c r="AO79" i="415" s="1"/>
  <c r="AN87" i="415"/>
  <c r="AO87" i="415" s="1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N78" i="414"/>
  <c r="AO78" i="414" s="1"/>
  <c r="AN86" i="414"/>
  <c r="AO86" i="414" s="1"/>
  <c r="AN85" i="414"/>
  <c r="AO85" i="414" s="1"/>
  <c r="AN84" i="414"/>
  <c r="AO84" i="414" s="1"/>
  <c r="AA54" i="414"/>
  <c r="Z54" i="414"/>
  <c r="AA61" i="414"/>
  <c r="Z61" i="414"/>
  <c r="AA74" i="414"/>
  <c r="Z74" i="414"/>
  <c r="AA60" i="414"/>
  <c r="Z60" i="414"/>
  <c r="AN77" i="414"/>
  <c r="AO77" i="414" s="1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N87" i="414"/>
  <c r="AO87" i="414" s="1"/>
  <c r="AA81" i="414"/>
  <c r="Z81" i="414"/>
  <c r="Z88" i="414"/>
  <c r="AA88" i="414"/>
  <c r="AA87" i="414"/>
  <c r="Z87" i="414"/>
  <c r="AN83" i="414"/>
  <c r="AO83" i="414" s="1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N79" i="414"/>
  <c r="AO79" i="414" s="1"/>
  <c r="Z73" i="414"/>
  <c r="AA73" i="414"/>
  <c r="AN82" i="414"/>
  <c r="AO82" i="414" s="1"/>
  <c r="AN81" i="414"/>
  <c r="AO81" i="414" s="1"/>
  <c r="AN80" i="414"/>
  <c r="AO80" i="414" s="1"/>
  <c r="AN88" i="414"/>
  <c r="AO88" i="414" s="1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N86" i="413"/>
  <c r="AO86" i="413" s="1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N85" i="413"/>
  <c r="AO85" i="413" s="1"/>
  <c r="AN84" i="413"/>
  <c r="AO84" i="413" s="1"/>
  <c r="Z76" i="413"/>
  <c r="AA76" i="413"/>
  <c r="AN83" i="413"/>
  <c r="AO83" i="413" s="1"/>
  <c r="Z53" i="413"/>
  <c r="AA53" i="413"/>
  <c r="AA63" i="413"/>
  <c r="Z63" i="413"/>
  <c r="AA74" i="413"/>
  <c r="Z74" i="413"/>
  <c r="AA81" i="413"/>
  <c r="Z81" i="413"/>
  <c r="AN77" i="413"/>
  <c r="AO77" i="413" s="1"/>
  <c r="AA66" i="413"/>
  <c r="Z66" i="413"/>
  <c r="Z75" i="413"/>
  <c r="AA75" i="413"/>
  <c r="AN78" i="413"/>
  <c r="AO78" i="413" s="1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N81" i="413"/>
  <c r="AO81" i="413" s="1"/>
  <c r="AA60" i="413"/>
  <c r="Z60" i="413"/>
  <c r="AN82" i="413"/>
  <c r="AO82" i="413" s="1"/>
  <c r="AA70" i="413"/>
  <c r="Z70" i="413"/>
  <c r="AA77" i="413"/>
  <c r="Z77" i="413"/>
  <c r="Z79" i="413"/>
  <c r="AA79" i="413"/>
  <c r="AN80" i="413"/>
  <c r="AO80" i="413" s="1"/>
  <c r="AN88" i="413"/>
  <c r="AO88" i="413" s="1"/>
  <c r="AN79" i="413"/>
  <c r="AO79" i="413" s="1"/>
  <c r="AN87" i="413"/>
  <c r="AO87" i="413" s="1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N81" i="412"/>
  <c r="AO81" i="412" s="1"/>
  <c r="AA79" i="412"/>
  <c r="Z79" i="412"/>
  <c r="AN78" i="412"/>
  <c r="AO78" i="412" s="1"/>
  <c r="AN86" i="412"/>
  <c r="AO86" i="412" s="1"/>
  <c r="AN84" i="412"/>
  <c r="AO84" i="412" s="1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N83" i="412"/>
  <c r="AO83" i="412" s="1"/>
  <c r="AA63" i="412"/>
  <c r="Z63" i="412"/>
  <c r="Z58" i="412"/>
  <c r="AA58" i="412"/>
  <c r="Z66" i="412"/>
  <c r="AA66" i="412"/>
  <c r="AA53" i="412"/>
  <c r="Z53" i="412"/>
  <c r="Z69" i="412"/>
  <c r="AA69" i="412"/>
  <c r="AN77" i="412"/>
  <c r="AO77" i="412" s="1"/>
  <c r="AN85" i="412"/>
  <c r="AO85" i="412" s="1"/>
  <c r="AA73" i="412"/>
  <c r="Z73" i="412"/>
  <c r="AN82" i="412"/>
  <c r="AO82" i="412" s="1"/>
  <c r="AN80" i="412"/>
  <c r="AO80" i="412" s="1"/>
  <c r="AN88" i="412"/>
  <c r="AO88" i="412" s="1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N79" i="412"/>
  <c r="AO79" i="412" s="1"/>
  <c r="AN87" i="412"/>
  <c r="AO87" i="412" s="1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N85" i="411"/>
  <c r="AO85" i="411" s="1"/>
  <c r="Z70" i="411"/>
  <c r="AA70" i="411"/>
  <c r="AN78" i="411"/>
  <c r="AO78" i="411" s="1"/>
  <c r="AN86" i="411"/>
  <c r="AO86" i="411" s="1"/>
  <c r="AN84" i="411"/>
  <c r="AO84" i="411" s="1"/>
  <c r="Z82" i="411"/>
  <c r="AA82" i="411"/>
  <c r="AA64" i="411"/>
  <c r="Z64" i="411"/>
  <c r="AN81" i="411"/>
  <c r="AO81" i="411" s="1"/>
  <c r="AA63" i="411"/>
  <c r="Z63" i="411"/>
  <c r="AA88" i="411"/>
  <c r="Z88" i="411"/>
  <c r="Z69" i="411"/>
  <c r="AA69" i="411"/>
  <c r="AN77" i="411"/>
  <c r="AO77" i="411" s="1"/>
  <c r="Z54" i="411"/>
  <c r="AA54" i="411"/>
  <c r="AA84" i="411"/>
  <c r="Z84" i="411"/>
  <c r="AA81" i="411"/>
  <c r="Z81" i="411"/>
  <c r="Z87" i="411"/>
  <c r="AA87" i="411"/>
  <c r="AN83" i="411"/>
  <c r="AO83" i="411" s="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N82" i="411"/>
  <c r="AO82" i="411" s="1"/>
  <c r="AN80" i="411"/>
  <c r="AO80" i="411" s="1"/>
  <c r="AN88" i="411"/>
  <c r="AO88" i="411" s="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N79" i="411"/>
  <c r="AO79" i="411" s="1"/>
  <c r="AN87" i="411"/>
  <c r="AO87" i="411" s="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N81" i="410"/>
  <c r="AO81" i="410" s="1"/>
  <c r="Z62" i="410"/>
  <c r="AA62" i="410"/>
  <c r="Z78" i="410"/>
  <c r="AA78" i="410"/>
  <c r="AA77" i="410"/>
  <c r="Z77" i="410"/>
  <c r="AA85" i="410"/>
  <c r="Z85" i="410"/>
  <c r="AA75" i="410"/>
  <c r="Z75" i="410"/>
  <c r="AN84" i="410"/>
  <c r="AO84" i="410" s="1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N77" i="410"/>
  <c r="AO77" i="410" s="1"/>
  <c r="AA70" i="410"/>
  <c r="Z70" i="410"/>
  <c r="AA80" i="410"/>
  <c r="Z80" i="410"/>
  <c r="AN78" i="410"/>
  <c r="AO78" i="410" s="1"/>
  <c r="AN86" i="410"/>
  <c r="AO86" i="410" s="1"/>
  <c r="Z79" i="410"/>
  <c r="AA79" i="410"/>
  <c r="Z87" i="410"/>
  <c r="AA87" i="410"/>
  <c r="AN83" i="410"/>
  <c r="AO83" i="410" s="1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N85" i="410"/>
  <c r="AO85" i="410" s="1"/>
  <c r="AA81" i="410"/>
  <c r="Z81" i="410"/>
  <c r="AN80" i="410"/>
  <c r="AO80" i="410" s="1"/>
  <c r="AN88" i="410"/>
  <c r="AO88" i="410" s="1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N82" i="410"/>
  <c r="AO82" i="410" s="1"/>
  <c r="AA88" i="410"/>
  <c r="Z88" i="410"/>
  <c r="Z83" i="410"/>
  <c r="AA83" i="410"/>
  <c r="AN79" i="410"/>
  <c r="AO79" i="410" s="1"/>
  <c r="AN87" i="410"/>
  <c r="AO87" i="410" s="1"/>
  <c r="S32" i="408"/>
  <c r="O32" i="408"/>
  <c r="K32" i="408"/>
  <c r="R32" i="408"/>
  <c r="N32" i="408"/>
  <c r="J32" i="408"/>
  <c r="Q32" i="408"/>
  <c r="M32" i="408"/>
  <c r="I32" i="408"/>
  <c r="P32" i="408"/>
  <c r="L32" i="408"/>
  <c r="H32" i="408"/>
  <c r="Q31" i="408"/>
  <c r="M31" i="408"/>
  <c r="I31" i="408"/>
  <c r="P31" i="408"/>
  <c r="L31" i="408"/>
  <c r="H31" i="408"/>
  <c r="S31" i="408"/>
  <c r="O31" i="408"/>
  <c r="K31" i="408"/>
  <c r="R31" i="408"/>
  <c r="N31" i="408"/>
  <c r="J31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30" i="408"/>
  <c r="O30" i="408"/>
  <c r="K30" i="408"/>
  <c r="R30" i="408"/>
  <c r="N30" i="408"/>
  <c r="J30" i="408"/>
  <c r="Q30" i="408"/>
  <c r="M30" i="408"/>
  <c r="I30" i="408"/>
  <c r="P30" i="408"/>
  <c r="L30" i="408"/>
  <c r="H30" i="408"/>
  <c r="Q29" i="408"/>
  <c r="M29" i="408"/>
  <c r="I29" i="408"/>
  <c r="P29" i="408"/>
  <c r="L29" i="408"/>
  <c r="H29" i="408"/>
  <c r="S29" i="408"/>
  <c r="O29" i="408"/>
  <c r="K29" i="408"/>
  <c r="R29" i="408"/>
  <c r="N29" i="408"/>
  <c r="J29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Q24" i="408"/>
  <c r="M24" i="408"/>
  <c r="I24" i="408"/>
  <c r="P24" i="408"/>
  <c r="L24" i="408"/>
  <c r="H24" i="408"/>
  <c r="S24" i="408"/>
  <c r="O24" i="408"/>
  <c r="K24" i="408"/>
  <c r="R24" i="408"/>
  <c r="N24" i="408"/>
  <c r="J24" i="408"/>
  <c r="S28" i="408"/>
  <c r="O28" i="408"/>
  <c r="K28" i="408"/>
  <c r="L28" i="408"/>
  <c r="R28" i="408"/>
  <c r="N28" i="408"/>
  <c r="J28" i="408"/>
  <c r="Q28" i="408"/>
  <c r="M28" i="408"/>
  <c r="I28" i="408"/>
  <c r="P28" i="408"/>
  <c r="H28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20" i="405"/>
  <c r="M20" i="405"/>
  <c r="I20" i="405"/>
  <c r="P20" i="405"/>
  <c r="L20" i="405"/>
  <c r="H20" i="405"/>
  <c r="R20" i="405"/>
  <c r="N20" i="405"/>
  <c r="J20" i="405"/>
  <c r="S20" i="405"/>
  <c r="K20" i="405"/>
  <c r="O20" i="405"/>
  <c r="Q31" i="405"/>
  <c r="M31" i="405"/>
  <c r="I31" i="405"/>
  <c r="P31" i="405"/>
  <c r="L31" i="405"/>
  <c r="H31" i="405"/>
  <c r="R31" i="405"/>
  <c r="N31" i="405"/>
  <c r="J31" i="405"/>
  <c r="K31" i="405"/>
  <c r="O31" i="405"/>
  <c r="S31" i="405"/>
  <c r="P21" i="405"/>
  <c r="L21" i="405"/>
  <c r="H21" i="405"/>
  <c r="S21" i="405"/>
  <c r="O21" i="405"/>
  <c r="K21" i="405"/>
  <c r="Q21" i="405"/>
  <c r="M21" i="405"/>
  <c r="I21" i="405"/>
  <c r="N21" i="405"/>
  <c r="J21" i="405"/>
  <c r="R21" i="405"/>
  <c r="P18" i="405"/>
  <c r="L18" i="405"/>
  <c r="H18" i="405"/>
  <c r="S18" i="405"/>
  <c r="O18" i="405"/>
  <c r="K18" i="405"/>
  <c r="N18" i="405"/>
  <c r="J18" i="405"/>
  <c r="Q18" i="405"/>
  <c r="M18" i="405"/>
  <c r="I18" i="405"/>
  <c r="R18" i="405"/>
  <c r="Q25" i="405"/>
  <c r="M25" i="405"/>
  <c r="I25" i="405"/>
  <c r="P25" i="405"/>
  <c r="L25" i="405"/>
  <c r="H25" i="405"/>
  <c r="R25" i="405"/>
  <c r="N25" i="405"/>
  <c r="J25" i="405"/>
  <c r="S25" i="405"/>
  <c r="K25" i="405"/>
  <c r="O25" i="405"/>
  <c r="S15" i="405"/>
  <c r="O15" i="405"/>
  <c r="K15" i="405"/>
  <c r="R15" i="405"/>
  <c r="N15" i="405"/>
  <c r="J15" i="405"/>
  <c r="P15" i="405"/>
  <c r="L15" i="405"/>
  <c r="H15" i="405"/>
  <c r="Q15" i="405"/>
  <c r="M15" i="405"/>
  <c r="I15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5" i="405"/>
  <c r="M35" i="405"/>
  <c r="I35" i="405"/>
  <c r="P35" i="405"/>
  <c r="L35" i="405"/>
  <c r="H35" i="405"/>
  <c r="S35" i="405"/>
  <c r="O35" i="405"/>
  <c r="K35" i="405"/>
  <c r="R35" i="405"/>
  <c r="N35" i="405"/>
  <c r="J35" i="405"/>
  <c r="S32" i="405"/>
  <c r="O32" i="405"/>
  <c r="K32" i="405"/>
  <c r="R32" i="405"/>
  <c r="N32" i="405"/>
  <c r="J32" i="405"/>
  <c r="P32" i="405"/>
  <c r="L32" i="405"/>
  <c r="H32" i="405"/>
  <c r="M32" i="405"/>
  <c r="I32" i="405"/>
  <c r="Q32" i="405"/>
  <c r="S27" i="405"/>
  <c r="O27" i="405"/>
  <c r="K27" i="405"/>
  <c r="R27" i="405"/>
  <c r="N27" i="405"/>
  <c r="J27" i="405"/>
  <c r="P27" i="405"/>
  <c r="L27" i="405"/>
  <c r="H27" i="405"/>
  <c r="Q27" i="405"/>
  <c r="M27" i="405"/>
  <c r="I27" i="405"/>
  <c r="Q33" i="405"/>
  <c r="M33" i="405"/>
  <c r="I33" i="405"/>
  <c r="P33" i="405"/>
  <c r="L33" i="405"/>
  <c r="H33" i="405"/>
  <c r="R33" i="405"/>
  <c r="N33" i="405"/>
  <c r="J33" i="405"/>
  <c r="O33" i="405"/>
  <c r="K33" i="405"/>
  <c r="S33" i="405"/>
  <c r="P26" i="405"/>
  <c r="L26" i="405"/>
  <c r="H26" i="405"/>
  <c r="S26" i="405"/>
  <c r="O26" i="405"/>
  <c r="K26" i="405"/>
  <c r="Q26" i="405"/>
  <c r="M26" i="405"/>
  <c r="I26" i="405"/>
  <c r="N26" i="405"/>
  <c r="J26" i="405"/>
  <c r="R26" i="405"/>
  <c r="Q13" i="405"/>
  <c r="M13" i="405"/>
  <c r="I13" i="405"/>
  <c r="P13" i="405"/>
  <c r="L13" i="405"/>
  <c r="H13" i="405"/>
  <c r="R13" i="405"/>
  <c r="N13" i="405"/>
  <c r="J13" i="405"/>
  <c r="S13" i="405"/>
  <c r="O13" i="405"/>
  <c r="K13" i="405"/>
  <c r="R24" i="405"/>
  <c r="N24" i="405"/>
  <c r="J24" i="405"/>
  <c r="Q24" i="405"/>
  <c r="M24" i="405"/>
  <c r="I24" i="405"/>
  <c r="S24" i="405"/>
  <c r="O24" i="405"/>
  <c r="K24" i="405"/>
  <c r="P24" i="405"/>
  <c r="L24" i="405"/>
  <c r="H24" i="405"/>
  <c r="P14" i="405"/>
  <c r="L14" i="405"/>
  <c r="H14" i="405"/>
  <c r="S14" i="405"/>
  <c r="O14" i="405"/>
  <c r="K14" i="405"/>
  <c r="Q14" i="405"/>
  <c r="M14" i="405"/>
  <c r="I14" i="405"/>
  <c r="J14" i="405"/>
  <c r="N14" i="405"/>
  <c r="R14" i="405"/>
  <c r="S34" i="405"/>
  <c r="O34" i="405"/>
  <c r="K34" i="405"/>
  <c r="R34" i="405"/>
  <c r="N34" i="405"/>
  <c r="J34" i="405"/>
  <c r="Q34" i="405"/>
  <c r="M34" i="405"/>
  <c r="P34" i="405"/>
  <c r="L34" i="405"/>
  <c r="H34" i="405"/>
  <c r="I34" i="405"/>
  <c r="S19" i="405"/>
  <c r="O19" i="405"/>
  <c r="K19" i="405"/>
  <c r="I19" i="405"/>
  <c r="R19" i="405"/>
  <c r="N19" i="405"/>
  <c r="J19" i="405"/>
  <c r="M19" i="405"/>
  <c r="P19" i="405"/>
  <c r="L19" i="405"/>
  <c r="H19" i="405"/>
  <c r="Q19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P14" i="398"/>
  <c r="L14" i="398"/>
  <c r="H14" i="398"/>
  <c r="S14" i="398"/>
  <c r="O14" i="398"/>
  <c r="K14" i="398"/>
  <c r="R14" i="398"/>
  <c r="N14" i="398"/>
  <c r="J14" i="398"/>
  <c r="Q14" i="398"/>
  <c r="M14" i="398"/>
  <c r="I14" i="398"/>
  <c r="Q31" i="398"/>
  <c r="M31" i="398"/>
  <c r="I31" i="398"/>
  <c r="P31" i="398"/>
  <c r="L31" i="398"/>
  <c r="H31" i="398"/>
  <c r="S31" i="398"/>
  <c r="O31" i="398"/>
  <c r="K31" i="398"/>
  <c r="R31" i="398"/>
  <c r="N31" i="398"/>
  <c r="J31" i="398"/>
  <c r="P22" i="398"/>
  <c r="L22" i="398"/>
  <c r="H22" i="398"/>
  <c r="S22" i="398"/>
  <c r="O22" i="398"/>
  <c r="K22" i="398"/>
  <c r="R22" i="398"/>
  <c r="J22" i="398"/>
  <c r="N22" i="398"/>
  <c r="Q22" i="398"/>
  <c r="M22" i="398"/>
  <c r="I22" i="398"/>
  <c r="S28" i="398"/>
  <c r="O28" i="398"/>
  <c r="K28" i="398"/>
  <c r="R28" i="398"/>
  <c r="N28" i="398"/>
  <c r="J28" i="398"/>
  <c r="Q28" i="398"/>
  <c r="M28" i="398"/>
  <c r="I28" i="398"/>
  <c r="P28" i="398"/>
  <c r="L28" i="398"/>
  <c r="H28" i="398"/>
  <c r="Z73" i="399"/>
  <c r="AA73" i="399"/>
  <c r="AN84" i="399"/>
  <c r="AO84" i="399" s="1"/>
  <c r="P39" i="398"/>
  <c r="L39" i="398"/>
  <c r="H39" i="398"/>
  <c r="S39" i="398"/>
  <c r="O39" i="398"/>
  <c r="K39" i="398"/>
  <c r="R39" i="398"/>
  <c r="N39" i="398"/>
  <c r="J39" i="398"/>
  <c r="Q39" i="398"/>
  <c r="M39" i="398"/>
  <c r="I39" i="398"/>
  <c r="Z60" i="399"/>
  <c r="AA60" i="399"/>
  <c r="AN77" i="399"/>
  <c r="AO77" i="399" s="1"/>
  <c r="R40" i="398"/>
  <c r="N40" i="398"/>
  <c r="J40" i="398"/>
  <c r="Q40" i="398"/>
  <c r="M40" i="398"/>
  <c r="I40" i="398"/>
  <c r="P40" i="398"/>
  <c r="L40" i="398"/>
  <c r="H40" i="398"/>
  <c r="S40" i="398"/>
  <c r="O40" i="398"/>
  <c r="K40" i="398"/>
  <c r="AA63" i="399"/>
  <c r="Z63" i="399"/>
  <c r="AN85" i="399"/>
  <c r="AO85" i="399" s="1"/>
  <c r="AA74" i="399"/>
  <c r="Z74" i="399"/>
  <c r="Z79" i="399"/>
  <c r="AA79" i="399"/>
  <c r="Z72" i="399"/>
  <c r="AA72" i="399"/>
  <c r="AA82" i="399"/>
  <c r="Z82" i="399"/>
  <c r="R12" i="398"/>
  <c r="N12" i="398"/>
  <c r="J12" i="398"/>
  <c r="M12" i="398"/>
  <c r="P12" i="398"/>
  <c r="H12" i="398"/>
  <c r="S12" i="398"/>
  <c r="O12" i="398"/>
  <c r="K12" i="398"/>
  <c r="Q12" i="398"/>
  <c r="I12" i="398"/>
  <c r="L12" i="398"/>
  <c r="P27" i="398"/>
  <c r="L27" i="398"/>
  <c r="H27" i="398"/>
  <c r="S27" i="398"/>
  <c r="O27" i="398"/>
  <c r="K27" i="398"/>
  <c r="R27" i="398"/>
  <c r="N27" i="398"/>
  <c r="J27" i="398"/>
  <c r="Q27" i="398"/>
  <c r="M27" i="398"/>
  <c r="I27" i="398"/>
  <c r="Q33" i="398"/>
  <c r="M33" i="398"/>
  <c r="I33" i="398"/>
  <c r="R33" i="398"/>
  <c r="L33" i="398"/>
  <c r="P33" i="398"/>
  <c r="K33" i="398"/>
  <c r="O33" i="398"/>
  <c r="J33" i="398"/>
  <c r="S33" i="398"/>
  <c r="N33" i="398"/>
  <c r="H33" i="398"/>
  <c r="AA77" i="399"/>
  <c r="Z77" i="399"/>
  <c r="AN86" i="399"/>
  <c r="AO86" i="399" s="1"/>
  <c r="P41" i="398"/>
  <c r="L41" i="398"/>
  <c r="H41" i="398"/>
  <c r="S41" i="398"/>
  <c r="O41" i="398"/>
  <c r="K41" i="398"/>
  <c r="R41" i="398"/>
  <c r="N41" i="398"/>
  <c r="J41" i="398"/>
  <c r="Q41" i="398"/>
  <c r="M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N80" i="399"/>
  <c r="AO80" i="399" s="1"/>
  <c r="Z76" i="399"/>
  <c r="AA76" i="399"/>
  <c r="AN83" i="399"/>
  <c r="AO83" i="399" s="1"/>
  <c r="R25" i="398"/>
  <c r="N25" i="398"/>
  <c r="J25" i="398"/>
  <c r="Q25" i="398"/>
  <c r="M25" i="398"/>
  <c r="I25" i="398"/>
  <c r="P25" i="398"/>
  <c r="L25" i="398"/>
  <c r="H25" i="398"/>
  <c r="S25" i="398"/>
  <c r="O25" i="398"/>
  <c r="K25" i="398"/>
  <c r="Q20" i="398"/>
  <c r="M20" i="398"/>
  <c r="I20" i="398"/>
  <c r="P20" i="398"/>
  <c r="L20" i="398"/>
  <c r="H20" i="398"/>
  <c r="K20" i="398"/>
  <c r="S20" i="398"/>
  <c r="R20" i="398"/>
  <c r="N20" i="398"/>
  <c r="J20" i="398"/>
  <c r="O20" i="398"/>
  <c r="P32" i="398"/>
  <c r="L32" i="398"/>
  <c r="H32" i="398"/>
  <c r="S32" i="398"/>
  <c r="O32" i="398"/>
  <c r="K32" i="398"/>
  <c r="R32" i="398"/>
  <c r="N32" i="398"/>
  <c r="J32" i="398"/>
  <c r="Q32" i="398"/>
  <c r="M32" i="398"/>
  <c r="I32" i="398"/>
  <c r="AA54" i="399"/>
  <c r="Z54" i="399"/>
  <c r="AA80" i="399"/>
  <c r="Z80" i="399"/>
  <c r="AN88" i="399"/>
  <c r="AO88" i="399" s="1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Q13" i="398"/>
  <c r="M13" i="398"/>
  <c r="I13" i="398"/>
  <c r="S13" i="398"/>
  <c r="O13" i="398"/>
  <c r="K13" i="398"/>
  <c r="H13" i="398"/>
  <c r="R13" i="398"/>
  <c r="N13" i="398"/>
  <c r="J13" i="398"/>
  <c r="P13" i="398"/>
  <c r="L13" i="398"/>
  <c r="Q26" i="398"/>
  <c r="M26" i="398"/>
  <c r="I26" i="398"/>
  <c r="S26" i="398"/>
  <c r="O26" i="398"/>
  <c r="K26" i="398"/>
  <c r="P26" i="398"/>
  <c r="L26" i="398"/>
  <c r="H26" i="398"/>
  <c r="R26" i="398"/>
  <c r="N26" i="398"/>
  <c r="J26" i="398"/>
  <c r="S15" i="398"/>
  <c r="O15" i="398"/>
  <c r="K15" i="398"/>
  <c r="R15" i="398"/>
  <c r="N15" i="398"/>
  <c r="J15" i="398"/>
  <c r="Q15" i="398"/>
  <c r="I15" i="398"/>
  <c r="P15" i="398"/>
  <c r="L15" i="398"/>
  <c r="H15" i="398"/>
  <c r="M15" i="398"/>
  <c r="Z66" i="399"/>
  <c r="AA66" i="399"/>
  <c r="AN82" i="399"/>
  <c r="AO82" i="399" s="1"/>
  <c r="P37" i="398"/>
  <c r="L37" i="398"/>
  <c r="H37" i="398"/>
  <c r="S37" i="398"/>
  <c r="O37" i="398"/>
  <c r="K37" i="398"/>
  <c r="R37" i="398"/>
  <c r="N37" i="398"/>
  <c r="J37" i="398"/>
  <c r="Q37" i="398"/>
  <c r="M37" i="398"/>
  <c r="I37" i="398"/>
  <c r="AA58" i="399"/>
  <c r="Z58" i="399"/>
  <c r="Z75" i="399"/>
  <c r="AA75" i="399"/>
  <c r="R38" i="398"/>
  <c r="N38" i="398"/>
  <c r="J38" i="398"/>
  <c r="Q38" i="398"/>
  <c r="M38" i="398"/>
  <c r="I38" i="398"/>
  <c r="P38" i="398"/>
  <c r="L38" i="398"/>
  <c r="H38" i="398"/>
  <c r="S38" i="398"/>
  <c r="O38" i="398"/>
  <c r="K38" i="398"/>
  <c r="AA59" i="399"/>
  <c r="Z59" i="399"/>
  <c r="AA84" i="399"/>
  <c r="Z84" i="399"/>
  <c r="AN81" i="399"/>
  <c r="AO81" i="399" s="1"/>
  <c r="Z87" i="399"/>
  <c r="AA87" i="399"/>
  <c r="AN78" i="399"/>
  <c r="AO78" i="399" s="1"/>
  <c r="AA88" i="399"/>
  <c r="Z88" i="399"/>
  <c r="AN79" i="399"/>
  <c r="AO79" i="399" s="1"/>
  <c r="AN87" i="399"/>
  <c r="AO87" i="399" s="1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N79" i="388"/>
  <c r="AO79" i="388" s="1"/>
  <c r="AN87" i="388"/>
  <c r="AO87" i="388" s="1"/>
  <c r="Z85" i="388"/>
  <c r="AA85" i="388"/>
  <c r="AN81" i="388"/>
  <c r="AO81" i="388" s="1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N84" i="388"/>
  <c r="AO84" i="388" s="1"/>
  <c r="AA82" i="388"/>
  <c r="Z82" i="388"/>
  <c r="AN78" i="388"/>
  <c r="AO78" i="388" s="1"/>
  <c r="AN86" i="388"/>
  <c r="AO86" i="388" s="1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N83" i="388"/>
  <c r="AO83" i="388" s="1"/>
  <c r="Z81" i="388"/>
  <c r="AA81" i="388"/>
  <c r="AN85" i="388"/>
  <c r="AO85" i="388" s="1"/>
  <c r="Z74" i="388"/>
  <c r="AA74" i="388"/>
  <c r="AA66" i="388"/>
  <c r="Z66" i="388"/>
  <c r="AA57" i="388"/>
  <c r="Z57" i="388"/>
  <c r="AN77" i="388"/>
  <c r="AO77" i="388" s="1"/>
  <c r="Z63" i="388"/>
  <c r="AA63" i="388"/>
  <c r="Z56" i="388"/>
  <c r="AA56" i="388"/>
  <c r="AA73" i="388"/>
  <c r="Z73" i="388"/>
  <c r="AN80" i="388"/>
  <c r="AO80" i="388" s="1"/>
  <c r="AN88" i="388"/>
  <c r="AO88" i="388" s="1"/>
  <c r="AA86" i="388"/>
  <c r="Z86" i="388"/>
  <c r="AN82" i="388"/>
  <c r="AO82" i="388" s="1"/>
  <c r="AA80" i="388"/>
  <c r="Z80" i="388"/>
  <c r="AA88" i="388"/>
  <c r="Z88" i="388"/>
  <c r="AP78" i="476"/>
  <c r="AP80" i="476"/>
  <c r="AP83" i="474"/>
  <c r="AP88" i="474"/>
  <c r="AP83" i="472"/>
  <c r="AP81" i="472"/>
  <c r="AP77" i="472"/>
  <c r="AP87" i="470"/>
  <c r="AP78" i="470"/>
  <c r="AP79" i="470"/>
  <c r="AP85" i="468"/>
  <c r="AP82" i="468"/>
  <c r="AP77" i="468"/>
  <c r="AP85" i="466"/>
  <c r="AP79" i="466"/>
  <c r="AP84" i="466"/>
  <c r="AP81" i="464"/>
  <c r="AP77" i="464"/>
  <c r="AP85" i="464"/>
  <c r="AP88" i="462"/>
  <c r="AP77" i="462"/>
  <c r="AP81" i="462"/>
  <c r="AP78" i="460"/>
  <c r="AP83" i="460"/>
  <c r="AP80" i="460"/>
  <c r="AP83" i="458"/>
  <c r="AP77" i="458"/>
  <c r="AP82" i="458"/>
  <c r="AP80" i="456"/>
  <c r="AP82" i="456"/>
  <c r="AP86" i="456"/>
  <c r="AP87" i="454"/>
  <c r="AP82" i="454"/>
  <c r="AP88" i="454"/>
  <c r="AP86" i="452"/>
  <c r="AP78" i="452"/>
  <c r="AP83" i="452"/>
  <c r="AP82" i="450"/>
  <c r="AP87" i="450"/>
  <c r="AP88" i="450"/>
  <c r="AP83" i="448"/>
  <c r="AP82" i="448"/>
  <c r="AP84" i="448"/>
  <c r="AP81" i="446"/>
  <c r="AP79" i="446"/>
  <c r="AP86" i="446"/>
  <c r="AP79" i="444"/>
  <c r="AP82" i="444"/>
  <c r="AP78" i="444"/>
  <c r="AP77" i="442"/>
  <c r="AP83" i="442"/>
  <c r="AP85" i="442"/>
  <c r="AP80" i="440"/>
  <c r="AP84" i="440"/>
  <c r="AP85" i="440"/>
  <c r="AP88" i="436"/>
  <c r="AP87" i="434"/>
  <c r="AP86" i="432"/>
  <c r="AP84" i="426"/>
  <c r="AP78" i="424"/>
  <c r="AP88" i="420"/>
  <c r="AP85" i="416"/>
  <c r="AP78" i="412"/>
  <c r="AP83" i="388"/>
  <c r="AB69" i="410"/>
  <c r="AB68" i="410"/>
  <c r="AE53" i="410"/>
  <c r="AE88" i="410"/>
  <c r="AP85" i="436"/>
  <c r="AP83" i="428"/>
  <c r="AP87" i="422"/>
  <c r="AP80" i="417"/>
  <c r="AP79" i="415"/>
  <c r="AP81" i="476"/>
  <c r="AP82" i="476"/>
  <c r="AP83" i="476"/>
  <c r="AP77" i="474"/>
  <c r="AP87" i="474"/>
  <c r="AP84" i="474"/>
  <c r="AP80" i="472"/>
  <c r="AP88" i="472"/>
  <c r="AP86" i="472"/>
  <c r="AP84" i="470"/>
  <c r="AP80" i="470"/>
  <c r="AP83" i="470"/>
  <c r="AP83" i="468"/>
  <c r="AP87" i="468"/>
  <c r="AP88" i="468"/>
  <c r="AP87" i="466"/>
  <c r="AP88" i="466"/>
  <c r="AP78" i="466"/>
  <c r="AP79" i="464"/>
  <c r="AP84" i="464"/>
  <c r="AP83" i="464"/>
  <c r="AP80" i="462"/>
  <c r="AP84" i="462"/>
  <c r="AP87" i="462"/>
  <c r="AP82" i="460"/>
  <c r="AP84" i="460"/>
  <c r="AP85" i="460"/>
  <c r="AP84" i="458"/>
  <c r="AP86" i="458"/>
  <c r="AP78" i="458"/>
  <c r="AP84" i="456"/>
  <c r="AP83" i="456"/>
  <c r="AP85" i="456"/>
  <c r="AP78" i="454"/>
  <c r="AP77" i="454"/>
  <c r="AP85" i="454"/>
  <c r="AP85" i="452"/>
  <c r="AP82" i="452"/>
  <c r="AP88" i="452"/>
  <c r="AP78" i="450"/>
  <c r="AP77" i="450"/>
  <c r="AP83" i="450"/>
  <c r="AP81" i="448"/>
  <c r="AP77" i="448"/>
  <c r="AP87" i="448"/>
  <c r="AP83" i="446"/>
  <c r="AP87" i="446"/>
  <c r="AP77" i="446"/>
  <c r="AP86" i="444"/>
  <c r="AP87" i="444"/>
  <c r="AP85" i="444"/>
  <c r="AP81" i="442"/>
  <c r="AP79" i="442"/>
  <c r="AP80" i="442"/>
  <c r="AP81" i="440"/>
  <c r="AP84" i="434"/>
  <c r="AP81" i="430"/>
  <c r="AP78" i="422"/>
  <c r="AP83" i="420"/>
  <c r="AP86" i="413"/>
  <c r="AE70" i="410"/>
  <c r="AP88" i="438"/>
  <c r="AP79" i="434"/>
  <c r="AP86" i="426"/>
  <c r="AP80" i="422"/>
  <c r="AP81" i="420"/>
  <c r="AP85" i="414"/>
  <c r="AP79" i="412"/>
  <c r="AP79" i="411"/>
  <c r="AP84" i="410"/>
  <c r="AP87" i="476"/>
  <c r="AP85" i="476"/>
  <c r="AP84" i="476"/>
  <c r="AP79" i="474"/>
  <c r="AP80" i="474"/>
  <c r="AP79" i="472"/>
  <c r="AP85" i="472"/>
  <c r="AP82" i="472"/>
  <c r="AP88" i="470"/>
  <c r="AP82" i="470"/>
  <c r="AP81" i="470"/>
  <c r="AP78" i="468"/>
  <c r="AP81" i="468"/>
  <c r="AP79" i="468"/>
  <c r="AP83" i="466"/>
  <c r="AP77" i="466"/>
  <c r="AP82" i="466"/>
  <c r="AP86" i="464"/>
  <c r="AP78" i="464"/>
  <c r="AP87" i="464"/>
  <c r="AP79" i="462"/>
  <c r="AP86" i="462"/>
  <c r="AP82" i="462"/>
  <c r="AP77" i="460"/>
  <c r="AP79" i="460"/>
  <c r="AP87" i="460"/>
  <c r="AP79" i="458"/>
  <c r="AP85" i="458"/>
  <c r="AP81" i="458"/>
  <c r="AP88" i="456"/>
  <c r="AP78" i="456"/>
  <c r="AP79" i="456"/>
  <c r="AP84" i="454"/>
  <c r="AP80" i="454"/>
  <c r="AP83" i="454"/>
  <c r="AP79" i="452"/>
  <c r="AP81" i="452"/>
  <c r="AP80" i="452"/>
  <c r="AP81" i="450"/>
  <c r="AP79" i="450"/>
  <c r="AP85" i="450"/>
  <c r="AP78" i="448"/>
  <c r="AP86" i="448"/>
  <c r="AP88" i="448"/>
  <c r="AP82" i="446"/>
  <c r="AP80" i="446"/>
  <c r="AP78" i="446"/>
  <c r="AP81" i="444"/>
  <c r="AP80" i="444"/>
  <c r="AP84" i="444"/>
  <c r="AP84" i="442"/>
  <c r="AP87" i="442"/>
  <c r="AP78" i="442"/>
  <c r="AP82" i="440"/>
  <c r="AP83" i="440"/>
  <c r="AP77" i="432"/>
  <c r="AP87" i="430"/>
  <c r="AP82" i="424"/>
  <c r="AP85" i="418"/>
  <c r="AP79" i="417"/>
  <c r="AP82" i="415"/>
  <c r="AP78" i="413"/>
  <c r="AP86" i="399"/>
  <c r="AP80" i="399"/>
  <c r="AB84" i="410"/>
  <c r="AB71" i="410"/>
  <c r="AP78" i="436"/>
  <c r="AP88" i="428"/>
  <c r="AP79" i="424"/>
  <c r="AP81" i="422"/>
  <c r="AP81" i="415"/>
  <c r="AP88" i="414"/>
  <c r="AP87" i="411"/>
  <c r="AP79" i="476"/>
  <c r="AP86" i="474"/>
  <c r="AP86" i="476"/>
  <c r="AP84" i="472"/>
  <c r="AP77" i="470"/>
  <c r="AP80" i="468"/>
  <c r="AP80" i="464"/>
  <c r="AP83" i="462"/>
  <c r="AP81" i="460"/>
  <c r="AP77" i="456"/>
  <c r="AP81" i="454"/>
  <c r="AP84" i="452"/>
  <c r="AP85" i="448"/>
  <c r="AP85" i="446"/>
  <c r="AP77" i="444"/>
  <c r="AP79" i="440"/>
  <c r="AP77" i="434"/>
  <c r="AP77" i="422"/>
  <c r="AP87" i="412"/>
  <c r="AP87" i="415"/>
  <c r="AP78" i="411"/>
  <c r="AE76" i="410"/>
  <c r="AP88" i="434"/>
  <c r="AP78" i="430"/>
  <c r="AP84" i="428"/>
  <c r="AP84" i="424"/>
  <c r="AP77" i="420"/>
  <c r="AP83" i="416"/>
  <c r="AP87" i="413"/>
  <c r="AP77" i="412"/>
  <c r="AP78" i="410"/>
  <c r="AB88" i="410"/>
  <c r="AP82" i="399"/>
  <c r="AP86" i="436"/>
  <c r="AP79" i="418"/>
  <c r="AP82" i="412"/>
  <c r="AE81" i="410"/>
  <c r="AP78" i="418"/>
  <c r="AP88" i="413"/>
  <c r="AP78" i="420"/>
  <c r="AP83" i="434"/>
  <c r="AP85" i="420"/>
  <c r="AP86" i="434"/>
  <c r="AP87" i="418"/>
  <c r="AP82" i="411"/>
  <c r="AP88" i="424"/>
  <c r="AP84" i="416"/>
  <c r="AP84" i="412"/>
  <c r="AP82" i="410"/>
  <c r="AP81" i="416"/>
  <c r="AP85" i="438"/>
  <c r="AP87" i="432"/>
  <c r="AP78" i="428"/>
  <c r="AP87" i="416"/>
  <c r="AP88" i="411"/>
  <c r="AP88" i="430"/>
  <c r="AP81" i="411"/>
  <c r="AP77" i="430"/>
  <c r="AB76" i="410"/>
  <c r="AP85" i="432"/>
  <c r="AB77" i="410"/>
  <c r="AP77" i="428"/>
  <c r="AP84" i="422"/>
  <c r="AP88" i="418"/>
  <c r="AP86" i="416"/>
  <c r="AP88" i="460"/>
  <c r="AP80" i="448"/>
  <c r="AP77" i="417"/>
  <c r="AP81" i="413"/>
  <c r="AB70" i="410"/>
  <c r="AP79" i="432"/>
  <c r="AP88" i="417"/>
  <c r="AB86" i="410"/>
  <c r="AP81" i="424"/>
  <c r="AE73" i="410"/>
  <c r="AP88" i="432"/>
  <c r="AP85" i="424"/>
  <c r="AP80" i="426"/>
  <c r="AP80" i="434"/>
  <c r="AP86" i="430"/>
  <c r="AP81" i="438"/>
  <c r="AP81" i="474"/>
  <c r="AP87" i="472"/>
  <c r="AP86" i="470"/>
  <c r="AP86" i="466"/>
  <c r="AP88" i="464"/>
  <c r="AP85" i="462"/>
  <c r="AP80" i="458"/>
  <c r="AP87" i="456"/>
  <c r="AP86" i="454"/>
  <c r="AP80" i="450"/>
  <c r="AP79" i="448"/>
  <c r="AP84" i="446"/>
  <c r="AP86" i="442"/>
  <c r="AP78" i="440"/>
  <c r="AP80" i="418"/>
  <c r="AP77" i="410"/>
  <c r="AP80" i="424"/>
  <c r="AP84" i="413"/>
  <c r="AP87" i="410"/>
  <c r="AB73" i="410"/>
  <c r="AP88" i="399"/>
  <c r="AP81" i="426"/>
  <c r="AP79" i="428"/>
  <c r="AP86" i="422"/>
  <c r="AP86" i="418"/>
  <c r="AP79" i="416"/>
  <c r="AE84" i="410"/>
  <c r="AB81" i="410"/>
  <c r="AB62" i="410"/>
  <c r="AP77" i="438"/>
  <c r="AP81" i="436"/>
  <c r="AP87" i="428"/>
  <c r="AP78" i="417"/>
  <c r="AB79" i="410"/>
  <c r="AP78" i="426"/>
  <c r="AP85" i="417"/>
  <c r="AE77" i="410"/>
  <c r="AP88" i="412"/>
  <c r="AP85" i="415"/>
  <c r="AP79" i="438"/>
  <c r="AP86" i="417"/>
  <c r="AP79" i="410"/>
  <c r="AP79" i="430"/>
  <c r="AP83" i="418"/>
  <c r="AP84" i="415"/>
  <c r="AP77" i="411"/>
  <c r="AP83" i="436"/>
  <c r="AP84" i="438"/>
  <c r="AP79" i="413"/>
  <c r="AP87" i="438"/>
  <c r="AP82" i="430"/>
  <c r="AP83" i="422"/>
  <c r="AP88" i="415"/>
  <c r="AP83" i="410"/>
  <c r="AP80" i="428"/>
  <c r="AB85" i="410"/>
  <c r="AP85" i="422"/>
  <c r="AE83" i="410"/>
  <c r="AP85" i="428"/>
  <c r="AP83" i="399"/>
  <c r="AP80" i="430"/>
  <c r="AP81" i="417"/>
  <c r="AP86" i="415"/>
  <c r="AP82" i="414"/>
  <c r="AP88" i="458"/>
  <c r="AP88" i="444"/>
  <c r="AP86" i="440"/>
  <c r="AE86" i="410"/>
  <c r="AP86" i="420"/>
  <c r="AB58" i="410"/>
  <c r="AP82" i="418"/>
  <c r="AP80" i="412"/>
  <c r="AE57" i="410"/>
  <c r="AP82" i="416"/>
  <c r="AP80" i="410"/>
  <c r="AE69" i="410"/>
  <c r="AP87" i="414"/>
  <c r="AP84" i="436"/>
  <c r="AP81" i="418"/>
  <c r="AP77" i="416"/>
  <c r="AP82" i="434"/>
  <c r="AP77" i="440"/>
  <c r="AP88" i="440"/>
  <c r="AP87" i="440"/>
  <c r="AP82" i="436"/>
  <c r="AP77" i="436"/>
  <c r="AP82" i="432"/>
  <c r="AB67" i="410"/>
  <c r="AE55" i="410"/>
  <c r="AB59" i="410"/>
  <c r="AP85" i="474"/>
  <c r="AP84" i="468"/>
  <c r="AP82" i="464"/>
  <c r="AP87" i="452"/>
  <c r="AP87" i="426"/>
  <c r="AP81" i="410"/>
  <c r="AP83" i="426"/>
  <c r="AP79" i="420"/>
  <c r="AE66" i="410"/>
  <c r="AP78" i="438"/>
  <c r="AE71" i="410"/>
  <c r="AP86" i="414"/>
  <c r="AB66" i="410"/>
  <c r="AP83" i="411"/>
  <c r="AP83" i="415"/>
  <c r="AP84" i="418"/>
  <c r="AP80" i="414"/>
  <c r="AP78" i="432"/>
  <c r="AP81" i="414"/>
  <c r="AB83" i="410"/>
  <c r="AP84" i="388"/>
  <c r="AP82" i="474"/>
  <c r="AP88" i="476"/>
  <c r="AP78" i="474"/>
  <c r="AP85" i="470"/>
  <c r="AP86" i="468"/>
  <c r="AP81" i="466"/>
  <c r="AP78" i="462"/>
  <c r="AP86" i="460"/>
  <c r="AP87" i="458"/>
  <c r="AP79" i="454"/>
  <c r="AP77" i="452"/>
  <c r="AP86" i="450"/>
  <c r="AP88" i="446"/>
  <c r="AP83" i="444"/>
  <c r="AP88" i="442"/>
  <c r="AP83" i="438"/>
  <c r="AP87" i="424"/>
  <c r="AP78" i="415"/>
  <c r="AP85" i="430"/>
  <c r="AP88" i="416"/>
  <c r="AP78" i="388"/>
  <c r="AB64" i="410"/>
  <c r="AP79" i="436"/>
  <c r="AP83" i="430"/>
  <c r="AP82" i="428"/>
  <c r="AP77" i="424"/>
  <c r="AP80" i="420"/>
  <c r="AP87" i="417"/>
  <c r="AP77" i="413"/>
  <c r="AP85" i="410"/>
  <c r="AE62" i="410"/>
  <c r="AP80" i="438"/>
  <c r="AP83" i="432"/>
  <c r="AP88" i="422"/>
  <c r="AE79" i="410"/>
  <c r="AE64" i="410"/>
  <c r="AP84" i="420"/>
  <c r="AP79" i="414"/>
  <c r="AP85" i="388"/>
  <c r="AP85" i="426"/>
  <c r="AE68" i="410"/>
  <c r="AP82" i="438"/>
  <c r="AP87" i="420"/>
  <c r="AP84" i="414"/>
  <c r="AB53" i="410"/>
  <c r="AP82" i="426"/>
  <c r="AP82" i="417"/>
  <c r="AP83" i="413"/>
  <c r="AE63" i="410"/>
  <c r="AP86" i="428"/>
  <c r="AP88" i="410"/>
  <c r="AP83" i="424"/>
  <c r="AB57" i="410"/>
  <c r="AP81" i="432"/>
  <c r="AP79" i="426"/>
  <c r="AP84" i="417"/>
  <c r="AP84" i="411"/>
  <c r="AP87" i="388"/>
  <c r="AP80" i="436"/>
  <c r="AP82" i="413"/>
  <c r="AP88" i="426"/>
  <c r="AP82" i="420"/>
  <c r="AP83" i="417"/>
  <c r="AP83" i="412"/>
  <c r="AP80" i="411"/>
  <c r="AE54" i="410"/>
  <c r="AP77" i="476"/>
  <c r="AP78" i="472"/>
  <c r="AP80" i="466"/>
  <c r="AP81" i="456"/>
  <c r="AP84" i="450"/>
  <c r="AP82" i="442"/>
  <c r="AP87" i="436"/>
  <c r="AE85" i="410"/>
  <c r="AP86" i="424"/>
  <c r="AP83" i="414"/>
  <c r="AP86" i="411"/>
  <c r="AP82" i="388"/>
  <c r="AP79" i="422"/>
  <c r="AP86" i="438"/>
  <c r="AE65" i="410"/>
  <c r="AP86" i="388"/>
  <c r="AP77" i="418"/>
  <c r="AP85" i="413"/>
  <c r="AE58" i="410"/>
  <c r="AP78" i="434"/>
  <c r="AP81" i="434"/>
  <c r="AP85" i="434"/>
  <c r="AP84" i="432"/>
  <c r="AP80" i="432"/>
  <c r="AP84" i="430"/>
  <c r="AP81" i="428"/>
  <c r="AP77" i="426"/>
  <c r="AP82" i="422"/>
  <c r="AP80" i="416"/>
  <c r="AP78" i="416"/>
  <c r="AP77" i="415"/>
  <c r="AP80" i="415"/>
  <c r="AP78" i="414"/>
  <c r="AP77" i="414"/>
  <c r="AP80" i="413"/>
  <c r="AP81" i="412"/>
  <c r="AP86" i="412"/>
  <c r="AP85" i="412"/>
  <c r="AP85" i="411"/>
  <c r="AE78" i="410"/>
  <c r="AB61" i="410"/>
  <c r="AP86" i="410"/>
  <c r="AE87" i="410"/>
  <c r="AB74" i="410"/>
  <c r="AP79" i="388"/>
  <c r="R15" i="441" l="1"/>
  <c r="I16" i="463"/>
  <c r="K15" i="441"/>
  <c r="H15" i="441"/>
  <c r="P14" i="443"/>
  <c r="N14" i="443"/>
  <c r="M16" i="463"/>
  <c r="J15" i="441"/>
  <c r="P15" i="441"/>
  <c r="H14" i="443"/>
  <c r="K16" i="463"/>
  <c r="S16" i="463"/>
  <c r="H15" i="431"/>
  <c r="M15" i="431"/>
  <c r="R15" i="431"/>
  <c r="H16" i="433"/>
  <c r="J16" i="433"/>
  <c r="Q16" i="433"/>
  <c r="R16" i="435"/>
  <c r="I16" i="435"/>
  <c r="N14" i="437"/>
  <c r="M14" i="439"/>
  <c r="H14" i="439"/>
  <c r="H16" i="463"/>
  <c r="H17" i="421"/>
  <c r="I17" i="421"/>
  <c r="Q16" i="423"/>
  <c r="I16" i="423"/>
  <c r="S16" i="423"/>
  <c r="P16" i="435"/>
  <c r="P14" i="437"/>
  <c r="O17" i="421"/>
  <c r="Q14" i="437"/>
  <c r="K14" i="439"/>
  <c r="L17" i="421"/>
  <c r="M17" i="421"/>
  <c r="P17" i="421"/>
  <c r="J16" i="423"/>
  <c r="H16" i="423"/>
  <c r="N16" i="423"/>
  <c r="K15" i="431"/>
  <c r="L15" i="431"/>
  <c r="Q15" i="431"/>
  <c r="L16" i="433"/>
  <c r="N16" i="433"/>
  <c r="O16" i="433"/>
  <c r="J16" i="435"/>
  <c r="H16" i="435"/>
  <c r="M16" i="435"/>
  <c r="K14" i="437"/>
  <c r="R14" i="437"/>
  <c r="O14" i="437"/>
  <c r="O14" i="439"/>
  <c r="Q14" i="439"/>
  <c r="L14" i="439"/>
  <c r="O15" i="441"/>
  <c r="L15" i="441"/>
  <c r="J16" i="463"/>
  <c r="L16" i="463"/>
  <c r="Q17" i="421"/>
  <c r="K17" i="421"/>
  <c r="N17" i="421"/>
  <c r="P16" i="423"/>
  <c r="M16" i="423"/>
  <c r="K16" i="423"/>
  <c r="O15" i="431"/>
  <c r="P15" i="431"/>
  <c r="J15" i="431"/>
  <c r="R16" i="433"/>
  <c r="S16" i="433"/>
  <c r="I16" i="433"/>
  <c r="O16" i="435"/>
  <c r="N16" i="435"/>
  <c r="Q16" i="435"/>
  <c r="S14" i="437"/>
  <c r="H14" i="437"/>
  <c r="I14" i="437"/>
  <c r="S14" i="439"/>
  <c r="N14" i="439"/>
  <c r="P14" i="439"/>
  <c r="S15" i="441"/>
  <c r="N16" i="463"/>
  <c r="P16" i="463"/>
  <c r="R17" i="421"/>
  <c r="J17" i="421"/>
  <c r="S17" i="421"/>
  <c r="L16" i="423"/>
  <c r="R16" i="423"/>
  <c r="O16" i="423"/>
  <c r="S15" i="431"/>
  <c r="I15" i="431"/>
  <c r="N15" i="431"/>
  <c r="K16" i="433"/>
  <c r="P16" i="433"/>
  <c r="M16" i="433"/>
  <c r="K16" i="435"/>
  <c r="L16" i="435"/>
  <c r="S16" i="435"/>
  <c r="J14" i="437"/>
  <c r="L14" i="437"/>
  <c r="M14" i="437"/>
  <c r="R14" i="439"/>
  <c r="I14" i="439"/>
  <c r="J14" i="439"/>
  <c r="N15" i="441"/>
  <c r="K14" i="443"/>
  <c r="S14" i="443"/>
  <c r="O16" i="463"/>
  <c r="R16" i="463"/>
  <c r="M16" i="465"/>
  <c r="O23" i="475"/>
  <c r="R23" i="475"/>
  <c r="I23" i="475"/>
  <c r="I15" i="475"/>
  <c r="O15" i="475"/>
  <c r="P15" i="475"/>
  <c r="O14" i="473"/>
  <c r="M14" i="473"/>
  <c r="H22" i="473"/>
  <c r="J22" i="473"/>
  <c r="K22" i="473"/>
  <c r="S23" i="475"/>
  <c r="H23" i="475"/>
  <c r="M23" i="475"/>
  <c r="L5" i="475" s="1"/>
  <c r="N15" i="475"/>
  <c r="M15" i="475"/>
  <c r="S15" i="475"/>
  <c r="J23" i="475"/>
  <c r="L23" i="475"/>
  <c r="Q23" i="475"/>
  <c r="R15" i="475"/>
  <c r="Q15" i="475"/>
  <c r="H15" i="475"/>
  <c r="K23" i="475"/>
  <c r="N23" i="475"/>
  <c r="P23" i="475"/>
  <c r="J15" i="475"/>
  <c r="K15" i="475"/>
  <c r="L15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6" i="455"/>
  <c r="N24" i="457"/>
  <c r="K24" i="457"/>
  <c r="R24" i="457"/>
  <c r="K16" i="457"/>
  <c r="P16" i="457"/>
  <c r="Q24" i="457"/>
  <c r="I24" i="455"/>
  <c r="P24" i="455"/>
  <c r="I24" i="457"/>
  <c r="O24" i="457"/>
  <c r="H24" i="457"/>
  <c r="S16" i="457"/>
  <c r="R16" i="457"/>
  <c r="I16" i="457"/>
  <c r="R24" i="455"/>
  <c r="M14" i="451"/>
  <c r="P14" i="451"/>
  <c r="H24" i="455"/>
  <c r="J24" i="455"/>
  <c r="S24" i="455"/>
  <c r="I16" i="455"/>
  <c r="O16" i="455"/>
  <c r="P16" i="455"/>
  <c r="M16" i="455"/>
  <c r="S16" i="455"/>
  <c r="M24" i="453"/>
  <c r="L5" i="453" s="1"/>
  <c r="L24" i="455"/>
  <c r="N24" i="455"/>
  <c r="K24" i="455"/>
  <c r="N16" i="455"/>
  <c r="Q16" i="455"/>
  <c r="H16" i="455"/>
  <c r="Q24" i="455"/>
  <c r="M24" i="455"/>
  <c r="L5" i="455" s="1"/>
  <c r="O24" i="455"/>
  <c r="R16" i="455"/>
  <c r="K16" i="455"/>
  <c r="L16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R23" i="398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3" i="408"/>
  <c r="I17" i="409"/>
  <c r="AB87" i="410"/>
  <c r="AB78" i="410"/>
  <c r="AU83" i="476"/>
  <c r="AR85" i="476"/>
  <c r="AR87" i="476"/>
  <c r="AQ77" i="476"/>
  <c r="AE63" i="476"/>
  <c r="AB54" i="476"/>
  <c r="AB64" i="476"/>
  <c r="AE67" i="476"/>
  <c r="AR86" i="476"/>
  <c r="AS78" i="476"/>
  <c r="AE61" i="476"/>
  <c r="AE71" i="476"/>
  <c r="AQ83" i="476"/>
  <c r="AR82" i="476"/>
  <c r="AU87" i="476"/>
  <c r="AR77" i="476"/>
  <c r="AB63" i="476"/>
  <c r="AE65" i="476"/>
  <c r="AB77" i="476"/>
  <c r="AB71" i="476"/>
  <c r="AT80" i="476"/>
  <c r="AB65" i="476"/>
  <c r="AE85" i="476"/>
  <c r="AU86" i="476"/>
  <c r="AU78" i="476"/>
  <c r="AS81" i="476"/>
  <c r="AE66" i="476"/>
  <c r="AB83" i="476"/>
  <c r="AE70" i="476"/>
  <c r="AE59" i="476"/>
  <c r="AB86" i="476"/>
  <c r="AB84" i="476"/>
  <c r="AE55" i="476"/>
  <c r="AT84" i="474"/>
  <c r="AQ82" i="474"/>
  <c r="AU79" i="474"/>
  <c r="AR81" i="474"/>
  <c r="AE85" i="474"/>
  <c r="AE83" i="474"/>
  <c r="AB58" i="474"/>
  <c r="AE70" i="474"/>
  <c r="AU84" i="474"/>
  <c r="AB60" i="474"/>
  <c r="AB64" i="474"/>
  <c r="AR84" i="474"/>
  <c r="AS82" i="474"/>
  <c r="AU85" i="474"/>
  <c r="AS83" i="474"/>
  <c r="AE84" i="474"/>
  <c r="AB53" i="474"/>
  <c r="AE56" i="474"/>
  <c r="AB79" i="474"/>
  <c r="AQ87" i="474"/>
  <c r="AB84" i="474"/>
  <c r="AE79" i="474"/>
  <c r="AT78" i="474"/>
  <c r="AS86" i="474"/>
  <c r="AU77" i="474"/>
  <c r="AB71" i="474"/>
  <c r="AE72" i="474"/>
  <c r="AB81" i="474"/>
  <c r="AB82" i="474"/>
  <c r="AB63" i="474"/>
  <c r="AQ80" i="474"/>
  <c r="AR83" i="474"/>
  <c r="AB56" i="474"/>
  <c r="AQ86" i="472"/>
  <c r="AU85" i="472"/>
  <c r="AU79" i="472"/>
  <c r="AU84" i="472"/>
  <c r="AB85" i="472"/>
  <c r="AB61" i="472"/>
  <c r="AB88" i="472"/>
  <c r="AE75" i="472"/>
  <c r="AR86" i="472"/>
  <c r="AR88" i="472"/>
  <c r="AQ79" i="472"/>
  <c r="AQ84" i="472"/>
  <c r="AE85" i="472"/>
  <c r="AE61" i="472"/>
  <c r="AB65" i="472"/>
  <c r="AB87" i="472"/>
  <c r="AU82" i="472"/>
  <c r="AQ78" i="472"/>
  <c r="AQ81" i="472"/>
  <c r="AU83" i="472"/>
  <c r="AE71" i="472"/>
  <c r="AB81" i="472"/>
  <c r="AE74" i="472"/>
  <c r="AB63" i="472"/>
  <c r="AE72" i="472"/>
  <c r="AR77" i="472"/>
  <c r="AQ88" i="472"/>
  <c r="AR79" i="472"/>
  <c r="AT84" i="472"/>
  <c r="AB77" i="472"/>
  <c r="AB80" i="472"/>
  <c r="AE88" i="472"/>
  <c r="AB72" i="472"/>
  <c r="AQ83" i="470"/>
  <c r="AS82" i="470"/>
  <c r="AS88" i="470"/>
  <c r="AR85" i="470"/>
  <c r="AB66" i="470"/>
  <c r="AB67" i="470"/>
  <c r="AB62" i="470"/>
  <c r="AE74" i="470"/>
  <c r="AE80" i="470"/>
  <c r="AU83" i="470"/>
  <c r="AS80" i="470"/>
  <c r="AU88" i="470"/>
  <c r="AU85" i="470"/>
  <c r="AE66" i="470"/>
  <c r="AE67" i="470"/>
  <c r="AE62" i="470"/>
  <c r="AB80" i="470"/>
  <c r="AT83" i="470"/>
  <c r="AR82" i="470"/>
  <c r="AS77" i="470"/>
  <c r="AQ87" i="470"/>
  <c r="AE60" i="470"/>
  <c r="AB70" i="470"/>
  <c r="AB77" i="470"/>
  <c r="AU86" i="470"/>
  <c r="AQ78" i="470"/>
  <c r="AE74" i="410"/>
  <c r="AB55" i="410"/>
  <c r="AU80" i="476"/>
  <c r="AS82" i="476"/>
  <c r="AT87" i="476"/>
  <c r="AE80" i="476"/>
  <c r="AB82" i="476"/>
  <c r="AE81" i="476"/>
  <c r="AE72" i="476"/>
  <c r="AE58" i="476"/>
  <c r="AU85" i="476"/>
  <c r="AQ81" i="476"/>
  <c r="AB56" i="476"/>
  <c r="AE86" i="476"/>
  <c r="AR80" i="476"/>
  <c r="AT82" i="476"/>
  <c r="AU81" i="476"/>
  <c r="AB80" i="476"/>
  <c r="AE87" i="476"/>
  <c r="AB74" i="476"/>
  <c r="AE57" i="476"/>
  <c r="AB85" i="476"/>
  <c r="AQ87" i="476"/>
  <c r="AB70" i="476"/>
  <c r="AQ84" i="476"/>
  <c r="AS86" i="476"/>
  <c r="AS88" i="476"/>
  <c r="AR79" i="476"/>
  <c r="AE84" i="476"/>
  <c r="AB62" i="476"/>
  <c r="AE69" i="476"/>
  <c r="AB88" i="476"/>
  <c r="AR84" i="476"/>
  <c r="AB68" i="476"/>
  <c r="AE60" i="476"/>
  <c r="AQ88" i="474"/>
  <c r="AS87" i="474"/>
  <c r="AR79" i="474"/>
  <c r="AE71" i="474"/>
  <c r="AB72" i="474"/>
  <c r="AE81" i="474"/>
  <c r="AE82" i="474"/>
  <c r="AE63" i="474"/>
  <c r="AR82" i="474"/>
  <c r="AE73" i="474"/>
  <c r="AB57" i="474"/>
  <c r="AS84" i="474"/>
  <c r="AU87" i="474"/>
  <c r="AQ79" i="474"/>
  <c r="AU81" i="474"/>
  <c r="AB73" i="474"/>
  <c r="AB54" i="474"/>
  <c r="AE80" i="474"/>
  <c r="AE87" i="474"/>
  <c r="AQ85" i="474"/>
  <c r="AE53" i="474"/>
  <c r="AT80" i="474"/>
  <c r="AU78" i="474"/>
  <c r="AS85" i="474"/>
  <c r="AQ83" i="474"/>
  <c r="AB55" i="474"/>
  <c r="AE69" i="474"/>
  <c r="AE76" i="474"/>
  <c r="AE66" i="474"/>
  <c r="AB62" i="474"/>
  <c r="AQ78" i="474"/>
  <c r="AE75" i="474"/>
  <c r="AE62" i="474"/>
  <c r="AT77" i="472"/>
  <c r="AS88" i="472"/>
  <c r="AS79" i="472"/>
  <c r="AE83" i="472"/>
  <c r="AE62" i="472"/>
  <c r="AE84" i="472"/>
  <c r="AE55" i="472"/>
  <c r="AE66" i="472"/>
  <c r="AU77" i="472"/>
  <c r="AT88" i="472"/>
  <c r="AR80" i="472"/>
  <c r="AB83" i="472"/>
  <c r="AB62" i="472"/>
  <c r="AB84" i="472"/>
  <c r="AB82" i="472"/>
  <c r="AB59" i="472"/>
  <c r="AS86" i="472"/>
  <c r="AT85" i="472"/>
  <c r="AR87" i="472"/>
  <c r="AS83" i="472"/>
  <c r="AB53" i="472"/>
  <c r="AE54" i="472"/>
  <c r="AB76" i="472"/>
  <c r="AE60" i="472"/>
  <c r="AE67" i="472"/>
  <c r="AT78" i="472"/>
  <c r="AR81" i="472"/>
  <c r="AQ80" i="472"/>
  <c r="AB79" i="472"/>
  <c r="AE68" i="472"/>
  <c r="AB58" i="472"/>
  <c r="AB60" i="472"/>
  <c r="AB67" i="472"/>
  <c r="AU79" i="470"/>
  <c r="AR80" i="470"/>
  <c r="AR88" i="470"/>
  <c r="AE87" i="470"/>
  <c r="AE73" i="470"/>
  <c r="AE65" i="470"/>
  <c r="AB55" i="470"/>
  <c r="AB83" i="470"/>
  <c r="AB64" i="470"/>
  <c r="AT79" i="470"/>
  <c r="AQ80" i="470"/>
  <c r="AS84" i="470"/>
  <c r="AB87" i="470"/>
  <c r="AB73" i="470"/>
  <c r="AB65" i="470"/>
  <c r="AE55" i="470"/>
  <c r="AE77" i="470"/>
  <c r="AR79" i="470"/>
  <c r="AT80" i="470"/>
  <c r="AQ88" i="470"/>
  <c r="AQ85" i="470"/>
  <c r="AB84" i="470"/>
  <c r="AE79" i="470"/>
  <c r="AE61" i="410"/>
  <c r="AE59" i="410"/>
  <c r="AE67" i="410"/>
  <c r="AS84" i="476"/>
  <c r="AQ86" i="476"/>
  <c r="AT78" i="476"/>
  <c r="AR81" i="476"/>
  <c r="AB75" i="476"/>
  <c r="AE83" i="476"/>
  <c r="AB69" i="476"/>
  <c r="AE88" i="476"/>
  <c r="AT83" i="476"/>
  <c r="AQ82" i="476"/>
  <c r="AS79" i="476"/>
  <c r="AE74" i="476"/>
  <c r="AT84" i="476"/>
  <c r="AT86" i="476"/>
  <c r="AQ78" i="476"/>
  <c r="AT81" i="476"/>
  <c r="AE75" i="476"/>
  <c r="AE56" i="476"/>
  <c r="AB73" i="476"/>
  <c r="AB72" i="476"/>
  <c r="AB60" i="476"/>
  <c r="AB66" i="476"/>
  <c r="AB53" i="476"/>
  <c r="AR83" i="476"/>
  <c r="AQ85" i="476"/>
  <c r="AU88" i="476"/>
  <c r="AU77" i="476"/>
  <c r="AB61" i="476"/>
  <c r="AE54" i="476"/>
  <c r="AE78" i="476"/>
  <c r="AB79" i="476"/>
  <c r="AQ88" i="476"/>
  <c r="AE73" i="476"/>
  <c r="AR80" i="474"/>
  <c r="AS78" i="474"/>
  <c r="AR86" i="474"/>
  <c r="AQ77" i="474"/>
  <c r="AE55" i="474"/>
  <c r="AB69" i="474"/>
  <c r="AE54" i="474"/>
  <c r="AB66" i="474"/>
  <c r="AB87" i="474"/>
  <c r="AQ86" i="474"/>
  <c r="AB76" i="474"/>
  <c r="AB61" i="474"/>
  <c r="AT88" i="474"/>
  <c r="AR87" i="474"/>
  <c r="AS77" i="474"/>
  <c r="AE60" i="474"/>
  <c r="AE88" i="474"/>
  <c r="AB77" i="474"/>
  <c r="AE64" i="474"/>
  <c r="AR88" i="474"/>
  <c r="AR77" i="474"/>
  <c r="AE77" i="474"/>
  <c r="AQ84" i="474"/>
  <c r="AU82" i="474"/>
  <c r="AT85" i="474"/>
  <c r="AS81" i="474"/>
  <c r="AB86" i="474"/>
  <c r="AB65" i="474"/>
  <c r="AB78" i="474"/>
  <c r="AB59" i="474"/>
  <c r="AE61" i="474"/>
  <c r="AT86" i="474"/>
  <c r="AB88" i="474"/>
  <c r="AT82" i="472"/>
  <c r="AS78" i="472"/>
  <c r="AT81" i="472"/>
  <c r="AS80" i="472"/>
  <c r="AE70" i="472"/>
  <c r="AB57" i="472"/>
  <c r="AB69" i="472"/>
  <c r="AE87" i="472"/>
  <c r="AS82" i="472"/>
  <c r="AU78" i="472"/>
  <c r="AU81" i="472"/>
  <c r="AT80" i="472"/>
  <c r="AB70" i="472"/>
  <c r="AE57" i="472"/>
  <c r="AE69" i="472"/>
  <c r="AE63" i="472"/>
  <c r="AB75" i="472"/>
  <c r="AS77" i="472"/>
  <c r="AU88" i="472"/>
  <c r="AT79" i="472"/>
  <c r="AS84" i="472"/>
  <c r="AB56" i="472"/>
  <c r="AE80" i="472"/>
  <c r="AE65" i="472"/>
  <c r="AB86" i="472"/>
  <c r="AQ82" i="472"/>
  <c r="AR78" i="472"/>
  <c r="AU87" i="472"/>
  <c r="AQ83" i="472"/>
  <c r="AB71" i="472"/>
  <c r="AE81" i="472"/>
  <c r="AB74" i="472"/>
  <c r="AE86" i="472"/>
  <c r="AT81" i="470"/>
  <c r="AQ86" i="470"/>
  <c r="AR78" i="470"/>
  <c r="AT84" i="470"/>
  <c r="AB88" i="470"/>
  <c r="AE56" i="470"/>
  <c r="AE81" i="470"/>
  <c r="AE85" i="470"/>
  <c r="AE69" i="470"/>
  <c r="AU81" i="470"/>
  <c r="AS86" i="470"/>
  <c r="AT78" i="470"/>
  <c r="AR84" i="470"/>
  <c r="AE88" i="470"/>
  <c r="AB56" i="470"/>
  <c r="AB81" i="470"/>
  <c r="AB85" i="470"/>
  <c r="AE64" i="470"/>
  <c r="AQ79" i="470"/>
  <c r="AU78" i="470"/>
  <c r="AU84" i="470"/>
  <c r="AB59" i="470"/>
  <c r="AB71" i="470"/>
  <c r="AE76" i="470"/>
  <c r="AS83" i="470"/>
  <c r="AT82" i="470"/>
  <c r="AB54" i="410"/>
  <c r="AT85" i="476"/>
  <c r="AE62" i="476"/>
  <c r="AR78" i="476"/>
  <c r="AS85" i="476"/>
  <c r="AE68" i="476"/>
  <c r="AB87" i="476"/>
  <c r="AS87" i="476"/>
  <c r="AE64" i="476"/>
  <c r="AS80" i="474"/>
  <c r="AE86" i="474"/>
  <c r="AE68" i="474"/>
  <c r="AR78" i="474"/>
  <c r="AB67" i="474"/>
  <c r="AQ81" i="474"/>
  <c r="AS79" i="474"/>
  <c r="AE58" i="474"/>
  <c r="AE67" i="474"/>
  <c r="AT83" i="472"/>
  <c r="AE59" i="472"/>
  <c r="AR83" i="472"/>
  <c r="AB55" i="472"/>
  <c r="AU80" i="472"/>
  <c r="AE82" i="472"/>
  <c r="AS87" i="472"/>
  <c r="AB78" i="472"/>
  <c r="AU77" i="470"/>
  <c r="AE78" i="470"/>
  <c r="AQ82" i="470"/>
  <c r="AB68" i="470"/>
  <c r="AR86" i="470"/>
  <c r="AE75" i="470"/>
  <c r="AT86" i="470"/>
  <c r="AT88" i="470"/>
  <c r="AS85" i="470"/>
  <c r="AB61" i="470"/>
  <c r="AB75" i="470"/>
  <c r="AB57" i="470"/>
  <c r="AB72" i="470"/>
  <c r="AB86" i="470"/>
  <c r="AS79" i="468"/>
  <c r="AS81" i="468"/>
  <c r="AS86" i="468"/>
  <c r="AT85" i="468"/>
  <c r="AE65" i="468"/>
  <c r="AE81" i="468"/>
  <c r="AE69" i="468"/>
  <c r="AE62" i="468"/>
  <c r="AS77" i="468"/>
  <c r="AU85" i="468"/>
  <c r="AE68" i="468"/>
  <c r="AT88" i="468"/>
  <c r="AU87" i="468"/>
  <c r="AS78" i="468"/>
  <c r="AQ84" i="468"/>
  <c r="AB85" i="468"/>
  <c r="AE78" i="468"/>
  <c r="AB55" i="468"/>
  <c r="AB67" i="468"/>
  <c r="AS80" i="468"/>
  <c r="AB75" i="468"/>
  <c r="AE55" i="468"/>
  <c r="AQ88" i="468"/>
  <c r="AU81" i="468"/>
  <c r="AR86" i="468"/>
  <c r="AR84" i="468"/>
  <c r="AE70" i="468"/>
  <c r="AE80" i="468"/>
  <c r="AB83" i="468"/>
  <c r="AB62" i="468"/>
  <c r="AB72" i="468"/>
  <c r="AS84" i="468"/>
  <c r="AE83" i="468"/>
  <c r="AS82" i="466"/>
  <c r="AS77" i="466"/>
  <c r="AS80" i="466"/>
  <c r="AU85" i="466"/>
  <c r="AB87" i="466"/>
  <c r="AB73" i="466"/>
  <c r="AB86" i="466"/>
  <c r="AE61" i="466"/>
  <c r="AB54" i="466"/>
  <c r="AR81" i="466"/>
  <c r="AT79" i="466"/>
  <c r="AT87" i="466"/>
  <c r="AB58" i="466"/>
  <c r="AB61" i="466"/>
  <c r="AT84" i="466"/>
  <c r="AQ87" i="466"/>
  <c r="AE53" i="466"/>
  <c r="AE77" i="466"/>
  <c r="AR82" i="466"/>
  <c r="AU81" i="466"/>
  <c r="AR80" i="466"/>
  <c r="AT85" i="466"/>
  <c r="AB79" i="466"/>
  <c r="AB70" i="466"/>
  <c r="AB88" i="466"/>
  <c r="AB64" i="466"/>
  <c r="AB80" i="466"/>
  <c r="AQ85" i="466"/>
  <c r="AB84" i="466"/>
  <c r="AB69" i="466"/>
  <c r="AS79" i="466"/>
  <c r="AE79" i="466"/>
  <c r="AE72" i="466"/>
  <c r="AS87" i="464"/>
  <c r="AU78" i="464"/>
  <c r="AU88" i="464"/>
  <c r="AT81" i="464"/>
  <c r="AB79" i="464"/>
  <c r="AB84" i="464"/>
  <c r="AE80" i="464"/>
  <c r="AB62" i="464"/>
  <c r="AQ83" i="464"/>
  <c r="AQ79" i="464"/>
  <c r="AE64" i="464"/>
  <c r="AE81" i="464"/>
  <c r="AT82" i="464"/>
  <c r="AR79" i="464"/>
  <c r="AE84" i="464"/>
  <c r="AB60" i="464"/>
  <c r="AU83" i="464"/>
  <c r="AQ78" i="464"/>
  <c r="AQ88" i="464"/>
  <c r="AU81" i="464"/>
  <c r="AE66" i="464"/>
  <c r="AB64" i="464"/>
  <c r="AB80" i="464"/>
  <c r="AE59" i="464"/>
  <c r="AB72" i="464"/>
  <c r="AQ82" i="464"/>
  <c r="AS81" i="464"/>
  <c r="AB70" i="464"/>
  <c r="AB59" i="464"/>
  <c r="AR85" i="464"/>
  <c r="AQ86" i="464"/>
  <c r="AE77" i="464"/>
  <c r="AB86" i="464"/>
  <c r="AR82" i="462"/>
  <c r="AT86" i="462"/>
  <c r="AQ83" i="462"/>
  <c r="AQ88" i="462"/>
  <c r="AB63" i="462"/>
  <c r="AE82" i="462"/>
  <c r="AB78" i="462"/>
  <c r="AE83" i="462"/>
  <c r="AE70" i="462"/>
  <c r="AS77" i="462"/>
  <c r="AE69" i="462"/>
  <c r="AS82" i="462"/>
  <c r="AT85" i="462"/>
  <c r="AQ77" i="462"/>
  <c r="AT80" i="462"/>
  <c r="AE67" i="462"/>
  <c r="AE65" i="462"/>
  <c r="AE78" i="462"/>
  <c r="AE58" i="462"/>
  <c r="AE79" i="462"/>
  <c r="AU77" i="462"/>
  <c r="AB84" i="462"/>
  <c r="AQ82" i="462"/>
  <c r="AU85" i="462"/>
  <c r="AU83" i="462"/>
  <c r="AU88" i="462"/>
  <c r="AB87" i="462"/>
  <c r="AE71" i="462"/>
  <c r="AB74" i="462"/>
  <c r="AE80" i="462"/>
  <c r="AS81" i="462"/>
  <c r="AB55" i="462"/>
  <c r="AB68" i="462"/>
  <c r="AQ87" i="460"/>
  <c r="AU81" i="460"/>
  <c r="AS83" i="460"/>
  <c r="AR82" i="460"/>
  <c r="AB73" i="460"/>
  <c r="AB83" i="460"/>
  <c r="AE70" i="460"/>
  <c r="AE67" i="460"/>
  <c r="AE56" i="460"/>
  <c r="AR80" i="460"/>
  <c r="AS84" i="460"/>
  <c r="AU77" i="460"/>
  <c r="AQ88" i="460"/>
  <c r="AE63" i="460"/>
  <c r="AB76" i="460"/>
  <c r="AB81" i="460"/>
  <c r="AE65" i="460"/>
  <c r="AQ85" i="460"/>
  <c r="AS79" i="460"/>
  <c r="AS86" i="460"/>
  <c r="AR88" i="460"/>
  <c r="AB77" i="460"/>
  <c r="AE76" i="460"/>
  <c r="AE81" i="460"/>
  <c r="AE84" i="460"/>
  <c r="AR85" i="460"/>
  <c r="AT79" i="460"/>
  <c r="AT77" i="460"/>
  <c r="AT88" i="460"/>
  <c r="AB80" i="460"/>
  <c r="AB78" i="460"/>
  <c r="AE79" i="460"/>
  <c r="AB84" i="460"/>
  <c r="AQ81" i="458"/>
  <c r="AS85" i="458"/>
  <c r="AU88" i="458"/>
  <c r="AT83" i="458"/>
  <c r="AE78" i="458"/>
  <c r="AB56" i="458"/>
  <c r="AB69" i="458"/>
  <c r="AB68" i="458"/>
  <c r="AT82" i="458"/>
  <c r="AS86" i="458"/>
  <c r="AU83" i="458"/>
  <c r="AE76" i="458"/>
  <c r="AB62" i="458"/>
  <c r="AS87" i="458"/>
  <c r="AQ83" i="458"/>
  <c r="AB84" i="458"/>
  <c r="AE85" i="458"/>
  <c r="AT78" i="458"/>
  <c r="AR85" i="458"/>
  <c r="AQ88" i="458"/>
  <c r="AR83" i="458"/>
  <c r="AB78" i="458"/>
  <c r="AE56" i="458"/>
  <c r="AE80" i="458"/>
  <c r="AE68" i="458"/>
  <c r="AU77" i="458"/>
  <c r="AE79" i="458"/>
  <c r="AB71" i="458"/>
  <c r="AB55" i="458"/>
  <c r="AQ85" i="458"/>
  <c r="AR80" i="458"/>
  <c r="AB57" i="458"/>
  <c r="AE74" i="458"/>
  <c r="AU79" i="456"/>
  <c r="AS78" i="456"/>
  <c r="AS87" i="456"/>
  <c r="AT80" i="456"/>
  <c r="AB75" i="456"/>
  <c r="AE73" i="456"/>
  <c r="AE83" i="456"/>
  <c r="AE76" i="456"/>
  <c r="AE56" i="456"/>
  <c r="AB62" i="456"/>
  <c r="AQ86" i="456"/>
  <c r="AQ83" i="456"/>
  <c r="AU84" i="456"/>
  <c r="AB55" i="456"/>
  <c r="AB79" i="456"/>
  <c r="AB59" i="456"/>
  <c r="AB64" i="456"/>
  <c r="AB88" i="456"/>
  <c r="AQ79" i="476"/>
  <c r="AE79" i="476"/>
  <c r="AB57" i="476"/>
  <c r="AT79" i="476"/>
  <c r="AB55" i="476"/>
  <c r="AQ80" i="476"/>
  <c r="AE82" i="476"/>
  <c r="AU79" i="476"/>
  <c r="AR85" i="474"/>
  <c r="AE78" i="474"/>
  <c r="AB74" i="474"/>
  <c r="AT77" i="474"/>
  <c r="AB70" i="474"/>
  <c r="AU88" i="474"/>
  <c r="AB85" i="474"/>
  <c r="AB68" i="474"/>
  <c r="AS85" i="472"/>
  <c r="AB73" i="472"/>
  <c r="AR85" i="472"/>
  <c r="AE73" i="472"/>
  <c r="AQ77" i="472"/>
  <c r="AB68" i="472"/>
  <c r="AU86" i="472"/>
  <c r="AE53" i="472"/>
  <c r="AR81" i="470"/>
  <c r="AB63" i="470"/>
  <c r="AE53" i="470"/>
  <c r="AU87" i="470"/>
  <c r="AE58" i="470"/>
  <c r="AR87" i="470"/>
  <c r="AS81" i="470"/>
  <c r="AT77" i="470"/>
  <c r="AT87" i="470"/>
  <c r="AE54" i="470"/>
  <c r="AB69" i="470"/>
  <c r="AB79" i="470"/>
  <c r="AE86" i="470"/>
  <c r="AE83" i="470"/>
  <c r="AE72" i="470"/>
  <c r="AT77" i="468"/>
  <c r="AR87" i="468"/>
  <c r="AR78" i="468"/>
  <c r="AB79" i="468"/>
  <c r="AE66" i="468"/>
  <c r="AB78" i="468"/>
  <c r="AE54" i="468"/>
  <c r="AE77" i="468"/>
  <c r="AR82" i="468"/>
  <c r="AB64" i="468"/>
  <c r="AQ79" i="468"/>
  <c r="AQ80" i="468"/>
  <c r="AQ82" i="468"/>
  <c r="AS83" i="468"/>
  <c r="AE88" i="468"/>
  <c r="AE64" i="468"/>
  <c r="AB69" i="468"/>
  <c r="AE57" i="468"/>
  <c r="AT79" i="468"/>
  <c r="AQ86" i="468"/>
  <c r="AB53" i="468"/>
  <c r="AB87" i="468"/>
  <c r="AR80" i="468"/>
  <c r="AS82" i="468"/>
  <c r="AT83" i="468"/>
  <c r="AE79" i="468"/>
  <c r="AB73" i="468"/>
  <c r="AE60" i="468"/>
  <c r="AB54" i="468"/>
  <c r="AB86" i="468"/>
  <c r="AT82" i="468"/>
  <c r="AE85" i="468"/>
  <c r="AE58" i="468"/>
  <c r="AU84" i="466"/>
  <c r="AQ88" i="466"/>
  <c r="AT83" i="466"/>
  <c r="AE74" i="466"/>
  <c r="AE58" i="466"/>
  <c r="AE82" i="466"/>
  <c r="AE64" i="466"/>
  <c r="AE75" i="466"/>
  <c r="AS78" i="466"/>
  <c r="AR88" i="466"/>
  <c r="AQ83" i="466"/>
  <c r="AB74" i="466"/>
  <c r="AB63" i="466"/>
  <c r="AQ82" i="466"/>
  <c r="AU79" i="466"/>
  <c r="AB85" i="466"/>
  <c r="AE63" i="466"/>
  <c r="AB67" i="466"/>
  <c r="AS84" i="466"/>
  <c r="AS88" i="466"/>
  <c r="AS83" i="466"/>
  <c r="AR86" i="466"/>
  <c r="AB53" i="466"/>
  <c r="AB81" i="466"/>
  <c r="AE86" i="466"/>
  <c r="AE55" i="466"/>
  <c r="AE54" i="466"/>
  <c r="AB62" i="466"/>
  <c r="AB66" i="466"/>
  <c r="AQ81" i="466"/>
  <c r="AS85" i="466"/>
  <c r="AE83" i="466"/>
  <c r="AE80" i="466"/>
  <c r="AT85" i="464"/>
  <c r="AS84" i="464"/>
  <c r="AR86" i="464"/>
  <c r="AB74" i="464"/>
  <c r="AE71" i="464"/>
  <c r="AE57" i="464"/>
  <c r="AE86" i="464"/>
  <c r="AE85" i="464"/>
  <c r="AT77" i="464"/>
  <c r="AE65" i="464"/>
  <c r="AB76" i="464"/>
  <c r="AE68" i="464"/>
  <c r="AR88" i="464"/>
  <c r="AE83" i="464"/>
  <c r="AE76" i="464"/>
  <c r="AE67" i="464"/>
  <c r="AQ85" i="464"/>
  <c r="AT84" i="464"/>
  <c r="AU79" i="464"/>
  <c r="AE74" i="464"/>
  <c r="AE70" i="464"/>
  <c r="AB82" i="464"/>
  <c r="AB69" i="464"/>
  <c r="AE55" i="464"/>
  <c r="AS85" i="464"/>
  <c r="AS77" i="464"/>
  <c r="AB73" i="464"/>
  <c r="AE58" i="464"/>
  <c r="AE72" i="464"/>
  <c r="AR78" i="464"/>
  <c r="AT80" i="464"/>
  <c r="AE87" i="464"/>
  <c r="AB85" i="464"/>
  <c r="AT81" i="462"/>
  <c r="AS84" i="462"/>
  <c r="AT79" i="462"/>
  <c r="AB77" i="462"/>
  <c r="AB56" i="462"/>
  <c r="AE53" i="462"/>
  <c r="AE88" i="462"/>
  <c r="AB57" i="462"/>
  <c r="AQ81" i="462"/>
  <c r="AR78" i="462"/>
  <c r="AE60" i="462"/>
  <c r="AS87" i="462"/>
  <c r="AR84" i="462"/>
  <c r="AQ79" i="462"/>
  <c r="AQ78" i="462"/>
  <c r="AE72" i="462"/>
  <c r="AB53" i="462"/>
  <c r="AB88" i="462"/>
  <c r="AB60" i="462"/>
  <c r="AU82" i="462"/>
  <c r="AT88" i="462"/>
  <c r="AB58" i="462"/>
  <c r="AR81" i="462"/>
  <c r="AQ84" i="462"/>
  <c r="AS79" i="462"/>
  <c r="AS78" i="462"/>
  <c r="AE86" i="462"/>
  <c r="AB64" i="462"/>
  <c r="AE81" i="462"/>
  <c r="AE75" i="462"/>
  <c r="AR83" i="462"/>
  <c r="AB65" i="462"/>
  <c r="AE85" i="462"/>
  <c r="AU85" i="460"/>
  <c r="AR84" i="460"/>
  <c r="AQ77" i="460"/>
  <c r="AS88" i="460"/>
  <c r="AE80" i="460"/>
  <c r="AE75" i="460"/>
  <c r="AE74" i="460"/>
  <c r="AB66" i="460"/>
  <c r="AR87" i="460"/>
  <c r="AR81" i="460"/>
  <c r="AT83" i="460"/>
  <c r="AU78" i="460"/>
  <c r="AB55" i="460"/>
  <c r="AE88" i="460"/>
  <c r="AB53" i="460"/>
  <c r="AE64" i="460"/>
  <c r="AE86" i="460"/>
  <c r="AS81" i="460"/>
  <c r="AQ83" i="460"/>
  <c r="AQ82" i="460"/>
  <c r="AE82" i="460"/>
  <c r="AE62" i="460"/>
  <c r="AE53" i="460"/>
  <c r="AB69" i="460"/>
  <c r="AB54" i="460"/>
  <c r="AT81" i="460"/>
  <c r="AR83" i="460"/>
  <c r="AS82" i="460"/>
  <c r="AE73" i="460"/>
  <c r="AE83" i="460"/>
  <c r="AB85" i="460"/>
  <c r="AE69" i="460"/>
  <c r="AE54" i="460"/>
  <c r="AU82" i="458"/>
  <c r="AQ86" i="458"/>
  <c r="AS79" i="458"/>
  <c r="AE70" i="458"/>
  <c r="AB64" i="458"/>
  <c r="AE77" i="458"/>
  <c r="AB72" i="458"/>
  <c r="AB60" i="458"/>
  <c r="AR87" i="458"/>
  <c r="AS88" i="458"/>
  <c r="AE65" i="458"/>
  <c r="AE58" i="458"/>
  <c r="AB73" i="458"/>
  <c r="AR88" i="458"/>
  <c r="AB65" i="458"/>
  <c r="AB77" i="458"/>
  <c r="AE73" i="458"/>
  <c r="AQ82" i="458"/>
  <c r="AR86" i="458"/>
  <c r="AR84" i="458"/>
  <c r="AB70" i="458"/>
  <c r="AE64" i="458"/>
  <c r="AE83" i="458"/>
  <c r="AE72" i="458"/>
  <c r="AE60" i="458"/>
  <c r="AS83" i="458"/>
  <c r="AE84" i="458"/>
  <c r="AB85" i="458"/>
  <c r="AS82" i="458"/>
  <c r="AT88" i="458"/>
  <c r="AB79" i="458"/>
  <c r="AB58" i="458"/>
  <c r="AE55" i="458"/>
  <c r="AU86" i="456"/>
  <c r="AU83" i="456"/>
  <c r="AR88" i="456"/>
  <c r="AE55" i="456"/>
  <c r="AB77" i="456"/>
  <c r="AB87" i="456"/>
  <c r="AE70" i="456"/>
  <c r="AR80" i="456"/>
  <c r="AE61" i="456"/>
  <c r="AR85" i="456"/>
  <c r="AR78" i="456"/>
  <c r="AR87" i="456"/>
  <c r="AS80" i="456"/>
  <c r="AE81" i="456"/>
  <c r="AB68" i="456"/>
  <c r="AE87" i="456"/>
  <c r="AB70" i="456"/>
  <c r="AU85" i="456"/>
  <c r="AU84" i="476"/>
  <c r="AE76" i="476"/>
  <c r="AS80" i="476"/>
  <c r="AS83" i="476"/>
  <c r="AB76" i="476"/>
  <c r="AB58" i="476"/>
  <c r="AU82" i="476"/>
  <c r="AB81" i="476"/>
  <c r="AE77" i="476"/>
  <c r="AT83" i="474"/>
  <c r="AE59" i="474"/>
  <c r="AU80" i="474"/>
  <c r="AB75" i="474"/>
  <c r="AS88" i="474"/>
  <c r="AT87" i="474"/>
  <c r="AB83" i="474"/>
  <c r="AT79" i="474"/>
  <c r="AQ87" i="472"/>
  <c r="AE78" i="472"/>
  <c r="AT87" i="472"/>
  <c r="AE76" i="472"/>
  <c r="AS81" i="472"/>
  <c r="AE58" i="472"/>
  <c r="AQ85" i="472"/>
  <c r="AB54" i="472"/>
  <c r="AU82" i="470"/>
  <c r="AE68" i="470"/>
  <c r="AR83" i="470"/>
  <c r="AE63" i="470"/>
  <c r="AQ81" i="470"/>
  <c r="AB54" i="470"/>
  <c r="AS79" i="470"/>
  <c r="AR77" i="470"/>
  <c r="AT85" i="470"/>
  <c r="AB60" i="470"/>
  <c r="AE71" i="470"/>
  <c r="AB76" i="470"/>
  <c r="AB82" i="470"/>
  <c r="AE61" i="470"/>
  <c r="AU79" i="468"/>
  <c r="AU80" i="468"/>
  <c r="AU82" i="468"/>
  <c r="AR83" i="468"/>
  <c r="AE76" i="468"/>
  <c r="AB80" i="468"/>
  <c r="AB82" i="468"/>
  <c r="AE84" i="468"/>
  <c r="AE72" i="468"/>
  <c r="AU78" i="468"/>
  <c r="AB63" i="468"/>
  <c r="AR88" i="468"/>
  <c r="AR81" i="468"/>
  <c r="AU86" i="468"/>
  <c r="AQ85" i="468"/>
  <c r="AB65" i="468"/>
  <c r="AE74" i="468"/>
  <c r="AB61" i="468"/>
  <c r="AE87" i="468"/>
  <c r="AQ77" i="468"/>
  <c r="AS85" i="468"/>
  <c r="AB59" i="468"/>
  <c r="AR79" i="468"/>
  <c r="AT80" i="468"/>
  <c r="AT86" i="468"/>
  <c r="AR85" i="468"/>
  <c r="AB76" i="468"/>
  <c r="AB66" i="468"/>
  <c r="AE63" i="468"/>
  <c r="AB68" i="468"/>
  <c r="AB77" i="468"/>
  <c r="AQ83" i="468"/>
  <c r="AB74" i="468"/>
  <c r="AT82" i="466"/>
  <c r="AT81" i="466"/>
  <c r="AR79" i="466"/>
  <c r="AR87" i="466"/>
  <c r="AB59" i="466"/>
  <c r="AB76" i="466"/>
  <c r="AE84" i="466"/>
  <c r="AE66" i="466"/>
  <c r="AE69" i="466"/>
  <c r="AQ84" i="466"/>
  <c r="AU88" i="466"/>
  <c r="AU87" i="466"/>
  <c r="AE87" i="466"/>
  <c r="AB77" i="466"/>
  <c r="AR84" i="466"/>
  <c r="AQ80" i="466"/>
  <c r="AE57" i="466"/>
  <c r="AB60" i="466"/>
  <c r="AE65" i="466"/>
  <c r="AS81" i="466"/>
  <c r="AQ79" i="466"/>
  <c r="AS87" i="466"/>
  <c r="AE85" i="466"/>
  <c r="AB71" i="466"/>
  <c r="AB82" i="466"/>
  <c r="AB68" i="466"/>
  <c r="AE67" i="466"/>
  <c r="AU82" i="466"/>
  <c r="AE76" i="466"/>
  <c r="AB78" i="466"/>
  <c r="AT88" i="466"/>
  <c r="AS86" i="466"/>
  <c r="AE88" i="466"/>
  <c r="AU87" i="464"/>
  <c r="AS82" i="464"/>
  <c r="AU77" i="464"/>
  <c r="AS79" i="464"/>
  <c r="AB83" i="464"/>
  <c r="AB63" i="464"/>
  <c r="AE53" i="464"/>
  <c r="AE60" i="464"/>
  <c r="AB67" i="464"/>
  <c r="AS88" i="464"/>
  <c r="AB54" i="464"/>
  <c r="AB56" i="464"/>
  <c r="AT83" i="464"/>
  <c r="AT88" i="464"/>
  <c r="AE54" i="464"/>
  <c r="AE56" i="464"/>
  <c r="AQ87" i="464"/>
  <c r="AU82" i="464"/>
  <c r="AR77" i="464"/>
  <c r="AT79" i="464"/>
  <c r="AE73" i="464"/>
  <c r="AB71" i="464"/>
  <c r="AB53" i="464"/>
  <c r="AB81" i="464"/>
  <c r="AB68" i="464"/>
  <c r="AU85" i="464"/>
  <c r="AU86" i="464"/>
  <c r="AB66" i="464"/>
  <c r="AE69" i="464"/>
  <c r="AR87" i="464"/>
  <c r="AQ77" i="464"/>
  <c r="AE79" i="464"/>
  <c r="AB58" i="464"/>
  <c r="AT82" i="462"/>
  <c r="AR85" i="462"/>
  <c r="AR77" i="462"/>
  <c r="AS80" i="462"/>
  <c r="AB67" i="462"/>
  <c r="AB71" i="462"/>
  <c r="AB73" i="462"/>
  <c r="AB54" i="462"/>
  <c r="AB75" i="462"/>
  <c r="AU86" i="462"/>
  <c r="AE66" i="462"/>
  <c r="AE76" i="462"/>
  <c r="AU81" i="462"/>
  <c r="AT84" i="462"/>
  <c r="AR80" i="462"/>
  <c r="AE77" i="462"/>
  <c r="AE56" i="462"/>
  <c r="AE73" i="462"/>
  <c r="AE61" i="462"/>
  <c r="AB85" i="462"/>
  <c r="AQ85" i="462"/>
  <c r="AE87" i="462"/>
  <c r="AB79" i="462"/>
  <c r="AS85" i="462"/>
  <c r="AT77" i="462"/>
  <c r="AQ80" i="462"/>
  <c r="AE55" i="462"/>
  <c r="AB69" i="462"/>
  <c r="AE59" i="462"/>
  <c r="AE54" i="462"/>
  <c r="AB76" i="462"/>
  <c r="AR88" i="462"/>
  <c r="AB59" i="462"/>
  <c r="AU87" i="460"/>
  <c r="AT80" i="460"/>
  <c r="AU84" i="460"/>
  <c r="AT82" i="460"/>
  <c r="AB87" i="460"/>
  <c r="AE59" i="460"/>
  <c r="AE78" i="460"/>
  <c r="AB79" i="460"/>
  <c r="AB65" i="460"/>
  <c r="AT85" i="460"/>
  <c r="AU79" i="460"/>
  <c r="AR86" i="460"/>
  <c r="AT78" i="460"/>
  <c r="AE77" i="460"/>
  <c r="AB75" i="460"/>
  <c r="AE60" i="460"/>
  <c r="AE66" i="460"/>
  <c r="AS87" i="460"/>
  <c r="AQ81" i="460"/>
  <c r="AT86" i="460"/>
  <c r="AQ78" i="460"/>
  <c r="AE55" i="460"/>
  <c r="AB88" i="460"/>
  <c r="AB60" i="460"/>
  <c r="AE68" i="460"/>
  <c r="AT87" i="460"/>
  <c r="AR79" i="460"/>
  <c r="AU86" i="460"/>
  <c r="AS78" i="460"/>
  <c r="AB61" i="460"/>
  <c r="AE71" i="460"/>
  <c r="AB74" i="460"/>
  <c r="AB68" i="460"/>
  <c r="AS81" i="458"/>
  <c r="AQ87" i="458"/>
  <c r="AQ77" i="458"/>
  <c r="AS84" i="458"/>
  <c r="AB81" i="458"/>
  <c r="AE53" i="458"/>
  <c r="AB88" i="458"/>
  <c r="AB63" i="458"/>
  <c r="AU78" i="458"/>
  <c r="AT85" i="458"/>
  <c r="AR79" i="458"/>
  <c r="AE54" i="458"/>
  <c r="AB83" i="458"/>
  <c r="AQ78" i="458"/>
  <c r="AT79" i="458"/>
  <c r="AB76" i="458"/>
  <c r="AE69" i="458"/>
  <c r="AR81" i="458"/>
  <c r="AT87" i="458"/>
  <c r="AR77" i="458"/>
  <c r="AT84" i="458"/>
  <c r="AE81" i="458"/>
  <c r="AB53" i="458"/>
  <c r="AE71" i="458"/>
  <c r="AE63" i="458"/>
  <c r="AT81" i="458"/>
  <c r="AE87" i="458"/>
  <c r="AB59" i="458"/>
  <c r="AE75" i="458"/>
  <c r="AU87" i="458"/>
  <c r="AQ84" i="458"/>
  <c r="AB54" i="458"/>
  <c r="AE88" i="458"/>
  <c r="AT79" i="456"/>
  <c r="AU81" i="456"/>
  <c r="AU82" i="456"/>
  <c r="AS84" i="456"/>
  <c r="AB69" i="456"/>
  <c r="AB58" i="456"/>
  <c r="AE53" i="456"/>
  <c r="AB63" i="456"/>
  <c r="AE80" i="456"/>
  <c r="AB71" i="456"/>
  <c r="AS85" i="456"/>
  <c r="AT83" i="456"/>
  <c r="AQ88" i="456"/>
  <c r="AT77" i="456"/>
  <c r="AE57" i="456"/>
  <c r="AE85" i="456"/>
  <c r="AS77" i="476"/>
  <c r="AT77" i="476"/>
  <c r="AU83" i="474"/>
  <c r="AT81" i="474"/>
  <c r="AT86" i="472"/>
  <c r="AB64" i="472"/>
  <c r="AB58" i="470"/>
  <c r="AE57" i="470"/>
  <c r="AE84" i="470"/>
  <c r="AE82" i="470"/>
  <c r="AU84" i="468"/>
  <c r="AE86" i="468"/>
  <c r="AU77" i="468"/>
  <c r="AE53" i="468"/>
  <c r="AQ87" i="468"/>
  <c r="AT87" i="468"/>
  <c r="AB81" i="468"/>
  <c r="AB70" i="468"/>
  <c r="AU83" i="466"/>
  <c r="AE68" i="466"/>
  <c r="AT80" i="466"/>
  <c r="AR77" i="466"/>
  <c r="AQ78" i="466"/>
  <c r="AB57" i="466"/>
  <c r="AB65" i="466"/>
  <c r="AR83" i="466"/>
  <c r="AT78" i="464"/>
  <c r="AB87" i="464"/>
  <c r="AQ81" i="464"/>
  <c r="AR80" i="464"/>
  <c r="AR84" i="464"/>
  <c r="AE75" i="464"/>
  <c r="AU84" i="464"/>
  <c r="AR82" i="464"/>
  <c r="AR87" i="462"/>
  <c r="AB72" i="462"/>
  <c r="AQ87" i="462"/>
  <c r="AS86" i="462"/>
  <c r="AE84" i="462"/>
  <c r="AU80" i="462"/>
  <c r="AS83" i="462"/>
  <c r="AE68" i="462"/>
  <c r="AB61" i="462"/>
  <c r="AR78" i="460"/>
  <c r="AE58" i="460"/>
  <c r="AU82" i="460"/>
  <c r="AB67" i="460"/>
  <c r="AR77" i="460"/>
  <c r="AB64" i="460"/>
  <c r="AS77" i="460"/>
  <c r="AB58" i="460"/>
  <c r="AU79" i="458"/>
  <c r="AB74" i="458"/>
  <c r="AS80" i="458"/>
  <c r="AT80" i="458"/>
  <c r="AT86" i="458"/>
  <c r="AE86" i="458"/>
  <c r="AE57" i="458"/>
  <c r="AB87" i="458"/>
  <c r="AT78" i="456"/>
  <c r="AB74" i="456"/>
  <c r="AS79" i="456"/>
  <c r="AB80" i="456"/>
  <c r="AB66" i="456"/>
  <c r="AT81" i="456"/>
  <c r="AT82" i="456"/>
  <c r="AU80" i="456"/>
  <c r="AE59" i="456"/>
  <c r="AQ79" i="456"/>
  <c r="AS81" i="456"/>
  <c r="AT87" i="456"/>
  <c r="AQ80" i="456"/>
  <c r="AE69" i="456"/>
  <c r="AE78" i="456"/>
  <c r="AB61" i="456"/>
  <c r="AE67" i="456"/>
  <c r="AB65" i="456"/>
  <c r="AE79" i="456"/>
  <c r="AE64" i="456"/>
  <c r="AS83" i="454"/>
  <c r="AS80" i="454"/>
  <c r="AS81" i="454"/>
  <c r="AQ87" i="454"/>
  <c r="AE81" i="454"/>
  <c r="AE71" i="454"/>
  <c r="AE77" i="454"/>
  <c r="AE74" i="454"/>
  <c r="AQ83" i="454"/>
  <c r="AQ80" i="454"/>
  <c r="AT78" i="454"/>
  <c r="AB58" i="454"/>
  <c r="AB61" i="454"/>
  <c r="AQ85" i="454"/>
  <c r="AR77" i="454"/>
  <c r="AR84" i="454"/>
  <c r="AU79" i="454"/>
  <c r="AE83" i="454"/>
  <c r="AB71" i="454"/>
  <c r="AB77" i="454"/>
  <c r="AB60" i="454"/>
  <c r="AQ77" i="454"/>
  <c r="AB64" i="454"/>
  <c r="AB68" i="454"/>
  <c r="AE65" i="454"/>
  <c r="AR88" i="454"/>
  <c r="AU77" i="454"/>
  <c r="AQ84" i="454"/>
  <c r="AS79" i="454"/>
  <c r="AE55" i="454"/>
  <c r="AE68" i="454"/>
  <c r="AE85" i="454"/>
  <c r="AE76" i="454"/>
  <c r="AQ80" i="452"/>
  <c r="AS81" i="452"/>
  <c r="AU77" i="452"/>
  <c r="AR86" i="452"/>
  <c r="AE78" i="452"/>
  <c r="AB66" i="452"/>
  <c r="AB59" i="452"/>
  <c r="AE71" i="452"/>
  <c r="AR88" i="452"/>
  <c r="AR81" i="452"/>
  <c r="AQ77" i="452"/>
  <c r="AB78" i="452"/>
  <c r="AB77" i="452"/>
  <c r="AB79" i="452"/>
  <c r="AQ78" i="452"/>
  <c r="AB60" i="452"/>
  <c r="AT88" i="476"/>
  <c r="AB67" i="476"/>
  <c r="AU86" i="474"/>
  <c r="AE57" i="474"/>
  <c r="AE56" i="472"/>
  <c r="AR84" i="472"/>
  <c r="AQ77" i="470"/>
  <c r="AU80" i="470"/>
  <c r="AE70" i="470"/>
  <c r="AS88" i="468"/>
  <c r="AE73" i="468"/>
  <c r="AT81" i="468"/>
  <c r="AS87" i="468"/>
  <c r="AE82" i="468"/>
  <c r="AE56" i="468"/>
  <c r="AQ78" i="468"/>
  <c r="AE59" i="468"/>
  <c r="AE71" i="468"/>
  <c r="AU86" i="466"/>
  <c r="AE78" i="466"/>
  <c r="AQ86" i="466"/>
  <c r="AR85" i="466"/>
  <c r="AU77" i="466"/>
  <c r="AB83" i="466"/>
  <c r="AE59" i="466"/>
  <c r="AE71" i="466"/>
  <c r="AT86" i="464"/>
  <c r="AB78" i="464"/>
  <c r="AE82" i="464"/>
  <c r="AB57" i="464"/>
  <c r="AS86" i="464"/>
  <c r="AE78" i="464"/>
  <c r="AQ80" i="464"/>
  <c r="AR81" i="464"/>
  <c r="AR86" i="462"/>
  <c r="AE64" i="462"/>
  <c r="AR79" i="462"/>
  <c r="AT83" i="462"/>
  <c r="AB62" i="462"/>
  <c r="AE74" i="462"/>
  <c r="AT78" i="462"/>
  <c r="AE57" i="462"/>
  <c r="AS85" i="460"/>
  <c r="AE61" i="460"/>
  <c r="AB86" i="460"/>
  <c r="AB82" i="460"/>
  <c r="AB56" i="460"/>
  <c r="AU88" i="460"/>
  <c r="AE72" i="460"/>
  <c r="AE87" i="460"/>
  <c r="AB72" i="460"/>
  <c r="AU80" i="458"/>
  <c r="AB82" i="458"/>
  <c r="AB67" i="458"/>
  <c r="AE59" i="458"/>
  <c r="AQ79" i="458"/>
  <c r="AE62" i="458"/>
  <c r="AB80" i="458"/>
  <c r="AE67" i="458"/>
  <c r="AU88" i="456"/>
  <c r="AE66" i="456"/>
  <c r="AQ81" i="456"/>
  <c r="AB56" i="456"/>
  <c r="AE63" i="456"/>
  <c r="AU78" i="456"/>
  <c r="AQ87" i="456"/>
  <c r="AB84" i="456"/>
  <c r="AB86" i="456"/>
  <c r="AQ85" i="456"/>
  <c r="AQ78" i="456"/>
  <c r="AU87" i="456"/>
  <c r="AR77" i="456"/>
  <c r="AE75" i="456"/>
  <c r="AE58" i="456"/>
  <c r="AE72" i="456"/>
  <c r="AE71" i="456"/>
  <c r="AR79" i="456"/>
  <c r="AB78" i="456"/>
  <c r="AE54" i="456"/>
  <c r="AU85" i="454"/>
  <c r="AR80" i="454"/>
  <c r="AS84" i="454"/>
  <c r="AT79" i="454"/>
  <c r="AB55" i="454"/>
  <c r="AE67" i="454"/>
  <c r="AE70" i="454"/>
  <c r="AE60" i="454"/>
  <c r="AS88" i="454"/>
  <c r="AU82" i="454"/>
  <c r="AS87" i="454"/>
  <c r="AB56" i="454"/>
  <c r="AB57" i="454"/>
  <c r="AQ88" i="454"/>
  <c r="AT77" i="454"/>
  <c r="AS78" i="454"/>
  <c r="AE69" i="454"/>
  <c r="AB54" i="454"/>
  <c r="AB67" i="454"/>
  <c r="AB70" i="454"/>
  <c r="AE80" i="454"/>
  <c r="AU81" i="454"/>
  <c r="AB83" i="454"/>
  <c r="AB53" i="454"/>
  <c r="AB76" i="454"/>
  <c r="AU86" i="454"/>
  <c r="AQ82" i="454"/>
  <c r="AR78" i="454"/>
  <c r="AE72" i="454"/>
  <c r="AB84" i="454"/>
  <c r="AE75" i="454"/>
  <c r="AE73" i="454"/>
  <c r="AE61" i="454"/>
  <c r="AT88" i="452"/>
  <c r="AT81" i="452"/>
  <c r="AU79" i="452"/>
  <c r="AQ87" i="452"/>
  <c r="AB58" i="452"/>
  <c r="AE62" i="452"/>
  <c r="AB72" i="452"/>
  <c r="AB80" i="452"/>
  <c r="AS88" i="452"/>
  <c r="AT82" i="452"/>
  <c r="AS85" i="452"/>
  <c r="AB83" i="452"/>
  <c r="AB70" i="452"/>
  <c r="AU88" i="452"/>
  <c r="AS79" i="452"/>
  <c r="AB78" i="476"/>
  <c r="AB59" i="476"/>
  <c r="AE65" i="474"/>
  <c r="AB80" i="474"/>
  <c r="AE77" i="472"/>
  <c r="AE79" i="472"/>
  <c r="AS87" i="470"/>
  <c r="AS78" i="470"/>
  <c r="AE59" i="470"/>
  <c r="AB74" i="470"/>
  <c r="AT78" i="468"/>
  <c r="AE61" i="468"/>
  <c r="AE67" i="468"/>
  <c r="AE75" i="468"/>
  <c r="AB58" i="468"/>
  <c r="AR77" i="468"/>
  <c r="AB56" i="468"/>
  <c r="AU88" i="468"/>
  <c r="AT77" i="466"/>
  <c r="AE81" i="466"/>
  <c r="AQ77" i="466"/>
  <c r="AB75" i="466"/>
  <c r="AB56" i="466"/>
  <c r="AT86" i="466"/>
  <c r="AE56" i="466"/>
  <c r="AU78" i="466"/>
  <c r="AR83" i="464"/>
  <c r="AB77" i="464"/>
  <c r="AS78" i="464"/>
  <c r="AQ84" i="464"/>
  <c r="AS83" i="464"/>
  <c r="AB65" i="464"/>
  <c r="AT87" i="464"/>
  <c r="AB55" i="464"/>
  <c r="AE62" i="464"/>
  <c r="AU78" i="462"/>
  <c r="AB80" i="462"/>
  <c r="AU87" i="462"/>
  <c r="AE63" i="462"/>
  <c r="AB70" i="462"/>
  <c r="AQ86" i="462"/>
  <c r="AB82" i="462"/>
  <c r="AB86" i="462"/>
  <c r="AQ86" i="460"/>
  <c r="AE85" i="460"/>
  <c r="AU83" i="460"/>
  <c r="AB57" i="460"/>
  <c r="AQ84" i="460"/>
  <c r="AE57" i="460"/>
  <c r="AT84" i="460"/>
  <c r="AB70" i="460"/>
  <c r="AU85" i="458"/>
  <c r="AB86" i="458"/>
  <c r="AS77" i="458"/>
  <c r="AU86" i="458"/>
  <c r="AS78" i="458"/>
  <c r="AB66" i="458"/>
  <c r="AU84" i="458"/>
  <c r="AT77" i="458"/>
  <c r="AT85" i="456"/>
  <c r="AE82" i="456"/>
  <c r="AB85" i="456"/>
  <c r="AR84" i="456"/>
  <c r="AB53" i="456"/>
  <c r="AT86" i="456"/>
  <c r="AS82" i="456"/>
  <c r="AQ84" i="456"/>
  <c r="AE68" i="456"/>
  <c r="AE65" i="456"/>
  <c r="AR81" i="456"/>
  <c r="AR82" i="456"/>
  <c r="AT84" i="456"/>
  <c r="AE84" i="456"/>
  <c r="AE77" i="456"/>
  <c r="AE60" i="456"/>
  <c r="AB83" i="456"/>
  <c r="AB76" i="456"/>
  <c r="AB81" i="456"/>
  <c r="AB72" i="456"/>
  <c r="AR83" i="454"/>
  <c r="AQ86" i="454"/>
  <c r="AT82" i="454"/>
  <c r="AU78" i="454"/>
  <c r="AE63" i="454"/>
  <c r="AB79" i="454"/>
  <c r="AB75" i="454"/>
  <c r="AE82" i="454"/>
  <c r="AB86" i="454"/>
  <c r="AS86" i="454"/>
  <c r="AU84" i="454"/>
  <c r="AB66" i="454"/>
  <c r="AB85" i="454"/>
  <c r="AT85" i="454"/>
  <c r="AU80" i="454"/>
  <c r="AR81" i="454"/>
  <c r="AT87" i="454"/>
  <c r="AE66" i="454"/>
  <c r="AB78" i="454"/>
  <c r="AE53" i="454"/>
  <c r="AB65" i="454"/>
  <c r="AS85" i="454"/>
  <c r="AQ79" i="454"/>
  <c r="AE78" i="454"/>
  <c r="AB73" i="454"/>
  <c r="AR85" i="454"/>
  <c r="AT80" i="454"/>
  <c r="AQ81" i="454"/>
  <c r="AR79" i="454"/>
  <c r="AB81" i="454"/>
  <c r="AE56" i="454"/>
  <c r="AB62" i="454"/>
  <c r="AB74" i="454"/>
  <c r="AR80" i="452"/>
  <c r="AU84" i="452"/>
  <c r="AU78" i="452"/>
  <c r="AQ85" i="452"/>
  <c r="AB64" i="452"/>
  <c r="AB55" i="452"/>
  <c r="AE75" i="452"/>
  <c r="AB61" i="452"/>
  <c r="AE87" i="452"/>
  <c r="AQ84" i="452"/>
  <c r="AS78" i="452"/>
  <c r="AT87" i="452"/>
  <c r="AE65" i="452"/>
  <c r="AB67" i="452"/>
  <c r="AS82" i="452"/>
  <c r="AS87" i="452"/>
  <c r="AR88" i="476"/>
  <c r="AR82" i="472"/>
  <c r="AQ84" i="470"/>
  <c r="AB88" i="468"/>
  <c r="AT84" i="468"/>
  <c r="AT78" i="466"/>
  <c r="AE60" i="466"/>
  <c r="AE61" i="464"/>
  <c r="AE88" i="464"/>
  <c r="AE62" i="462"/>
  <c r="AT87" i="462"/>
  <c r="AB71" i="460"/>
  <c r="AB63" i="460"/>
  <c r="AE66" i="458"/>
  <c r="AQ80" i="458"/>
  <c r="AU77" i="456"/>
  <c r="AE62" i="456"/>
  <c r="AB67" i="456"/>
  <c r="AQ77" i="456"/>
  <c r="AB54" i="456"/>
  <c r="AU88" i="454"/>
  <c r="AE84" i="454"/>
  <c r="AT88" i="454"/>
  <c r="AU83" i="454"/>
  <c r="AB63" i="454"/>
  <c r="AE86" i="454"/>
  <c r="AT83" i="454"/>
  <c r="AE64" i="454"/>
  <c r="AE57" i="454"/>
  <c r="AE85" i="452"/>
  <c r="AE81" i="452"/>
  <c r="AB56" i="452"/>
  <c r="AE83" i="452"/>
  <c r="AE67" i="452"/>
  <c r="AQ83" i="452"/>
  <c r="AR82" i="452"/>
  <c r="AR79" i="452"/>
  <c r="AR87" i="452"/>
  <c r="AE74" i="452"/>
  <c r="AB86" i="452"/>
  <c r="AE69" i="452"/>
  <c r="AB81" i="452"/>
  <c r="AQ79" i="452"/>
  <c r="AE58" i="452"/>
  <c r="AE84" i="452"/>
  <c r="AU83" i="452"/>
  <c r="AT77" i="452"/>
  <c r="AE63" i="452"/>
  <c r="AB88" i="452"/>
  <c r="AE53" i="452"/>
  <c r="AU83" i="450"/>
  <c r="AU79" i="450"/>
  <c r="AU81" i="450"/>
  <c r="AS80" i="450"/>
  <c r="AB64" i="450"/>
  <c r="AB63" i="450"/>
  <c r="AE67" i="450"/>
  <c r="AB77" i="450"/>
  <c r="AR83" i="450"/>
  <c r="AQ77" i="450"/>
  <c r="AB68" i="450"/>
  <c r="AB84" i="450"/>
  <c r="AQ88" i="450"/>
  <c r="AS77" i="450"/>
  <c r="AR78" i="450"/>
  <c r="AE60" i="450"/>
  <c r="AB54" i="450"/>
  <c r="AB59" i="450"/>
  <c r="AB71" i="450"/>
  <c r="AB57" i="450"/>
  <c r="AQ80" i="450"/>
  <c r="AB75" i="450"/>
  <c r="AT83" i="450"/>
  <c r="AQ79" i="450"/>
  <c r="AR84" i="450"/>
  <c r="AT80" i="450"/>
  <c r="AE83" i="450"/>
  <c r="AE63" i="450"/>
  <c r="AB88" i="450"/>
  <c r="AE61" i="450"/>
  <c r="AB73" i="450"/>
  <c r="AB80" i="450"/>
  <c r="AE79" i="450"/>
  <c r="AS87" i="448"/>
  <c r="AU86" i="448"/>
  <c r="AS78" i="448"/>
  <c r="AR85" i="448"/>
  <c r="AE87" i="448"/>
  <c r="AB73" i="448"/>
  <c r="AB83" i="448"/>
  <c r="AE72" i="448"/>
  <c r="AB55" i="448"/>
  <c r="AS80" i="448"/>
  <c r="AR79" i="448"/>
  <c r="AE81" i="448"/>
  <c r="AB77" i="448"/>
  <c r="AT88" i="448"/>
  <c r="AT79" i="448"/>
  <c r="AE66" i="448"/>
  <c r="AB61" i="448"/>
  <c r="AU87" i="448"/>
  <c r="AS86" i="448"/>
  <c r="AU79" i="448"/>
  <c r="AS83" i="448"/>
  <c r="AB65" i="448"/>
  <c r="AE64" i="448"/>
  <c r="AE83" i="448"/>
  <c r="AB72" i="448"/>
  <c r="AE55" i="448"/>
  <c r="AU83" i="448"/>
  <c r="AB59" i="448"/>
  <c r="AB71" i="448"/>
  <c r="AS82" i="448"/>
  <c r="AE68" i="448"/>
  <c r="AE75" i="448"/>
  <c r="AB56" i="448"/>
  <c r="AT77" i="446"/>
  <c r="AS80" i="446"/>
  <c r="AT82" i="446"/>
  <c r="AU88" i="446"/>
  <c r="AE56" i="446"/>
  <c r="AB60" i="446"/>
  <c r="AE68" i="446"/>
  <c r="AB76" i="446"/>
  <c r="AU77" i="446"/>
  <c r="AQ80" i="446"/>
  <c r="AT81" i="446"/>
  <c r="AB59" i="446"/>
  <c r="AE87" i="446"/>
  <c r="AQ79" i="446"/>
  <c r="AS88" i="446"/>
  <c r="AE79" i="446"/>
  <c r="AB53" i="446"/>
  <c r="AS77" i="446"/>
  <c r="AU80" i="446"/>
  <c r="AU85" i="446"/>
  <c r="AQ81" i="446"/>
  <c r="AB74" i="446"/>
  <c r="AE60" i="446"/>
  <c r="AE70" i="446"/>
  <c r="AE73" i="446"/>
  <c r="AQ78" i="446"/>
  <c r="AS81" i="446"/>
  <c r="AE64" i="446"/>
  <c r="AE61" i="446"/>
  <c r="AS86" i="446"/>
  <c r="AQ82" i="446"/>
  <c r="AE80" i="446"/>
  <c r="AE76" i="446"/>
  <c r="AQ85" i="444"/>
  <c r="AQ80" i="444"/>
  <c r="AS81" i="444"/>
  <c r="AU88" i="444"/>
  <c r="AE68" i="444"/>
  <c r="AB57" i="444"/>
  <c r="AB62" i="444"/>
  <c r="AE72" i="444"/>
  <c r="AQ84" i="444"/>
  <c r="AE78" i="444"/>
  <c r="AB87" i="444"/>
  <c r="AS84" i="444"/>
  <c r="AU83" i="444"/>
  <c r="AE65" i="444"/>
  <c r="AB80" i="444"/>
  <c r="AE76" i="444"/>
  <c r="AU85" i="444"/>
  <c r="AU87" i="444"/>
  <c r="AR81" i="444"/>
  <c r="AQ88" i="444"/>
  <c r="AB75" i="444"/>
  <c r="AE67" i="444"/>
  <c r="AE54" i="444"/>
  <c r="AB83" i="444"/>
  <c r="AT78" i="444"/>
  <c r="AQ87" i="444"/>
  <c r="AS86" i="444"/>
  <c r="AE74" i="444"/>
  <c r="AB66" i="444"/>
  <c r="AS77" i="444"/>
  <c r="AU86" i="444"/>
  <c r="AB82" i="444"/>
  <c r="AE66" i="444"/>
  <c r="AR80" i="442"/>
  <c r="AR87" i="442"/>
  <c r="AT84" i="442"/>
  <c r="AT86" i="442"/>
  <c r="AE73" i="442"/>
  <c r="AB83" i="442"/>
  <c r="AE70" i="442"/>
  <c r="AB72" i="442"/>
  <c r="AR77" i="442"/>
  <c r="AB53" i="442"/>
  <c r="AQ80" i="442"/>
  <c r="AS79" i="442"/>
  <c r="AR84" i="442"/>
  <c r="AS86" i="442"/>
  <c r="AB59" i="442"/>
  <c r="AB60" i="442"/>
  <c r="AE71" i="442"/>
  <c r="AE81" i="442"/>
  <c r="AU80" i="442"/>
  <c r="AU87" i="442"/>
  <c r="AT82" i="442"/>
  <c r="AQ86" i="442"/>
  <c r="AE54" i="442"/>
  <c r="AB88" i="442"/>
  <c r="AQ78" i="442"/>
  <c r="AQ88" i="442"/>
  <c r="AR82" i="442"/>
  <c r="AQ77" i="442"/>
  <c r="AB58" i="442"/>
  <c r="AB78" i="442"/>
  <c r="AE77" i="442"/>
  <c r="AB68" i="442"/>
  <c r="AE65" i="442"/>
  <c r="AU81" i="440"/>
  <c r="AR82" i="440"/>
  <c r="AR88" i="440"/>
  <c r="AQ79" i="440"/>
  <c r="AB77" i="440"/>
  <c r="AE75" i="440"/>
  <c r="AB80" i="440"/>
  <c r="AB71" i="440"/>
  <c r="AQ88" i="440"/>
  <c r="AB85" i="440"/>
  <c r="AQ83" i="440"/>
  <c r="AU86" i="440"/>
  <c r="AS84" i="440"/>
  <c r="AS87" i="440"/>
  <c r="AB65" i="440"/>
  <c r="AE72" i="440"/>
  <c r="AB66" i="440"/>
  <c r="AB64" i="440"/>
  <c r="AE63" i="440"/>
  <c r="AU82" i="440"/>
  <c r="AE74" i="440"/>
  <c r="AE64" i="440"/>
  <c r="AR85" i="440"/>
  <c r="AT77" i="440"/>
  <c r="AS88" i="440"/>
  <c r="AS79" i="440"/>
  <c r="AE55" i="440"/>
  <c r="AB76" i="440"/>
  <c r="AE80" i="440"/>
  <c r="AE71" i="440"/>
  <c r="AR77" i="440"/>
  <c r="AB55" i="440"/>
  <c r="AB79" i="440"/>
  <c r="AR81" i="438"/>
  <c r="AU87" i="438"/>
  <c r="AK58" i="410"/>
  <c r="AH63" i="410"/>
  <c r="AU79" i="410"/>
  <c r="AU79" i="438"/>
  <c r="AU80" i="410"/>
  <c r="AE53" i="476"/>
  <c r="AB66" i="472"/>
  <c r="AB53" i="470"/>
  <c r="AU83" i="468"/>
  <c r="AB71" i="468"/>
  <c r="AE73" i="466"/>
  <c r="AB72" i="466"/>
  <c r="AB88" i="464"/>
  <c r="AB75" i="464"/>
  <c r="AB81" i="462"/>
  <c r="AB66" i="462"/>
  <c r="AQ80" i="460"/>
  <c r="AU80" i="460"/>
  <c r="AR82" i="458"/>
  <c r="AE82" i="458"/>
  <c r="AS86" i="456"/>
  <c r="AS83" i="456"/>
  <c r="AR86" i="456"/>
  <c r="AB82" i="456"/>
  <c r="AS77" i="456"/>
  <c r="AS77" i="454"/>
  <c r="AE59" i="454"/>
  <c r="AR82" i="454"/>
  <c r="AT86" i="454"/>
  <c r="AE58" i="454"/>
  <c r="AR87" i="454"/>
  <c r="AR86" i="454"/>
  <c r="AE79" i="454"/>
  <c r="AT83" i="452"/>
  <c r="AB74" i="452"/>
  <c r="AS83" i="452"/>
  <c r="AB54" i="452"/>
  <c r="AE82" i="452"/>
  <c r="AE79" i="452"/>
  <c r="AR84" i="452"/>
  <c r="AR78" i="452"/>
  <c r="AU85" i="452"/>
  <c r="AB85" i="452"/>
  <c r="AE55" i="452"/>
  <c r="AB75" i="452"/>
  <c r="AE61" i="452"/>
  <c r="AB87" i="452"/>
  <c r="AU86" i="452"/>
  <c r="AE66" i="452"/>
  <c r="AE57" i="452"/>
  <c r="AR83" i="452"/>
  <c r="AR85" i="452"/>
  <c r="AB73" i="452"/>
  <c r="AE70" i="452"/>
  <c r="AB68" i="452"/>
  <c r="AU88" i="450"/>
  <c r="AT77" i="450"/>
  <c r="AS81" i="450"/>
  <c r="AB60" i="450"/>
  <c r="AB78" i="450"/>
  <c r="AB81" i="450"/>
  <c r="AE86" i="450"/>
  <c r="AE55" i="450"/>
  <c r="AR88" i="450"/>
  <c r="AU87" i="450"/>
  <c r="AB87" i="450"/>
  <c r="AQ85" i="450"/>
  <c r="AQ86" i="450"/>
  <c r="AQ87" i="450"/>
  <c r="AT78" i="450"/>
  <c r="AB62" i="450"/>
  <c r="AE72" i="450"/>
  <c r="AE85" i="450"/>
  <c r="AB79" i="450"/>
  <c r="AT88" i="450"/>
  <c r="AB83" i="450"/>
  <c r="AE65" i="450"/>
  <c r="AS88" i="450"/>
  <c r="AR77" i="450"/>
  <c r="AR81" i="450"/>
  <c r="AR80" i="450"/>
  <c r="AB66" i="450"/>
  <c r="AE81" i="450"/>
  <c r="AB67" i="450"/>
  <c r="AE77" i="450"/>
  <c r="AT85" i="450"/>
  <c r="AE66" i="450"/>
  <c r="AB53" i="450"/>
  <c r="AQ84" i="448"/>
  <c r="AT77" i="448"/>
  <c r="AQ78" i="448"/>
  <c r="AE76" i="448"/>
  <c r="AB69" i="448"/>
  <c r="AE74" i="448"/>
  <c r="AE78" i="448"/>
  <c r="AB57" i="448"/>
  <c r="AQ88" i="448"/>
  <c r="AR86" i="448"/>
  <c r="AR81" i="448"/>
  <c r="AB84" i="448"/>
  <c r="AB58" i="448"/>
  <c r="AU84" i="448"/>
  <c r="AT78" i="448"/>
  <c r="AB81" i="448"/>
  <c r="AE85" i="448"/>
  <c r="AR87" i="448"/>
  <c r="AU77" i="448"/>
  <c r="AR78" i="448"/>
  <c r="AU85" i="448"/>
  <c r="AE69" i="448"/>
  <c r="AB74" i="448"/>
  <c r="AB78" i="448"/>
  <c r="AE57" i="448"/>
  <c r="AQ87" i="448"/>
  <c r="AQ85" i="448"/>
  <c r="AE62" i="448"/>
  <c r="AT87" i="448"/>
  <c r="AQ79" i="448"/>
  <c r="AB87" i="448"/>
  <c r="AE59" i="448"/>
  <c r="AE71" i="448"/>
  <c r="AR86" i="446"/>
  <c r="AS87" i="446"/>
  <c r="AU82" i="446"/>
  <c r="AE72" i="446"/>
  <c r="AE54" i="446"/>
  <c r="AB71" i="446"/>
  <c r="AE82" i="446"/>
  <c r="AE83" i="446"/>
  <c r="AT86" i="446"/>
  <c r="AU79" i="446"/>
  <c r="AE74" i="446"/>
  <c r="AB70" i="446"/>
  <c r="AU78" i="446"/>
  <c r="AT85" i="446"/>
  <c r="AB86" i="446"/>
  <c r="AE55" i="446"/>
  <c r="AB83" i="446"/>
  <c r="AR77" i="446"/>
  <c r="AU87" i="446"/>
  <c r="AS82" i="446"/>
  <c r="AQ88" i="446"/>
  <c r="AB65" i="446"/>
  <c r="AE71" i="446"/>
  <c r="AB81" i="446"/>
  <c r="AE58" i="446"/>
  <c r="AQ87" i="446"/>
  <c r="AT88" i="446"/>
  <c r="AE77" i="446"/>
  <c r="AB73" i="446"/>
  <c r="AS84" i="446"/>
  <c r="AR81" i="446"/>
  <c r="AB77" i="446"/>
  <c r="AE63" i="446"/>
  <c r="AQ78" i="444"/>
  <c r="AR87" i="444"/>
  <c r="AQ81" i="444"/>
  <c r="AE58" i="444"/>
  <c r="AE75" i="444"/>
  <c r="AB67" i="444"/>
  <c r="AB54" i="444"/>
  <c r="AE83" i="444"/>
  <c r="AR83" i="444"/>
  <c r="AB63" i="444"/>
  <c r="AB70" i="444"/>
  <c r="AU78" i="444"/>
  <c r="AU81" i="444"/>
  <c r="AE73" i="444"/>
  <c r="AE62" i="444"/>
  <c r="AE56" i="444"/>
  <c r="AR78" i="444"/>
  <c r="AS87" i="444"/>
  <c r="AT86" i="444"/>
  <c r="AB58" i="444"/>
  <c r="AE53" i="444"/>
  <c r="AB60" i="444"/>
  <c r="AE59" i="444"/>
  <c r="AE64" i="444"/>
  <c r="AS78" i="444"/>
  <c r="AT82" i="444"/>
  <c r="AS79" i="444"/>
  <c r="AE80" i="444"/>
  <c r="AB86" i="444"/>
  <c r="AT80" i="444"/>
  <c r="AR88" i="444"/>
  <c r="AB71" i="444"/>
  <c r="AB79" i="444"/>
  <c r="AT85" i="442"/>
  <c r="AT79" i="442"/>
  <c r="AS84" i="442"/>
  <c r="AE61" i="442"/>
  <c r="AB64" i="442"/>
  <c r="AE57" i="442"/>
  <c r="AE84" i="442"/>
  <c r="AB81" i="442"/>
  <c r="AE86" i="442"/>
  <c r="AB65" i="442"/>
  <c r="AS85" i="442"/>
  <c r="AR79" i="442"/>
  <c r="AU81" i="442"/>
  <c r="AB61" i="442"/>
  <c r="AB54" i="442"/>
  <c r="AE83" i="442"/>
  <c r="AB84" i="442"/>
  <c r="AE79" i="442"/>
  <c r="AU85" i="442"/>
  <c r="AQ79" i="442"/>
  <c r="AQ84" i="442"/>
  <c r="AB69" i="442"/>
  <c r="AE55" i="442"/>
  <c r="AB71" i="442"/>
  <c r="AS80" i="442"/>
  <c r="AT87" i="442"/>
  <c r="AS82" i="442"/>
  <c r="AR86" i="442"/>
  <c r="AB73" i="442"/>
  <c r="AB86" i="442"/>
  <c r="AB70" i="442"/>
  <c r="AB80" i="442"/>
  <c r="AB62" i="442"/>
  <c r="AT85" i="440"/>
  <c r="AU77" i="440"/>
  <c r="AT88" i="440"/>
  <c r="AE88" i="440"/>
  <c r="AE81" i="440"/>
  <c r="AE69" i="440"/>
  <c r="AB53" i="440"/>
  <c r="AB63" i="440"/>
  <c r="AT80" i="440"/>
  <c r="AB62" i="440"/>
  <c r="AS81" i="440"/>
  <c r="AS82" i="440"/>
  <c r="AU78" i="440"/>
  <c r="AS80" i="440"/>
  <c r="AE59" i="440"/>
  <c r="AB75" i="440"/>
  <c r="AE84" i="440"/>
  <c r="AE79" i="440"/>
  <c r="AS85" i="440"/>
  <c r="AT84" i="440"/>
  <c r="AB57" i="440"/>
  <c r="AE60" i="440"/>
  <c r="AT86" i="440"/>
  <c r="AU84" i="440"/>
  <c r="AT87" i="440"/>
  <c r="AE73" i="440"/>
  <c r="AB81" i="440"/>
  <c r="AB70" i="440"/>
  <c r="AE53" i="440"/>
  <c r="AE78" i="440"/>
  <c r="AQ78" i="440"/>
  <c r="AB86" i="440"/>
  <c r="AB78" i="440"/>
  <c r="AS81" i="438"/>
  <c r="AT85" i="438"/>
  <c r="AT88" i="410"/>
  <c r="AJ65" i="410"/>
  <c r="AQ79" i="410"/>
  <c r="AK77" i="410"/>
  <c r="AE74" i="474"/>
  <c r="AB78" i="470"/>
  <c r="AB60" i="468"/>
  <c r="AB57" i="468"/>
  <c r="AE62" i="466"/>
  <c r="AU80" i="466"/>
  <c r="AS80" i="464"/>
  <c r="AU80" i="464"/>
  <c r="AU79" i="462"/>
  <c r="AB83" i="462"/>
  <c r="AQ79" i="460"/>
  <c r="AS80" i="460"/>
  <c r="AR78" i="458"/>
  <c r="AB75" i="458"/>
  <c r="AB61" i="458"/>
  <c r="AE74" i="456"/>
  <c r="AB57" i="456"/>
  <c r="AS88" i="456"/>
  <c r="AE86" i="456"/>
  <c r="AE88" i="456"/>
  <c r="AB69" i="454"/>
  <c r="AB80" i="454"/>
  <c r="AB88" i="454"/>
  <c r="AQ78" i="454"/>
  <c r="AB87" i="454"/>
  <c r="AE62" i="454"/>
  <c r="AU87" i="454"/>
  <c r="AB82" i="454"/>
  <c r="AT79" i="452"/>
  <c r="AB69" i="452"/>
  <c r="AT85" i="452"/>
  <c r="AT86" i="452"/>
  <c r="AE54" i="452"/>
  <c r="AQ88" i="452"/>
  <c r="AQ81" i="452"/>
  <c r="AR77" i="452"/>
  <c r="AU87" i="452"/>
  <c r="AB63" i="452"/>
  <c r="AB62" i="452"/>
  <c r="AE72" i="452"/>
  <c r="AE80" i="452"/>
  <c r="AU80" i="452"/>
  <c r="AE64" i="452"/>
  <c r="AE88" i="452"/>
  <c r="AT80" i="452"/>
  <c r="AT78" i="452"/>
  <c r="AB76" i="452"/>
  <c r="AB65" i="452"/>
  <c r="AB57" i="452"/>
  <c r="AS85" i="450"/>
  <c r="AS79" i="450"/>
  <c r="AS84" i="450"/>
  <c r="AQ82" i="450"/>
  <c r="AE69" i="450"/>
  <c r="AB72" i="450"/>
  <c r="AE88" i="450"/>
  <c r="AB61" i="450"/>
  <c r="AE57" i="450"/>
  <c r="AT79" i="450"/>
  <c r="AT82" i="450"/>
  <c r="AB85" i="450"/>
  <c r="AQ83" i="450"/>
  <c r="AU77" i="450"/>
  <c r="AQ81" i="450"/>
  <c r="AU80" i="450"/>
  <c r="AE64" i="450"/>
  <c r="AE70" i="450"/>
  <c r="AB86" i="450"/>
  <c r="AE76" i="450"/>
  <c r="AU78" i="450"/>
  <c r="AE82" i="450"/>
  <c r="AR85" i="450"/>
  <c r="AT86" i="450"/>
  <c r="AT84" i="450"/>
  <c r="AU82" i="450"/>
  <c r="AE68" i="450"/>
  <c r="AE87" i="450"/>
  <c r="AB82" i="450"/>
  <c r="AB65" i="450"/>
  <c r="AE53" i="450"/>
  <c r="AR82" i="450"/>
  <c r="AE56" i="450"/>
  <c r="AS88" i="448"/>
  <c r="AT86" i="448"/>
  <c r="AS79" i="448"/>
  <c r="AT83" i="448"/>
  <c r="AB66" i="448"/>
  <c r="AE82" i="448"/>
  <c r="AB80" i="448"/>
  <c r="AE53" i="448"/>
  <c r="AE60" i="448"/>
  <c r="AS84" i="448"/>
  <c r="AU82" i="448"/>
  <c r="AE65" i="448"/>
  <c r="AB75" i="448"/>
  <c r="AB86" i="448"/>
  <c r="AS77" i="448"/>
  <c r="AT85" i="448"/>
  <c r="AE77" i="448"/>
  <c r="AU88" i="448"/>
  <c r="AT80" i="448"/>
  <c r="AQ82" i="448"/>
  <c r="AT81" i="448"/>
  <c r="AB67" i="448"/>
  <c r="AE70" i="448"/>
  <c r="AE80" i="448"/>
  <c r="AB53" i="448"/>
  <c r="AB60" i="448"/>
  <c r="AU78" i="448"/>
  <c r="AB70" i="448"/>
  <c r="AE56" i="448"/>
  <c r="AQ86" i="448"/>
  <c r="AS85" i="448"/>
  <c r="AE73" i="448"/>
  <c r="AB54" i="448"/>
  <c r="AS78" i="446"/>
  <c r="AR80" i="446"/>
  <c r="AR85" i="446"/>
  <c r="AU81" i="446"/>
  <c r="AE86" i="446"/>
  <c r="AE69" i="446"/>
  <c r="AB84" i="446"/>
  <c r="AE53" i="446"/>
  <c r="AB62" i="446"/>
  <c r="AT84" i="446"/>
  <c r="AQ83" i="446"/>
  <c r="AB79" i="446"/>
  <c r="AB58" i="446"/>
  <c r="AT80" i="446"/>
  <c r="AR88" i="446"/>
  <c r="AB69" i="446"/>
  <c r="AB85" i="446"/>
  <c r="AR78" i="446"/>
  <c r="AQ84" i="446"/>
  <c r="AT79" i="446"/>
  <c r="AR83" i="446"/>
  <c r="AB75" i="446"/>
  <c r="AB64" i="446"/>
  <c r="AE78" i="446"/>
  <c r="AB61" i="446"/>
  <c r="AB87" i="446"/>
  <c r="AR82" i="446"/>
  <c r="AE65" i="446"/>
  <c r="AE81" i="446"/>
  <c r="AQ77" i="446"/>
  <c r="AS85" i="446"/>
  <c r="AB56" i="446"/>
  <c r="AB82" i="446"/>
  <c r="AT84" i="444"/>
  <c r="AR80" i="444"/>
  <c r="AQ83" i="444"/>
  <c r="AR79" i="444"/>
  <c r="AB65" i="444"/>
  <c r="AE82" i="444"/>
  <c r="AE55" i="444"/>
  <c r="AB85" i="444"/>
  <c r="AB56" i="444"/>
  <c r="AS88" i="444"/>
  <c r="AE71" i="444"/>
  <c r="AB64" i="444"/>
  <c r="AT87" i="444"/>
  <c r="AT88" i="444"/>
  <c r="AE57" i="444"/>
  <c r="AE86" i="444"/>
  <c r="AS85" i="444"/>
  <c r="AS80" i="444"/>
  <c r="AT83" i="444"/>
  <c r="AT79" i="444"/>
  <c r="AB68" i="444"/>
  <c r="AB74" i="444"/>
  <c r="AE87" i="444"/>
  <c r="AB72" i="444"/>
  <c r="AR85" i="444"/>
  <c r="AU80" i="444"/>
  <c r="AT81" i="444"/>
  <c r="AB53" i="444"/>
  <c r="AB77" i="444"/>
  <c r="AT85" i="444"/>
  <c r="AS83" i="444"/>
  <c r="AE63" i="444"/>
  <c r="AE77" i="444"/>
  <c r="AU78" i="442"/>
  <c r="AS87" i="442"/>
  <c r="AQ82" i="442"/>
  <c r="AT77" i="442"/>
  <c r="AE58" i="442"/>
  <c r="AE60" i="442"/>
  <c r="AB77" i="442"/>
  <c r="AE80" i="442"/>
  <c r="AE56" i="442"/>
  <c r="AE68" i="442"/>
  <c r="AT80" i="442"/>
  <c r="AQ87" i="442"/>
  <c r="AU82" i="442"/>
  <c r="AS77" i="442"/>
  <c r="AE76" i="442"/>
  <c r="AB82" i="442"/>
  <c r="AB63" i="442"/>
  <c r="AE53" i="442"/>
  <c r="AS78" i="442"/>
  <c r="AR88" i="442"/>
  <c r="AU83" i="442"/>
  <c r="AU77" i="442"/>
  <c r="AE59" i="442"/>
  <c r="AE78" i="442"/>
  <c r="AE85" i="442"/>
  <c r="AT88" i="442"/>
  <c r="AT83" i="442"/>
  <c r="AS81" i="442"/>
  <c r="AE69" i="442"/>
  <c r="AB74" i="442"/>
  <c r="AB87" i="442"/>
  <c r="AE62" i="442"/>
  <c r="AB85" i="442"/>
  <c r="AS83" i="440"/>
  <c r="AT82" i="440"/>
  <c r="AS78" i="440"/>
  <c r="AQ80" i="440"/>
  <c r="AB59" i="440"/>
  <c r="AB72" i="440"/>
  <c r="AE66" i="440"/>
  <c r="AE67" i="440"/>
  <c r="AR84" i="440"/>
  <c r="AE76" i="440"/>
  <c r="AE58" i="440"/>
  <c r="AQ85" i="440"/>
  <c r="AQ77" i="440"/>
  <c r="AU87" i="440"/>
  <c r="AB88" i="440"/>
  <c r="AE57" i="440"/>
  <c r="AB61" i="440"/>
  <c r="AE62" i="440"/>
  <c r="AB60" i="440"/>
  <c r="AQ86" i="440"/>
  <c r="AR79" i="440"/>
  <c r="AB84" i="440"/>
  <c r="AT81" i="440"/>
  <c r="AQ82" i="440"/>
  <c r="AR78" i="440"/>
  <c r="AU79" i="440"/>
  <c r="AB74" i="440"/>
  <c r="AE86" i="440"/>
  <c r="AE85" i="440"/>
  <c r="AB67" i="440"/>
  <c r="AR81" i="440"/>
  <c r="AB73" i="440"/>
  <c r="AE68" i="440"/>
  <c r="AK83" i="410"/>
  <c r="AT87" i="438"/>
  <c r="AF58" i="410"/>
  <c r="AF63" i="410"/>
  <c r="AK69" i="410"/>
  <c r="AU86" i="438"/>
  <c r="AR80" i="410"/>
  <c r="AI64" i="410"/>
  <c r="AT82" i="474"/>
  <c r="AR78" i="466"/>
  <c r="AE63" i="464"/>
  <c r="AB59" i="460"/>
  <c r="AT88" i="456"/>
  <c r="AT84" i="454"/>
  <c r="AB59" i="454"/>
  <c r="AU82" i="452"/>
  <c r="AE77" i="452"/>
  <c r="AS86" i="452"/>
  <c r="AB71" i="452"/>
  <c r="AB53" i="452"/>
  <c r="AB84" i="452"/>
  <c r="AS78" i="450"/>
  <c r="AE71" i="450"/>
  <c r="AE59" i="450"/>
  <c r="AS82" i="450"/>
  <c r="AB55" i="450"/>
  <c r="AR86" i="450"/>
  <c r="AE78" i="450"/>
  <c r="AQ84" i="450"/>
  <c r="AR82" i="448"/>
  <c r="AB63" i="448"/>
  <c r="AQ77" i="448"/>
  <c r="AR80" i="448"/>
  <c r="AT84" i="448"/>
  <c r="AE84" i="448"/>
  <c r="AT82" i="448"/>
  <c r="AU81" i="448"/>
  <c r="AU84" i="446"/>
  <c r="AB80" i="446"/>
  <c r="AQ86" i="446"/>
  <c r="AR84" i="446"/>
  <c r="AE62" i="446"/>
  <c r="AB72" i="446"/>
  <c r="AB57" i="446"/>
  <c r="AE57" i="446"/>
  <c r="AR84" i="444"/>
  <c r="AE69" i="444"/>
  <c r="AB76" i="444"/>
  <c r="AU77" i="444"/>
  <c r="AU84" i="444"/>
  <c r="AB69" i="444"/>
  <c r="AE88" i="444"/>
  <c r="AE81" i="444"/>
  <c r="AB55" i="444"/>
  <c r="AR81" i="442"/>
  <c r="AB66" i="442"/>
  <c r="AS88" i="442"/>
  <c r="AB55" i="442"/>
  <c r="AR85" i="442"/>
  <c r="AE74" i="442"/>
  <c r="AU84" i="442"/>
  <c r="AE75" i="442"/>
  <c r="AQ84" i="440"/>
  <c r="AE61" i="440"/>
  <c r="AE82" i="440"/>
  <c r="AT79" i="440"/>
  <c r="AB82" i="440"/>
  <c r="AR83" i="440"/>
  <c r="AB83" i="440"/>
  <c r="AB58" i="440"/>
  <c r="AU83" i="410"/>
  <c r="AQ82" i="438"/>
  <c r="AJ81" i="410"/>
  <c r="AK71" i="410"/>
  <c r="AT78" i="438"/>
  <c r="AJ57" i="410"/>
  <c r="AG66" i="410"/>
  <c r="AQ85" i="410"/>
  <c r="AK76" i="410"/>
  <c r="AQ87" i="410"/>
  <c r="AJ55" i="410"/>
  <c r="AB88" i="438"/>
  <c r="AE78" i="438"/>
  <c r="AE59" i="438"/>
  <c r="AB74" i="438"/>
  <c r="AB53" i="438"/>
  <c r="AE55" i="438"/>
  <c r="AU81" i="436"/>
  <c r="AB68" i="436"/>
  <c r="AR78" i="436"/>
  <c r="AB53" i="436"/>
  <c r="AR84" i="436"/>
  <c r="AB83" i="436"/>
  <c r="AU87" i="436"/>
  <c r="AE86" i="436"/>
  <c r="AT78" i="434"/>
  <c r="AE66" i="434"/>
  <c r="AQ88" i="434"/>
  <c r="AB56" i="434"/>
  <c r="AU86" i="434"/>
  <c r="AB63" i="434"/>
  <c r="AS86" i="434"/>
  <c r="AB60" i="434"/>
  <c r="AT81" i="432"/>
  <c r="AE85" i="432"/>
  <c r="AE56" i="432"/>
  <c r="AQ84" i="432"/>
  <c r="AE88" i="432"/>
  <c r="AT84" i="432"/>
  <c r="AT78" i="432"/>
  <c r="AE54" i="432"/>
  <c r="AG83" i="410"/>
  <c r="AS83" i="410"/>
  <c r="AT84" i="438"/>
  <c r="AS82" i="410"/>
  <c r="AC53" i="410"/>
  <c r="AT82" i="438"/>
  <c r="AG68" i="410"/>
  <c r="AF64" i="410"/>
  <c r="AH81" i="410"/>
  <c r="AR86" i="410"/>
  <c r="AQ77" i="438"/>
  <c r="AI57" i="410"/>
  <c r="AF84" i="410"/>
  <c r="AF78" i="410"/>
  <c r="AK85" i="410"/>
  <c r="AR84" i="410"/>
  <c r="AR88" i="438"/>
  <c r="AJ70" i="410"/>
  <c r="AJ54" i="410"/>
  <c r="AC69" i="410"/>
  <c r="AT77" i="410"/>
  <c r="AB75" i="410"/>
  <c r="AB60" i="438"/>
  <c r="AB83" i="438"/>
  <c r="AE69" i="438"/>
  <c r="AB81" i="438"/>
  <c r="AT84" i="436"/>
  <c r="AB80" i="436"/>
  <c r="AE55" i="436"/>
  <c r="AE58" i="436"/>
  <c r="AE75" i="436"/>
  <c r="AQ83" i="436"/>
  <c r="AB84" i="436"/>
  <c r="AQ78" i="436"/>
  <c r="AB57" i="436"/>
  <c r="AB57" i="434"/>
  <c r="AE79" i="434"/>
  <c r="AT83" i="434"/>
  <c r="AB86" i="434"/>
  <c r="AQ82" i="434"/>
  <c r="AB73" i="434"/>
  <c r="AS82" i="434"/>
  <c r="AB70" i="434"/>
  <c r="AR87" i="432"/>
  <c r="AE82" i="432"/>
  <c r="AQ85" i="432"/>
  <c r="AC76" i="410"/>
  <c r="AQ87" i="438"/>
  <c r="AJ58" i="410"/>
  <c r="AG63" i="410"/>
  <c r="AF69" i="410"/>
  <c r="AR79" i="438"/>
  <c r="AQ80" i="410"/>
  <c r="AH73" i="410"/>
  <c r="AJ79" i="410"/>
  <c r="AR80" i="438"/>
  <c r="AG87" i="410"/>
  <c r="AI62" i="410"/>
  <c r="AQ78" i="410"/>
  <c r="AC73" i="410"/>
  <c r="AR81" i="410"/>
  <c r="AF88" i="410"/>
  <c r="AK53" i="410"/>
  <c r="AC59" i="410"/>
  <c r="AH86" i="410"/>
  <c r="AQ83" i="438"/>
  <c r="AB72" i="410"/>
  <c r="AE62" i="438"/>
  <c r="AB67" i="438"/>
  <c r="AB72" i="438"/>
  <c r="AB65" i="438"/>
  <c r="AR86" i="436"/>
  <c r="AB87" i="436"/>
  <c r="AS87" i="436"/>
  <c r="AE66" i="436"/>
  <c r="AE63" i="436"/>
  <c r="AT81" i="436"/>
  <c r="AT85" i="436"/>
  <c r="AB77" i="436"/>
  <c r="AU79" i="434"/>
  <c r="AE87" i="434"/>
  <c r="AU81" i="434"/>
  <c r="AB85" i="434"/>
  <c r="AS80" i="434"/>
  <c r="AE85" i="434"/>
  <c r="AU80" i="434"/>
  <c r="AB67" i="434"/>
  <c r="AQ82" i="432"/>
  <c r="AB83" i="432"/>
  <c r="AU81" i="432"/>
  <c r="AR78" i="432"/>
  <c r="AB66" i="432"/>
  <c r="AR83" i="432"/>
  <c r="AU79" i="432"/>
  <c r="AE72" i="432"/>
  <c r="AE87" i="432"/>
  <c r="AS79" i="430"/>
  <c r="AE63" i="430"/>
  <c r="AR88" i="430"/>
  <c r="AE66" i="430"/>
  <c r="AT79" i="430"/>
  <c r="AB67" i="430"/>
  <c r="AS85" i="430"/>
  <c r="AE83" i="430"/>
  <c r="AQ84" i="428"/>
  <c r="AR77" i="428"/>
  <c r="AB73" i="426"/>
  <c r="AB64" i="428"/>
  <c r="AR83" i="410"/>
  <c r="AS86" i="438"/>
  <c r="AQ86" i="410"/>
  <c r="AH78" i="410"/>
  <c r="AK70" i="410"/>
  <c r="AB63" i="410"/>
  <c r="AS79" i="436"/>
  <c r="AE82" i="436"/>
  <c r="AS85" i="434"/>
  <c r="AE72" i="434"/>
  <c r="AB75" i="434"/>
  <c r="AE86" i="432"/>
  <c r="AB80" i="432"/>
  <c r="AE78" i="432"/>
  <c r="AS88" i="430"/>
  <c r="AR84" i="430"/>
  <c r="AB80" i="430"/>
  <c r="AU88" i="430"/>
  <c r="AB54" i="430"/>
  <c r="AE64" i="472"/>
  <c r="AE70" i="466"/>
  <c r="AS88" i="462"/>
  <c r="AE61" i="458"/>
  <c r="AR83" i="456"/>
  <c r="AE87" i="454"/>
  <c r="AE54" i="454"/>
  <c r="AE86" i="452"/>
  <c r="AS80" i="452"/>
  <c r="AE60" i="452"/>
  <c r="AE68" i="452"/>
  <c r="AU81" i="452"/>
  <c r="AU85" i="450"/>
  <c r="AE62" i="450"/>
  <c r="AB76" i="450"/>
  <c r="AS83" i="450"/>
  <c r="AB69" i="450"/>
  <c r="AS87" i="450"/>
  <c r="AR87" i="450"/>
  <c r="AE74" i="450"/>
  <c r="AB70" i="450"/>
  <c r="AQ81" i="448"/>
  <c r="AE61" i="448"/>
  <c r="AR83" i="448"/>
  <c r="AQ83" i="448"/>
  <c r="AR77" i="448"/>
  <c r="AE63" i="448"/>
  <c r="AE67" i="448"/>
  <c r="AE88" i="448"/>
  <c r="AS79" i="446"/>
  <c r="AB55" i="446"/>
  <c r="AQ85" i="446"/>
  <c r="AT83" i="446"/>
  <c r="AU86" i="446"/>
  <c r="AE66" i="446"/>
  <c r="AR79" i="446"/>
  <c r="AT87" i="446"/>
  <c r="AT77" i="444"/>
  <c r="AB84" i="444"/>
  <c r="AU79" i="444"/>
  <c r="AQ79" i="444"/>
  <c r="AQ77" i="444"/>
  <c r="AE61" i="444"/>
  <c r="AR77" i="444"/>
  <c r="AB88" i="444"/>
  <c r="AR78" i="442"/>
  <c r="AE67" i="442"/>
  <c r="AB79" i="442"/>
  <c r="AQ83" i="442"/>
  <c r="AB57" i="442"/>
  <c r="AS83" i="442"/>
  <c r="AB75" i="442"/>
  <c r="AU86" i="442"/>
  <c r="AE72" i="442"/>
  <c r="AR87" i="440"/>
  <c r="AB54" i="440"/>
  <c r="AQ81" i="440"/>
  <c r="AE77" i="440"/>
  <c r="AU85" i="440"/>
  <c r="AR86" i="440"/>
  <c r="AE87" i="440"/>
  <c r="AR80" i="440"/>
  <c r="AQ84" i="438"/>
  <c r="AJ68" i="410"/>
  <c r="AG81" i="410"/>
  <c r="AT86" i="410"/>
  <c r="AU77" i="438"/>
  <c r="AK57" i="410"/>
  <c r="AK84" i="410"/>
  <c r="AC58" i="410"/>
  <c r="AC64" i="410"/>
  <c r="AQ84" i="410"/>
  <c r="AS88" i="438"/>
  <c r="AH70" i="410"/>
  <c r="AC67" i="410"/>
  <c r="AU77" i="410"/>
  <c r="AE75" i="410"/>
  <c r="AE60" i="438"/>
  <c r="AB85" i="438"/>
  <c r="AB69" i="438"/>
  <c r="AE81" i="438"/>
  <c r="AT77" i="436"/>
  <c r="AB73" i="436"/>
  <c r="AB82" i="436"/>
  <c r="AQ81" i="436"/>
  <c r="AB65" i="436"/>
  <c r="AT83" i="436"/>
  <c r="AE62" i="436"/>
  <c r="AT86" i="436"/>
  <c r="AB74" i="436"/>
  <c r="AQ83" i="434"/>
  <c r="AB76" i="434"/>
  <c r="AU82" i="434"/>
  <c r="AE73" i="434"/>
  <c r="AT82" i="434"/>
  <c r="AE70" i="434"/>
  <c r="AQ77" i="434"/>
  <c r="AE59" i="434"/>
  <c r="AU87" i="432"/>
  <c r="AB73" i="432"/>
  <c r="AU86" i="432"/>
  <c r="AE79" i="432"/>
  <c r="AR82" i="432"/>
  <c r="AB63" i="432"/>
  <c r="AU88" i="432"/>
  <c r="AE61" i="432"/>
  <c r="AJ83" i="410"/>
  <c r="AS87" i="438"/>
  <c r="AH58" i="410"/>
  <c r="AK63" i="410"/>
  <c r="AG69" i="410"/>
  <c r="AQ86" i="438"/>
  <c r="AS80" i="410"/>
  <c r="AI73" i="410"/>
  <c r="AF79" i="410"/>
  <c r="AT80" i="438"/>
  <c r="AC88" i="410"/>
  <c r="AJ62" i="410"/>
  <c r="AG84" i="410"/>
  <c r="AJ78" i="410"/>
  <c r="AF85" i="410"/>
  <c r="AT81" i="410"/>
  <c r="AG88" i="410"/>
  <c r="AJ53" i="410"/>
  <c r="AF54" i="410"/>
  <c r="AK86" i="410"/>
  <c r="AR83" i="438"/>
  <c r="AB57" i="438"/>
  <c r="AE66" i="438"/>
  <c r="AE71" i="438"/>
  <c r="AE79" i="438"/>
  <c r="AB77" i="438"/>
  <c r="AQ82" i="436"/>
  <c r="AB67" i="436"/>
  <c r="AS84" i="436"/>
  <c r="AE80" i="436"/>
  <c r="AE84" i="436"/>
  <c r="AU80" i="436"/>
  <c r="AE59" i="436"/>
  <c r="AS81" i="436"/>
  <c r="AQ80" i="434"/>
  <c r="AE67" i="434"/>
  <c r="AS84" i="434"/>
  <c r="AB61" i="434"/>
  <c r="AU84" i="434"/>
  <c r="AE61" i="434"/>
  <c r="AQ85" i="434"/>
  <c r="AB71" i="434"/>
  <c r="AB81" i="434"/>
  <c r="AB75" i="432"/>
  <c r="AE84" i="432"/>
  <c r="AS80" i="432"/>
  <c r="AT81" i="438"/>
  <c r="AQ85" i="438"/>
  <c r="AQ88" i="410"/>
  <c r="AF65" i="410"/>
  <c r="AT79" i="410"/>
  <c r="AS79" i="438"/>
  <c r="AJ77" i="410"/>
  <c r="AC79" i="410"/>
  <c r="AG71" i="410"/>
  <c r="AS78" i="438"/>
  <c r="AI87" i="410"/>
  <c r="AH66" i="410"/>
  <c r="AS85" i="410"/>
  <c r="AF76" i="410"/>
  <c r="AU87" i="410"/>
  <c r="AF55" i="410"/>
  <c r="AB82" i="410"/>
  <c r="AB65" i="410"/>
  <c r="AE85" i="438"/>
  <c r="AB68" i="438"/>
  <c r="AE87" i="438"/>
  <c r="AB55" i="438"/>
  <c r="AT80" i="436"/>
  <c r="AE69" i="436"/>
  <c r="AU86" i="436"/>
  <c r="AB60" i="436"/>
  <c r="AU84" i="436"/>
  <c r="AE56" i="436"/>
  <c r="AQ79" i="436"/>
  <c r="AE67" i="436"/>
  <c r="AU88" i="434"/>
  <c r="AE56" i="434"/>
  <c r="AQ86" i="434"/>
  <c r="AB74" i="434"/>
  <c r="AT86" i="434"/>
  <c r="AE60" i="434"/>
  <c r="AT87" i="434"/>
  <c r="AE83" i="434"/>
  <c r="AS81" i="432"/>
  <c r="AE68" i="432"/>
  <c r="AE66" i="432"/>
  <c r="AT88" i="432"/>
  <c r="AB56" i="432"/>
  <c r="AS88" i="432"/>
  <c r="AQ83" i="432"/>
  <c r="AE65" i="432"/>
  <c r="AS86" i="430"/>
  <c r="AE81" i="430"/>
  <c r="AU86" i="430"/>
  <c r="AE87" i="430"/>
  <c r="AE54" i="430"/>
  <c r="AB62" i="430"/>
  <c r="AB71" i="430"/>
  <c r="AQ83" i="430"/>
  <c r="AB61" i="430"/>
  <c r="AR87" i="428"/>
  <c r="AU81" i="426"/>
  <c r="AB55" i="426"/>
  <c r="AR80" i="428"/>
  <c r="AS84" i="438"/>
  <c r="AK68" i="410"/>
  <c r="AG85" i="410"/>
  <c r="AH54" i="410"/>
  <c r="AB71" i="438"/>
  <c r="AB72" i="436"/>
  <c r="AQ86" i="436"/>
  <c r="AB54" i="434"/>
  <c r="AS83" i="434"/>
  <c r="AT77" i="432"/>
  <c r="AB87" i="432"/>
  <c r="AR85" i="432"/>
  <c r="AE81" i="432"/>
  <c r="AB77" i="430"/>
  <c r="AS77" i="430"/>
  <c r="AB63" i="430"/>
  <c r="AE53" i="430"/>
  <c r="AR80" i="430"/>
  <c r="AE70" i="430"/>
  <c r="AB84" i="468"/>
  <c r="AB61" i="464"/>
  <c r="AB62" i="460"/>
  <c r="AQ82" i="456"/>
  <c r="AB60" i="456"/>
  <c r="AS82" i="454"/>
  <c r="AE88" i="454"/>
  <c r="AT84" i="452"/>
  <c r="AS77" i="452"/>
  <c r="AE59" i="452"/>
  <c r="AB82" i="452"/>
  <c r="AE56" i="452"/>
  <c r="AT87" i="450"/>
  <c r="AB74" i="450"/>
  <c r="AT81" i="450"/>
  <c r="AU84" i="450"/>
  <c r="AB56" i="450"/>
  <c r="AE73" i="450"/>
  <c r="AE80" i="450"/>
  <c r="AE84" i="450"/>
  <c r="AQ80" i="448"/>
  <c r="AB88" i="448"/>
  <c r="AR84" i="448"/>
  <c r="AB85" i="448"/>
  <c r="AE86" i="448"/>
  <c r="AB76" i="448"/>
  <c r="AE79" i="448"/>
  <c r="AU80" i="448"/>
  <c r="AT78" i="446"/>
  <c r="AB67" i="446"/>
  <c r="AB63" i="446"/>
  <c r="AB88" i="446"/>
  <c r="AB68" i="446"/>
  <c r="AU83" i="446"/>
  <c r="AE88" i="446"/>
  <c r="AB78" i="446"/>
  <c r="AE84" i="446"/>
  <c r="AQ86" i="444"/>
  <c r="AB59" i="444"/>
  <c r="AE79" i="444"/>
  <c r="AE70" i="444"/>
  <c r="AR86" i="444"/>
  <c r="AE85" i="444"/>
  <c r="AB73" i="444"/>
  <c r="AB78" i="444"/>
  <c r="AR83" i="442"/>
  <c r="AE87" i="442"/>
  <c r="AT78" i="442"/>
  <c r="AB67" i="442"/>
  <c r="AB56" i="442"/>
  <c r="AB76" i="442"/>
  <c r="AU79" i="442"/>
  <c r="AE88" i="442"/>
  <c r="AS86" i="440"/>
  <c r="AB87" i="440"/>
  <c r="AE83" i="440"/>
  <c r="AU88" i="440"/>
  <c r="AB68" i="440"/>
  <c r="AE70" i="440"/>
  <c r="AU80" i="440"/>
  <c r="AE54" i="440"/>
  <c r="AC77" i="410"/>
  <c r="AK73" i="410"/>
  <c r="AF71" i="410"/>
  <c r="AU78" i="438"/>
  <c r="AF87" i="410"/>
  <c r="AF62" i="410"/>
  <c r="AS78" i="410"/>
  <c r="AJ76" i="410"/>
  <c r="AR87" i="410"/>
  <c r="AI53" i="410"/>
  <c r="AC68" i="410"/>
  <c r="AI55" i="410"/>
  <c r="AB56" i="410"/>
  <c r="AE72" i="410"/>
  <c r="AB82" i="438"/>
  <c r="AB70" i="438"/>
  <c r="AE76" i="438"/>
  <c r="AE65" i="438"/>
  <c r="AS78" i="436"/>
  <c r="AE60" i="436"/>
  <c r="AS82" i="436"/>
  <c r="AE78" i="436"/>
  <c r="AB59" i="436"/>
  <c r="AE71" i="436"/>
  <c r="AQ77" i="436"/>
  <c r="AE73" i="436"/>
  <c r="AR79" i="434"/>
  <c r="AE64" i="434"/>
  <c r="AQ79" i="434"/>
  <c r="AE62" i="434"/>
  <c r="AQ81" i="434"/>
  <c r="AB62" i="434"/>
  <c r="AS81" i="434"/>
  <c r="AE78" i="434"/>
  <c r="AQ86" i="432"/>
  <c r="AB79" i="432"/>
  <c r="AE69" i="432"/>
  <c r="AQ87" i="432"/>
  <c r="AE63" i="432"/>
  <c r="AQ78" i="432"/>
  <c r="AR79" i="432"/>
  <c r="AB68" i="432"/>
  <c r="AB54" i="432"/>
  <c r="AC85" i="410"/>
  <c r="AS85" i="438"/>
  <c r="AU88" i="410"/>
  <c r="AI65" i="410"/>
  <c r="AS82" i="438"/>
  <c r="AI68" i="410"/>
  <c r="AF77" i="410"/>
  <c r="AF81" i="410"/>
  <c r="AJ71" i="410"/>
  <c r="AT77" i="438"/>
  <c r="AF57" i="410"/>
  <c r="AJ66" i="410"/>
  <c r="AU85" i="410"/>
  <c r="AC70" i="410"/>
  <c r="AH76" i="410"/>
  <c r="AU88" i="438"/>
  <c r="AH55" i="410"/>
  <c r="AE88" i="438"/>
  <c r="AB78" i="438"/>
  <c r="AB59" i="438"/>
  <c r="AE74" i="438"/>
  <c r="AE53" i="438"/>
  <c r="AE56" i="438"/>
  <c r="AB58" i="436"/>
  <c r="AE74" i="436"/>
  <c r="AU88" i="436"/>
  <c r="AB62" i="436"/>
  <c r="AU79" i="436"/>
  <c r="AE70" i="436"/>
  <c r="AU82" i="436"/>
  <c r="AB88" i="436"/>
  <c r="AQ78" i="434"/>
  <c r="AE55" i="434"/>
  <c r="AR78" i="434"/>
  <c r="AB66" i="434"/>
  <c r="AT88" i="434"/>
  <c r="AB69" i="434"/>
  <c r="AR88" i="434"/>
  <c r="AE63" i="434"/>
  <c r="AT80" i="432"/>
  <c r="AB57" i="432"/>
  <c r="AE53" i="432"/>
  <c r="AF83" i="410"/>
  <c r="AT83" i="410"/>
  <c r="AR84" i="438"/>
  <c r="AQ82" i="410"/>
  <c r="AJ69" i="410"/>
  <c r="AR86" i="438"/>
  <c r="AC66" i="410"/>
  <c r="AG64" i="410"/>
  <c r="AI79" i="410"/>
  <c r="AU80" i="438"/>
  <c r="AC86" i="410"/>
  <c r="AH84" i="410"/>
  <c r="AI78" i="410"/>
  <c r="AH85" i="410"/>
  <c r="AU81" i="410"/>
  <c r="AH88" i="410"/>
  <c r="AG70" i="410"/>
  <c r="AK54" i="410"/>
  <c r="AF86" i="410"/>
  <c r="AT83" i="438"/>
  <c r="AE54" i="438"/>
  <c r="AB63" i="438"/>
  <c r="AB73" i="438"/>
  <c r="AB84" i="438"/>
  <c r="AE75" i="438"/>
  <c r="AT87" i="436"/>
  <c r="AB66" i="436"/>
  <c r="AR77" i="436"/>
  <c r="AE61" i="436"/>
  <c r="AB55" i="436"/>
  <c r="AU78" i="436"/>
  <c r="AE64" i="436"/>
  <c r="AQ80" i="436"/>
  <c r="AT85" i="434"/>
  <c r="AE71" i="434"/>
  <c r="AR85" i="434"/>
  <c r="AE54" i="434"/>
  <c r="AB77" i="434"/>
  <c r="AE84" i="434"/>
  <c r="AB72" i="434"/>
  <c r="AR83" i="434"/>
  <c r="AE76" i="434"/>
  <c r="AQ88" i="432"/>
  <c r="AB76" i="432"/>
  <c r="AR81" i="432"/>
  <c r="AB81" i="432"/>
  <c r="AT85" i="432"/>
  <c r="AE77" i="432"/>
  <c r="AB69" i="432"/>
  <c r="AB70" i="432"/>
  <c r="AR77" i="430"/>
  <c r="AB75" i="430"/>
  <c r="AQ77" i="430"/>
  <c r="AE76" i="430"/>
  <c r="AT77" i="430"/>
  <c r="AE84" i="430"/>
  <c r="AT80" i="430"/>
  <c r="AB84" i="430"/>
  <c r="AU82" i="426"/>
  <c r="AR88" i="428"/>
  <c r="AE73" i="428"/>
  <c r="AB55" i="428"/>
  <c r="AI83" i="410"/>
  <c r="AH69" i="410"/>
  <c r="AK79" i="410"/>
  <c r="AI84" i="410"/>
  <c r="AI88" i="410"/>
  <c r="AR77" i="410"/>
  <c r="AB87" i="438"/>
  <c r="AE76" i="436"/>
  <c r="AT88" i="436"/>
  <c r="AE57" i="434"/>
  <c r="AU83" i="434"/>
  <c r="AT79" i="432"/>
  <c r="AU83" i="432"/>
  <c r="AE60" i="432"/>
  <c r="AQ81" i="430"/>
  <c r="AB74" i="430"/>
  <c r="AE60" i="430"/>
  <c r="AT81" i="430"/>
  <c r="AB66" i="430"/>
  <c r="AB81" i="430"/>
  <c r="AS79" i="428"/>
  <c r="AS77" i="428"/>
  <c r="AE67" i="428"/>
  <c r="AU87" i="426"/>
  <c r="AI63" i="410"/>
  <c r="AJ73" i="410"/>
  <c r="AH62" i="410"/>
  <c r="AS81" i="410"/>
  <c r="AJ86" i="410"/>
  <c r="AE64" i="438"/>
  <c r="AR83" i="436"/>
  <c r="AB64" i="436"/>
  <c r="AR81" i="434"/>
  <c r="AR80" i="434"/>
  <c r="AT82" i="432"/>
  <c r="AB59" i="432"/>
  <c r="AB67" i="432"/>
  <c r="AQ81" i="468"/>
  <c r="AB73" i="456"/>
  <c r="AS84" i="452"/>
  <c r="AU86" i="450"/>
  <c r="AE58" i="450"/>
  <c r="AR88" i="448"/>
  <c r="AB82" i="448"/>
  <c r="AB62" i="448"/>
  <c r="AB54" i="446"/>
  <c r="AE67" i="446"/>
  <c r="AE84" i="444"/>
  <c r="AS82" i="444"/>
  <c r="AT81" i="442"/>
  <c r="AE64" i="442"/>
  <c r="AS77" i="440"/>
  <c r="AE56" i="440"/>
  <c r="AH79" i="410"/>
  <c r="AJ84" i="410"/>
  <c r="AK88" i="410"/>
  <c r="AS83" i="438"/>
  <c r="AE84" i="438"/>
  <c r="AS77" i="436"/>
  <c r="AE65" i="436"/>
  <c r="AR84" i="434"/>
  <c r="AE77" i="434"/>
  <c r="AB61" i="432"/>
  <c r="AU82" i="432"/>
  <c r="AR85" i="438"/>
  <c r="AT79" i="438"/>
  <c r="AQ78" i="438"/>
  <c r="AG53" i="410"/>
  <c r="AB60" i="410"/>
  <c r="AB58" i="438"/>
  <c r="AB70" i="436"/>
  <c r="AB56" i="436"/>
  <c r="AB64" i="434"/>
  <c r="AB87" i="434"/>
  <c r="AU77" i="432"/>
  <c r="AH65" i="410"/>
  <c r="AK81" i="410"/>
  <c r="AF66" i="410"/>
  <c r="AT88" i="438"/>
  <c r="AQ77" i="410"/>
  <c r="AB64" i="438"/>
  <c r="AB75" i="436"/>
  <c r="AE53" i="436"/>
  <c r="AE75" i="434"/>
  <c r="AB59" i="434"/>
  <c r="AE55" i="432"/>
  <c r="AE62" i="432"/>
  <c r="AE55" i="430"/>
  <c r="AE59" i="430"/>
  <c r="AQ78" i="428"/>
  <c r="AU82" i="410"/>
  <c r="AI86" i="410"/>
  <c r="AE81" i="434"/>
  <c r="AS87" i="432"/>
  <c r="AT87" i="430"/>
  <c r="AE71" i="430"/>
  <c r="AE78" i="426"/>
  <c r="AB87" i="428"/>
  <c r="AG58" i="410"/>
  <c r="AG79" i="410"/>
  <c r="AK78" i="410"/>
  <c r="AI54" i="410"/>
  <c r="AB79" i="438"/>
  <c r="AR79" i="436"/>
  <c r="AB71" i="436"/>
  <c r="AB88" i="434"/>
  <c r="AE70" i="432"/>
  <c r="AQ77" i="432"/>
  <c r="AE64" i="432"/>
  <c r="AT83" i="430"/>
  <c r="AT84" i="430"/>
  <c r="AB78" i="430"/>
  <c r="AU83" i="430"/>
  <c r="AR86" i="430"/>
  <c r="AE69" i="430"/>
  <c r="AQ83" i="428"/>
  <c r="AB79" i="428"/>
  <c r="AE68" i="428"/>
  <c r="AE87" i="426"/>
  <c r="AU88" i="426"/>
  <c r="AQ86" i="428"/>
  <c r="AE84" i="426"/>
  <c r="AE81" i="428"/>
  <c r="AE77" i="428"/>
  <c r="AT88" i="426"/>
  <c r="AR86" i="428"/>
  <c r="AE60" i="428"/>
  <c r="AE64" i="426"/>
  <c r="AB86" i="428"/>
  <c r="AQ78" i="426"/>
  <c r="AR80" i="424"/>
  <c r="AE55" i="424"/>
  <c r="AR82" i="424"/>
  <c r="AQ77" i="424"/>
  <c r="AE66" i="424"/>
  <c r="AE73" i="424"/>
  <c r="AS83" i="424"/>
  <c r="AE64" i="424"/>
  <c r="AB65" i="424"/>
  <c r="AU82" i="422"/>
  <c r="AB71" i="422"/>
  <c r="AU84" i="422"/>
  <c r="AB65" i="422"/>
  <c r="AU88" i="422"/>
  <c r="AE84" i="422"/>
  <c r="AQ88" i="422"/>
  <c r="AB69" i="422"/>
  <c r="AQ80" i="420"/>
  <c r="AB74" i="420"/>
  <c r="AS77" i="420"/>
  <c r="AR82" i="420"/>
  <c r="AB77" i="420"/>
  <c r="AS83" i="420"/>
  <c r="AE88" i="420"/>
  <c r="AR83" i="420"/>
  <c r="AS81" i="418"/>
  <c r="AE57" i="418"/>
  <c r="AU82" i="418"/>
  <c r="AC57" i="410"/>
  <c r="AF68" i="410"/>
  <c r="AS77" i="438"/>
  <c r="AC74" i="410"/>
  <c r="AB62" i="438"/>
  <c r="AB56" i="438"/>
  <c r="AR88" i="436"/>
  <c r="AS83" i="436"/>
  <c r="AS77" i="434"/>
  <c r="AS88" i="434"/>
  <c r="AS82" i="432"/>
  <c r="AU80" i="432"/>
  <c r="AB71" i="432"/>
  <c r="AS81" i="430"/>
  <c r="AB70" i="430"/>
  <c r="AB53" i="430"/>
  <c r="AS80" i="430"/>
  <c r="AE85" i="430"/>
  <c r="AE79" i="430"/>
  <c r="AT80" i="428"/>
  <c r="AS79" i="426"/>
  <c r="AE60" i="426"/>
  <c r="AT85" i="426"/>
  <c r="AS80" i="426"/>
  <c r="AT78" i="428"/>
  <c r="AB65" i="426"/>
  <c r="AB53" i="426"/>
  <c r="AQ82" i="428"/>
  <c r="AR86" i="426"/>
  <c r="AU78" i="428"/>
  <c r="AE61" i="428"/>
  <c r="AE59" i="428"/>
  <c r="AE56" i="428"/>
  <c r="AR84" i="426"/>
  <c r="AB85" i="428"/>
  <c r="AQ79" i="424"/>
  <c r="AB64" i="424"/>
  <c r="AT85" i="424"/>
  <c r="AB79" i="424"/>
  <c r="AR81" i="424"/>
  <c r="AR87" i="424"/>
  <c r="AE88" i="424"/>
  <c r="AS87" i="424"/>
  <c r="AS84" i="422"/>
  <c r="AB59" i="422"/>
  <c r="AU81" i="422"/>
  <c r="AB75" i="422"/>
  <c r="AE80" i="422"/>
  <c r="AS82" i="422"/>
  <c r="AB60" i="422"/>
  <c r="AR82" i="422"/>
  <c r="AQ85" i="420"/>
  <c r="AB55" i="420"/>
  <c r="AE57" i="420"/>
  <c r="AB61" i="420"/>
  <c r="AE87" i="420"/>
  <c r="AE68" i="420"/>
  <c r="AQ84" i="420"/>
  <c r="AB69" i="420"/>
  <c r="AB73" i="420"/>
  <c r="AB58" i="418"/>
  <c r="AE80" i="418"/>
  <c r="AE86" i="418"/>
  <c r="AS84" i="418"/>
  <c r="AB68" i="418"/>
  <c r="AT77" i="418"/>
  <c r="AB84" i="418"/>
  <c r="AB88" i="418"/>
  <c r="AR84" i="416"/>
  <c r="AQ82" i="417"/>
  <c r="AR79" i="410"/>
  <c r="AE82" i="410"/>
  <c r="AR86" i="434"/>
  <c r="AB64" i="432"/>
  <c r="AB85" i="430"/>
  <c r="AU84" i="426"/>
  <c r="AB57" i="428"/>
  <c r="AE65" i="428"/>
  <c r="AE87" i="428"/>
  <c r="AS82" i="428"/>
  <c r="AE55" i="426"/>
  <c r="AT82" i="426"/>
  <c r="AQ81" i="424"/>
  <c r="AQ80" i="424"/>
  <c r="AS85" i="424"/>
  <c r="AE81" i="424"/>
  <c r="AS83" i="422"/>
  <c r="AB54" i="422"/>
  <c r="AB83" i="422"/>
  <c r="AB85" i="422"/>
  <c r="AR81" i="420"/>
  <c r="AE73" i="420"/>
  <c r="AR84" i="420"/>
  <c r="AR78" i="420"/>
  <c r="AE63" i="420"/>
  <c r="AE75" i="418"/>
  <c r="AR77" i="418"/>
  <c r="AB56" i="418"/>
  <c r="AU81" i="418"/>
  <c r="AE60" i="418"/>
  <c r="AU85" i="417"/>
  <c r="AB54" i="417"/>
  <c r="AE83" i="416"/>
  <c r="AQ87" i="417"/>
  <c r="AE66" i="416"/>
  <c r="AQ84" i="416"/>
  <c r="AS82" i="417"/>
  <c r="AB69" i="417"/>
  <c r="AB56" i="417"/>
  <c r="AS78" i="416"/>
  <c r="AU87" i="417"/>
  <c r="AS80" i="417"/>
  <c r="AB58" i="416"/>
  <c r="AE88" i="417"/>
  <c r="AB71" i="417"/>
  <c r="AB66" i="417"/>
  <c r="AU77" i="415"/>
  <c r="AB81" i="415"/>
  <c r="AQ84" i="415"/>
  <c r="AE72" i="415"/>
  <c r="AU85" i="415"/>
  <c r="AE66" i="415"/>
  <c r="AR85" i="415"/>
  <c r="AB84" i="415"/>
  <c r="AS83" i="414"/>
  <c r="AE61" i="414"/>
  <c r="AR80" i="414"/>
  <c r="AU80" i="414"/>
  <c r="AB84" i="414"/>
  <c r="AE88" i="414"/>
  <c r="AE83" i="414"/>
  <c r="AE63" i="414"/>
  <c r="AB55" i="466"/>
  <c r="AB72" i="454"/>
  <c r="AE73" i="452"/>
  <c r="AE54" i="450"/>
  <c r="AB58" i="450"/>
  <c r="AB68" i="448"/>
  <c r="AS81" i="448"/>
  <c r="AS83" i="446"/>
  <c r="AR87" i="446"/>
  <c r="AU82" i="444"/>
  <c r="AQ82" i="444"/>
  <c r="AU88" i="442"/>
  <c r="AE66" i="442"/>
  <c r="AU83" i="440"/>
  <c r="AB69" i="440"/>
  <c r="AB56" i="440"/>
  <c r="AQ80" i="438"/>
  <c r="AG78" i="410"/>
  <c r="AF70" i="410"/>
  <c r="AB54" i="438"/>
  <c r="AB75" i="438"/>
  <c r="AB79" i="436"/>
  <c r="AR81" i="436"/>
  <c r="AB53" i="434"/>
  <c r="AB84" i="434"/>
  <c r="AR80" i="432"/>
  <c r="AE58" i="432"/>
  <c r="AI58" i="410"/>
  <c r="AH77" i="410"/>
  <c r="AJ87" i="410"/>
  <c r="AI76" i="410"/>
  <c r="AE82" i="438"/>
  <c r="AT78" i="436"/>
  <c r="AQ85" i="436"/>
  <c r="AS87" i="434"/>
  <c r="AS79" i="434"/>
  <c r="AU85" i="432"/>
  <c r="AQ83" i="410"/>
  <c r="AU82" i="438"/>
  <c r="AU86" i="410"/>
  <c r="AT85" i="410"/>
  <c r="AI70" i="410"/>
  <c r="AB80" i="410"/>
  <c r="AE86" i="438"/>
  <c r="AS80" i="436"/>
  <c r="AS86" i="436"/>
  <c r="AT77" i="434"/>
  <c r="AU78" i="434"/>
  <c r="AT86" i="432"/>
  <c r="AR77" i="432"/>
  <c r="AS78" i="430"/>
  <c r="AR87" i="430"/>
  <c r="AE65" i="426"/>
  <c r="AK64" i="410"/>
  <c r="AE68" i="438"/>
  <c r="AE86" i="434"/>
  <c r="AS87" i="430"/>
  <c r="AE88" i="430"/>
  <c r="AT83" i="428"/>
  <c r="AB58" i="426"/>
  <c r="AS85" i="428"/>
  <c r="AI69" i="410"/>
  <c r="AS80" i="438"/>
  <c r="AI85" i="410"/>
  <c r="AU83" i="438"/>
  <c r="AB86" i="438"/>
  <c r="AE72" i="436"/>
  <c r="AB78" i="434"/>
  <c r="AQ84" i="434"/>
  <c r="AS83" i="432"/>
  <c r="AQ81" i="432"/>
  <c r="AB88" i="432"/>
  <c r="AB82" i="430"/>
  <c r="AQ82" i="430"/>
  <c r="AB65" i="430"/>
  <c r="AB86" i="430"/>
  <c r="AU81" i="430"/>
  <c r="AE64" i="430"/>
  <c r="AS81" i="428"/>
  <c r="AE77" i="426"/>
  <c r="AB83" i="428"/>
  <c r="AE84" i="428"/>
  <c r="AS84" i="426"/>
  <c r="AS78" i="426"/>
  <c r="AB71" i="428"/>
  <c r="AB81" i="426"/>
  <c r="AE72" i="428"/>
  <c r="AU83" i="428"/>
  <c r="AR78" i="426"/>
  <c r="AB86" i="426"/>
  <c r="AB54" i="428"/>
  <c r="AE61" i="426"/>
  <c r="AB74" i="428"/>
  <c r="AU88" i="424"/>
  <c r="AB74" i="424"/>
  <c r="AE56" i="424"/>
  <c r="AU83" i="424"/>
  <c r="AE58" i="424"/>
  <c r="AS80" i="424"/>
  <c r="AB55" i="424"/>
  <c r="AE57" i="424"/>
  <c r="AS81" i="422"/>
  <c r="AE77" i="422"/>
  <c r="AE55" i="422"/>
  <c r="AS87" i="422"/>
  <c r="AB87" i="422"/>
  <c r="AQ84" i="422"/>
  <c r="AB81" i="422"/>
  <c r="AT84" i="422"/>
  <c r="AB79" i="422"/>
  <c r="AR87" i="420"/>
  <c r="AE85" i="420"/>
  <c r="AS87" i="420"/>
  <c r="AT80" i="420"/>
  <c r="AE86" i="420"/>
  <c r="AU82" i="420"/>
  <c r="AE54" i="420"/>
  <c r="AT79" i="420"/>
  <c r="AU84" i="418"/>
  <c r="AB54" i="418"/>
  <c r="AR87" i="418"/>
  <c r="AR88" i="410"/>
  <c r="AG77" i="410"/>
  <c r="AG57" i="410"/>
  <c r="AS84" i="410"/>
  <c r="AE83" i="438"/>
  <c r="AR85" i="436"/>
  <c r="AB69" i="436"/>
  <c r="AE85" i="436"/>
  <c r="AB55" i="434"/>
  <c r="AE69" i="434"/>
  <c r="AE75" i="432"/>
  <c r="AB60" i="432"/>
  <c r="AB82" i="432"/>
  <c r="AU79" i="430"/>
  <c r="AQ87" i="430"/>
  <c r="AE73" i="430"/>
  <c r="AQ85" i="430"/>
  <c r="AE57" i="430"/>
  <c r="AE72" i="430"/>
  <c r="AQ85" i="428"/>
  <c r="AB65" i="428"/>
  <c r="AB63" i="428"/>
  <c r="AB59" i="426"/>
  <c r="AQ82" i="426"/>
  <c r="AR87" i="426"/>
  <c r="AB73" i="428"/>
  <c r="AB80" i="428"/>
  <c r="AR77" i="426"/>
  <c r="AU79" i="428"/>
  <c r="AS88" i="428"/>
  <c r="AB87" i="426"/>
  <c r="AE55" i="428"/>
  <c r="AB57" i="426"/>
  <c r="AT88" i="428"/>
  <c r="AB56" i="428"/>
  <c r="AB80" i="424"/>
  <c r="AT80" i="424"/>
  <c r="AQ87" i="424"/>
  <c r="AB72" i="424"/>
  <c r="AB84" i="424"/>
  <c r="AU79" i="424"/>
  <c r="AB87" i="424"/>
  <c r="AE79" i="424"/>
  <c r="AU87" i="422"/>
  <c r="AB67" i="422"/>
  <c r="AR83" i="422"/>
  <c r="AB76" i="422"/>
  <c r="AQ81" i="422"/>
  <c r="AE73" i="422"/>
  <c r="AT81" i="422"/>
  <c r="AB73" i="422"/>
  <c r="AS88" i="420"/>
  <c r="AE81" i="420"/>
  <c r="AU85" i="420"/>
  <c r="AT85" i="420"/>
  <c r="AE75" i="420"/>
  <c r="AE71" i="420"/>
  <c r="AB53" i="420"/>
  <c r="AB70" i="420"/>
  <c r="AS77" i="418"/>
  <c r="AB63" i="418"/>
  <c r="AT80" i="418"/>
  <c r="AE54" i="418"/>
  <c r="AS79" i="418"/>
  <c r="AB74" i="418"/>
  <c r="AT83" i="418"/>
  <c r="AE76" i="418"/>
  <c r="AE82" i="418"/>
  <c r="AT83" i="417"/>
  <c r="AE57" i="416"/>
  <c r="AH71" i="410"/>
  <c r="AE63" i="438"/>
  <c r="AQ87" i="434"/>
  <c r="AB53" i="432"/>
  <c r="AS83" i="430"/>
  <c r="AB53" i="428"/>
  <c r="AS88" i="426"/>
  <c r="AB77" i="426"/>
  <c r="AB61" i="428"/>
  <c r="AQ87" i="426"/>
  <c r="AB68" i="428"/>
  <c r="AT86" i="428"/>
  <c r="AE78" i="424"/>
  <c r="AT81" i="424"/>
  <c r="AB61" i="424"/>
  <c r="AB63" i="424"/>
  <c r="AQ78" i="422"/>
  <c r="AQ80" i="422"/>
  <c r="AT77" i="422"/>
  <c r="AQ77" i="422"/>
  <c r="AQ78" i="420"/>
  <c r="AR77" i="420"/>
  <c r="AE56" i="420"/>
  <c r="AB64" i="420"/>
  <c r="AS82" i="418"/>
  <c r="AQ77" i="418"/>
  <c r="AU87" i="418"/>
  <c r="AE73" i="418"/>
  <c r="AT85" i="418"/>
  <c r="AB87" i="418"/>
  <c r="AQ88" i="417"/>
  <c r="AE74" i="416"/>
  <c r="AE65" i="416"/>
  <c r="AT84" i="416"/>
  <c r="AB75" i="416"/>
  <c r="AT88" i="417"/>
  <c r="AE54" i="417"/>
  <c r="AB72" i="417"/>
  <c r="AE71" i="417"/>
  <c r="AB79" i="417"/>
  <c r="AR85" i="417"/>
  <c r="AS83" i="416"/>
  <c r="AE79" i="416"/>
  <c r="AB53" i="417"/>
  <c r="AS79" i="417"/>
  <c r="AB55" i="417"/>
  <c r="AQ86" i="415"/>
  <c r="AB82" i="415"/>
  <c r="AQ77" i="415"/>
  <c r="AE81" i="415"/>
  <c r="AS77" i="415"/>
  <c r="AB53" i="415"/>
  <c r="AU82" i="415"/>
  <c r="AB80" i="415"/>
  <c r="AT84" i="414"/>
  <c r="AB78" i="414"/>
  <c r="AU86" i="414"/>
  <c r="AU81" i="414"/>
  <c r="AE69" i="414"/>
  <c r="AB65" i="414"/>
  <c r="AQ80" i="414"/>
  <c r="AU84" i="462"/>
  <c r="AT81" i="454"/>
  <c r="AE76" i="452"/>
  <c r="AS86" i="450"/>
  <c r="AQ78" i="450"/>
  <c r="AB79" i="448"/>
  <c r="AE58" i="448"/>
  <c r="AE85" i="446"/>
  <c r="AE59" i="446"/>
  <c r="AE60" i="444"/>
  <c r="AB81" i="444"/>
  <c r="AE82" i="442"/>
  <c r="AQ81" i="442"/>
  <c r="AE65" i="440"/>
  <c r="AQ87" i="440"/>
  <c r="AR82" i="410"/>
  <c r="AC62" i="410"/>
  <c r="AJ85" i="410"/>
  <c r="AG54" i="410"/>
  <c r="AB66" i="438"/>
  <c r="AQ87" i="436"/>
  <c r="AE81" i="436"/>
  <c r="AT84" i="434"/>
  <c r="AU85" i="434"/>
  <c r="AB79" i="434"/>
  <c r="AB74" i="432"/>
  <c r="AT87" i="432"/>
  <c r="AJ63" i="410"/>
  <c r="AG73" i="410"/>
  <c r="AG62" i="410"/>
  <c r="AT87" i="410"/>
  <c r="AG55" i="410"/>
  <c r="AE70" i="438"/>
  <c r="AE88" i="436"/>
  <c r="AE77" i="436"/>
  <c r="AB65" i="434"/>
  <c r="AE58" i="434"/>
  <c r="AE59" i="432"/>
  <c r="AU84" i="438"/>
  <c r="AH68" i="410"/>
  <c r="AR77" i="438"/>
  <c r="AC61" i="410"/>
  <c r="AE61" i="438"/>
  <c r="AS85" i="436"/>
  <c r="AE68" i="436"/>
  <c r="AE54" i="436"/>
  <c r="AB68" i="434"/>
  <c r="AB80" i="434"/>
  <c r="AE83" i="432"/>
  <c r="AE76" i="432"/>
  <c r="AE82" i="430"/>
  <c r="AB59" i="430"/>
  <c r="AB59" i="428"/>
  <c r="AC81" i="410"/>
  <c r="AU85" i="436"/>
  <c r="AB78" i="432"/>
  <c r="AB76" i="430"/>
  <c r="AU85" i="430"/>
  <c r="AR81" i="428"/>
  <c r="AB63" i="426"/>
  <c r="AH83" i="410"/>
  <c r="AT86" i="438"/>
  <c r="AK87" i="410"/>
  <c r="AJ88" i="410"/>
  <c r="AE57" i="438"/>
  <c r="AE77" i="438"/>
  <c r="AR80" i="436"/>
  <c r="AT80" i="434"/>
  <c r="AB82" i="434"/>
  <c r="AB55" i="432"/>
  <c r="AR84" i="432"/>
  <c r="AS84" i="430"/>
  <c r="AE68" i="430"/>
  <c r="AR83" i="430"/>
  <c r="AU84" i="430"/>
  <c r="AB69" i="430"/>
  <c r="AR79" i="430"/>
  <c r="AU86" i="426"/>
  <c r="AS87" i="426"/>
  <c r="AE71" i="428"/>
  <c r="AR83" i="428"/>
  <c r="AE71" i="426"/>
  <c r="AU81" i="428"/>
  <c r="AB78" i="426"/>
  <c r="AB67" i="428"/>
  <c r="AE83" i="428"/>
  <c r="AB76" i="428"/>
  <c r="AT82" i="428"/>
  <c r="AE59" i="426"/>
  <c r="AE75" i="428"/>
  <c r="AE69" i="428"/>
  <c r="AR85" i="428"/>
  <c r="AE53" i="426"/>
  <c r="AU77" i="424"/>
  <c r="AE87" i="424"/>
  <c r="AS78" i="424"/>
  <c r="AB83" i="424"/>
  <c r="AS84" i="424"/>
  <c r="AR84" i="424"/>
  <c r="AB62" i="424"/>
  <c r="AE67" i="424"/>
  <c r="AU80" i="422"/>
  <c r="AE88" i="422"/>
  <c r="AB74" i="422"/>
  <c r="AU86" i="422"/>
  <c r="AE60" i="422"/>
  <c r="AR87" i="422"/>
  <c r="AE86" i="422"/>
  <c r="AQ87" i="422"/>
  <c r="AS81" i="420"/>
  <c r="AE59" i="420"/>
  <c r="AB81" i="420"/>
  <c r="AB83" i="420"/>
  <c r="AU87" i="420"/>
  <c r="AE53" i="420"/>
  <c r="AS80" i="420"/>
  <c r="AB58" i="420"/>
  <c r="AE80" i="420"/>
  <c r="AT79" i="418"/>
  <c r="AE69" i="418"/>
  <c r="AU86" i="418"/>
  <c r="AK65" i="410"/>
  <c r="AI81" i="410"/>
  <c r="AK66" i="410"/>
  <c r="AQ88" i="438"/>
  <c r="AS77" i="410"/>
  <c r="AE67" i="438"/>
  <c r="AB76" i="436"/>
  <c r="AR87" i="436"/>
  <c r="AR77" i="434"/>
  <c r="AS78" i="434"/>
  <c r="AT83" i="432"/>
  <c r="AB62" i="432"/>
  <c r="AR86" i="432"/>
  <c r="AE71" i="432"/>
  <c r="AB60" i="430"/>
  <c r="AR81" i="430"/>
  <c r="AE67" i="430"/>
  <c r="AB87" i="430"/>
  <c r="AU78" i="430"/>
  <c r="AB68" i="430"/>
  <c r="AR82" i="428"/>
  <c r="AB62" i="426"/>
  <c r="AB68" i="426"/>
  <c r="AE86" i="426"/>
  <c r="AT84" i="428"/>
  <c r="AU77" i="428"/>
  <c r="AE73" i="426"/>
  <c r="AE82" i="426"/>
  <c r="AB56" i="426"/>
  <c r="AU84" i="428"/>
  <c r="AU79" i="426"/>
  <c r="AB70" i="428"/>
  <c r="AE68" i="426"/>
  <c r="AE67" i="426"/>
  <c r="AE72" i="426"/>
  <c r="AQ85" i="424"/>
  <c r="AB81" i="424"/>
  <c r="AE54" i="424"/>
  <c r="AS82" i="424"/>
  <c r="AB86" i="424"/>
  <c r="AE75" i="424"/>
  <c r="AT86" i="424"/>
  <c r="AB75" i="424"/>
  <c r="AE85" i="424"/>
  <c r="AB82" i="422"/>
  <c r="AB80" i="422"/>
  <c r="AT85" i="422"/>
  <c r="AB58" i="422"/>
  <c r="AU83" i="422"/>
  <c r="AE78" i="422"/>
  <c r="AQ83" i="422"/>
  <c r="AE64" i="422"/>
  <c r="AT86" i="420"/>
  <c r="AB57" i="420"/>
  <c r="AU78" i="420"/>
  <c r="AR88" i="420"/>
  <c r="AB65" i="420"/>
  <c r="AS85" i="420"/>
  <c r="AB68" i="420"/>
  <c r="AR80" i="420"/>
  <c r="AR83" i="418"/>
  <c r="AB72" i="418"/>
  <c r="AU83" i="418"/>
  <c r="AU80" i="418"/>
  <c r="AB55" i="418"/>
  <c r="AR79" i="418"/>
  <c r="AQ78" i="418"/>
  <c r="AB61" i="418"/>
  <c r="AQ82" i="416"/>
  <c r="AR79" i="416"/>
  <c r="AB84" i="416"/>
  <c r="AT78" i="410"/>
  <c r="AS88" i="436"/>
  <c r="AQ79" i="432"/>
  <c r="AB79" i="430"/>
  <c r="AQ84" i="430"/>
  <c r="AB64" i="426"/>
  <c r="AU82" i="428"/>
  <c r="AB60" i="426"/>
  <c r="AE81" i="426"/>
  <c r="AR81" i="426"/>
  <c r="AB71" i="426"/>
  <c r="AE88" i="426"/>
  <c r="AB70" i="424"/>
  <c r="AE60" i="424"/>
  <c r="AU84" i="424"/>
  <c r="AB82" i="424"/>
  <c r="AB56" i="422"/>
  <c r="AQ82" i="422"/>
  <c r="AQ79" i="422"/>
  <c r="AU79" i="422"/>
  <c r="AB84" i="420"/>
  <c r="AB54" i="420"/>
  <c r="AU80" i="420"/>
  <c r="AE65" i="420"/>
  <c r="AU85" i="418"/>
  <c r="AQ85" i="418"/>
  <c r="AU79" i="418"/>
  <c r="AE63" i="418"/>
  <c r="AB83" i="418"/>
  <c r="AE64" i="418"/>
  <c r="AU80" i="417"/>
  <c r="AB87" i="416"/>
  <c r="AB62" i="417"/>
  <c r="AS78" i="417"/>
  <c r="AU85" i="416"/>
  <c r="AQ86" i="417"/>
  <c r="AE60" i="416"/>
  <c r="AB75" i="417"/>
  <c r="AS82" i="416"/>
  <c r="AE68" i="417"/>
  <c r="AS80" i="416"/>
  <c r="AR78" i="416"/>
  <c r="AE86" i="417"/>
  <c r="AE75" i="416"/>
  <c r="AT78" i="417"/>
  <c r="AU79" i="415"/>
  <c r="AE79" i="415"/>
  <c r="AE70" i="415"/>
  <c r="AR86" i="415"/>
  <c r="AE82" i="415"/>
  <c r="AS86" i="415"/>
  <c r="AE58" i="415"/>
  <c r="AU81" i="415"/>
  <c r="AB58" i="415"/>
  <c r="AQ87" i="414"/>
  <c r="AE79" i="414"/>
  <c r="AE55" i="414"/>
  <c r="AQ79" i="414"/>
  <c r="AB53" i="414"/>
  <c r="AB66" i="414"/>
  <c r="AQ81" i="414"/>
  <c r="AU81" i="458"/>
  <c r="AE75" i="450"/>
  <c r="AE75" i="446"/>
  <c r="AQ85" i="442"/>
  <c r="AK62" i="410"/>
  <c r="AB78" i="436"/>
  <c r="AU84" i="432"/>
  <c r="AI71" i="410"/>
  <c r="AB76" i="438"/>
  <c r="AT81" i="434"/>
  <c r="AH57" i="410"/>
  <c r="AB61" i="436"/>
  <c r="AS78" i="432"/>
  <c r="AS86" i="426"/>
  <c r="AB84" i="432"/>
  <c r="AE74" i="426"/>
  <c r="AH53" i="410"/>
  <c r="AE88" i="434"/>
  <c r="AU82" i="430"/>
  <c r="AB64" i="430"/>
  <c r="AB76" i="426"/>
  <c r="AE62" i="426"/>
  <c r="AR83" i="426"/>
  <c r="AR78" i="428"/>
  <c r="AQ88" i="424"/>
  <c r="AB73" i="424"/>
  <c r="AU77" i="422"/>
  <c r="AB61" i="422"/>
  <c r="AB82" i="420"/>
  <c r="AQ87" i="420"/>
  <c r="AU88" i="418"/>
  <c r="AR85" i="410"/>
  <c r="AB63" i="436"/>
  <c r="AB65" i="432"/>
  <c r="AE80" i="430"/>
  <c r="AS82" i="430"/>
  <c r="AR88" i="426"/>
  <c r="AB88" i="426"/>
  <c r="AT81" i="426"/>
  <c r="AB88" i="428"/>
  <c r="AE80" i="424"/>
  <c r="AB67" i="424"/>
  <c r="AT78" i="422"/>
  <c r="AT79" i="422"/>
  <c r="AB59" i="420"/>
  <c r="AB80" i="420"/>
  <c r="AS78" i="418"/>
  <c r="AR86" i="418"/>
  <c r="AQ81" i="438"/>
  <c r="AQ80" i="430"/>
  <c r="AE80" i="426"/>
  <c r="AU80" i="424"/>
  <c r="AB88" i="424"/>
  <c r="AB68" i="422"/>
  <c r="AE82" i="420"/>
  <c r="AS88" i="418"/>
  <c r="AE77" i="417"/>
  <c r="AR86" i="416"/>
  <c r="AS84" i="417"/>
  <c r="AE67" i="417"/>
  <c r="AQ79" i="415"/>
  <c r="AE87" i="415"/>
  <c r="AE70" i="414"/>
  <c r="AE86" i="414"/>
  <c r="AB61" i="414"/>
  <c r="AU86" i="413"/>
  <c r="AQ79" i="438"/>
  <c r="AE60" i="410"/>
  <c r="AE79" i="436"/>
  <c r="AE73" i="432"/>
  <c r="AT85" i="430"/>
  <c r="AE74" i="430"/>
  <c r="AE58" i="428"/>
  <c r="AT79" i="426"/>
  <c r="AE85" i="428"/>
  <c r="AU85" i="428"/>
  <c r="AB58" i="428"/>
  <c r="AE66" i="426"/>
  <c r="AQ78" i="424"/>
  <c r="AQ86" i="424"/>
  <c r="AE68" i="424"/>
  <c r="AS86" i="424"/>
  <c r="AB68" i="424"/>
  <c r="AE74" i="422"/>
  <c r="AE81" i="422"/>
  <c r="AE76" i="422"/>
  <c r="AB88" i="422"/>
  <c r="AE83" i="420"/>
  <c r="AU88" i="420"/>
  <c r="AR85" i="420"/>
  <c r="AT88" i="420"/>
  <c r="AB66" i="418"/>
  <c r="AB75" i="418"/>
  <c r="AE53" i="418"/>
  <c r="AQ80" i="418"/>
  <c r="AE56" i="418"/>
  <c r="AT87" i="416"/>
  <c r="AT88" i="416"/>
  <c r="AE54" i="416"/>
  <c r="AE81" i="416"/>
  <c r="AB58" i="417"/>
  <c r="AQ77" i="417"/>
  <c r="AQ78" i="417"/>
  <c r="AE80" i="417"/>
  <c r="AB76" i="416"/>
  <c r="AU86" i="416"/>
  <c r="AQ85" i="416"/>
  <c r="AR86" i="417"/>
  <c r="AB57" i="417"/>
  <c r="AE56" i="416"/>
  <c r="AB70" i="416"/>
  <c r="AB64" i="416"/>
  <c r="AU87" i="415"/>
  <c r="AE83" i="415"/>
  <c r="AT78" i="415"/>
  <c r="AE68" i="415"/>
  <c r="AR79" i="415"/>
  <c r="AE78" i="415"/>
  <c r="AB76" i="415"/>
  <c r="AE59" i="415"/>
  <c r="AR88" i="414"/>
  <c r="AE81" i="414"/>
  <c r="AQ88" i="414"/>
  <c r="AE80" i="414"/>
  <c r="AB63" i="414"/>
  <c r="AE66" i="414"/>
  <c r="AE64" i="414"/>
  <c r="AR87" i="414"/>
  <c r="AE67" i="414"/>
  <c r="AT79" i="413"/>
  <c r="AG65" i="410"/>
  <c r="AK55" i="410"/>
  <c r="AB58" i="434"/>
  <c r="AR85" i="430"/>
  <c r="AE65" i="430"/>
  <c r="AB83" i="426"/>
  <c r="AQ84" i="426"/>
  <c r="AB66" i="428"/>
  <c r="AE85" i="426"/>
  <c r="AU77" i="426"/>
  <c r="AE57" i="428"/>
  <c r="AE70" i="428"/>
  <c r="AE77" i="424"/>
  <c r="AU86" i="424"/>
  <c r="AU78" i="424"/>
  <c r="AB53" i="424"/>
  <c r="AE57" i="422"/>
  <c r="AS78" i="422"/>
  <c r="AR85" i="422"/>
  <c r="AU85" i="422"/>
  <c r="AS79" i="420"/>
  <c r="AU79" i="420"/>
  <c r="AB62" i="420"/>
  <c r="AB78" i="420"/>
  <c r="AT78" i="418"/>
  <c r="AQ84" i="418"/>
  <c r="AR85" i="418"/>
  <c r="AE87" i="418"/>
  <c r="AE85" i="418"/>
  <c r="AE62" i="418"/>
  <c r="AU86" i="417"/>
  <c r="AB80" i="417"/>
  <c r="AE76" i="416"/>
  <c r="AU79" i="416"/>
  <c r="AR85" i="416"/>
  <c r="AS81" i="417"/>
  <c r="AB73" i="417"/>
  <c r="AE72" i="416"/>
  <c r="AB81" i="416"/>
  <c r="AE78" i="416"/>
  <c r="AR79" i="417"/>
  <c r="AQ81" i="416"/>
  <c r="AE63" i="416"/>
  <c r="AE86" i="416"/>
  <c r="AT80" i="417"/>
  <c r="AE70" i="416"/>
  <c r="AE57" i="415"/>
  <c r="AE65" i="415"/>
  <c r="AT86" i="415"/>
  <c r="AE67" i="415"/>
  <c r="AT81" i="415"/>
  <c r="AE62" i="415"/>
  <c r="AT88" i="415"/>
  <c r="AB62" i="415"/>
  <c r="AU79" i="414"/>
  <c r="AB74" i="414"/>
  <c r="AT78" i="414"/>
  <c r="AQ86" i="414"/>
  <c r="AB76" i="414"/>
  <c r="AB58" i="414"/>
  <c r="AT85" i="414"/>
  <c r="AB85" i="414"/>
  <c r="AT88" i="413"/>
  <c r="AE69" i="413"/>
  <c r="AQ81" i="413"/>
  <c r="AR81" i="413"/>
  <c r="AE60" i="413"/>
  <c r="AE73" i="413"/>
  <c r="AE63" i="413"/>
  <c r="AE64" i="413"/>
  <c r="AU82" i="412"/>
  <c r="AB66" i="412"/>
  <c r="AQ82" i="412"/>
  <c r="AB53" i="412"/>
  <c r="AU84" i="412"/>
  <c r="AT86" i="412"/>
  <c r="AB87" i="412"/>
  <c r="AE88" i="412"/>
  <c r="AE55" i="412"/>
  <c r="AE57" i="411"/>
  <c r="AS85" i="432"/>
  <c r="AU78" i="426"/>
  <c r="AE86" i="428"/>
  <c r="AB78" i="424"/>
  <c r="AE65" i="422"/>
  <c r="AQ77" i="420"/>
  <c r="AB67" i="418"/>
  <c r="AT81" i="416"/>
  <c r="AR77" i="416"/>
  <c r="AR83" i="416"/>
  <c r="AB60" i="417"/>
  <c r="AE71" i="415"/>
  <c r="AE54" i="415"/>
  <c r="AB86" i="414"/>
  <c r="AE57" i="414"/>
  <c r="AT77" i="413"/>
  <c r="AU82" i="413"/>
  <c r="AU77" i="413"/>
  <c r="AE86" i="413"/>
  <c r="AB82" i="413"/>
  <c r="AB80" i="413"/>
  <c r="AE53" i="412"/>
  <c r="AU87" i="412"/>
  <c r="AH87" i="410"/>
  <c r="AE66" i="428"/>
  <c r="AT77" i="428"/>
  <c r="AT82" i="424"/>
  <c r="AR79" i="422"/>
  <c r="AQ86" i="420"/>
  <c r="AS83" i="418"/>
  <c r="AB57" i="418"/>
  <c r="AU81" i="417"/>
  <c r="AB83" i="416"/>
  <c r="AU82" i="417"/>
  <c r="AE53" i="416"/>
  <c r="AE85" i="415"/>
  <c r="AB88" i="415"/>
  <c r="AR84" i="414"/>
  <c r="AB56" i="414"/>
  <c r="AB67" i="413"/>
  <c r="AR88" i="413"/>
  <c r="AB78" i="413"/>
  <c r="AT84" i="413"/>
  <c r="AB55" i="413"/>
  <c r="AS86" i="412"/>
  <c r="AB85" i="412"/>
  <c r="AB84" i="412"/>
  <c r="AB77" i="412"/>
  <c r="AE58" i="412"/>
  <c r="AB86" i="412"/>
  <c r="AU79" i="411"/>
  <c r="AE72" i="411"/>
  <c r="AU78" i="411"/>
  <c r="AS83" i="411"/>
  <c r="AB76" i="411"/>
  <c r="AU83" i="436"/>
  <c r="AE70" i="426"/>
  <c r="AB77" i="422"/>
  <c r="AE70" i="418"/>
  <c r="AB80" i="416"/>
  <c r="AE80" i="416"/>
  <c r="AE55" i="415"/>
  <c r="AT77" i="414"/>
  <c r="AR78" i="413"/>
  <c r="AE74" i="413"/>
  <c r="AT85" i="413"/>
  <c r="AR85" i="412"/>
  <c r="AB74" i="412"/>
  <c r="AB79" i="412"/>
  <c r="AE75" i="412"/>
  <c r="AE75" i="411"/>
  <c r="AQ82" i="411"/>
  <c r="AU77" i="411"/>
  <c r="AQ84" i="411"/>
  <c r="AB65" i="411"/>
  <c r="AB74" i="411"/>
  <c r="AP87" i="399"/>
  <c r="AB53" i="422"/>
  <c r="AB64" i="417"/>
  <c r="AB84" i="413"/>
  <c r="AS88" i="412"/>
  <c r="AE78" i="411"/>
  <c r="AS85" i="411"/>
  <c r="AP77" i="388"/>
  <c r="AR80" i="426"/>
  <c r="AE79" i="422"/>
  <c r="AB86" i="418"/>
  <c r="AE61" i="417"/>
  <c r="AR88" i="417"/>
  <c r="AQ80" i="415"/>
  <c r="AE59" i="414"/>
  <c r="AB68" i="413"/>
  <c r="AB71" i="413"/>
  <c r="AE76" i="413"/>
  <c r="AE76" i="412"/>
  <c r="AS81" i="412"/>
  <c r="AB73" i="412"/>
  <c r="AR79" i="412"/>
  <c r="AE84" i="411"/>
  <c r="AT85" i="411"/>
  <c r="AQ78" i="411"/>
  <c r="AU85" i="411"/>
  <c r="AE63" i="411"/>
  <c r="AE81" i="411"/>
  <c r="AE85" i="411"/>
  <c r="AQ86" i="412"/>
  <c r="AB76" i="412"/>
  <c r="AQ87" i="411"/>
  <c r="AE55" i="411"/>
  <c r="AE68" i="411"/>
  <c r="AE67" i="411"/>
  <c r="AT77" i="420"/>
  <c r="AS85" i="416"/>
  <c r="AB88" i="413"/>
  <c r="AE62" i="412"/>
  <c r="AB81" i="412"/>
  <c r="AT87" i="411"/>
  <c r="AR84" i="411"/>
  <c r="AU86" i="428"/>
  <c r="AT84" i="424"/>
  <c r="AB85" i="420"/>
  <c r="AE74" i="418"/>
  <c r="AB77" i="417"/>
  <c r="AB88" i="417"/>
  <c r="AE60" i="414"/>
  <c r="AR87" i="413"/>
  <c r="AR80" i="412"/>
  <c r="AR87" i="411"/>
  <c r="AE83" i="426"/>
  <c r="AT78" i="412"/>
  <c r="AR77" i="411"/>
  <c r="AU77" i="417"/>
  <c r="AQ87" i="412"/>
  <c r="AQ86" i="452"/>
  <c r="AE54" i="448"/>
  <c r="AG86" i="410"/>
  <c r="AE82" i="434"/>
  <c r="AT82" i="410"/>
  <c r="AQ78" i="430"/>
  <c r="AT80" i="410"/>
  <c r="AE77" i="430"/>
  <c r="AS86" i="428"/>
  <c r="AT83" i="424"/>
  <c r="AS82" i="420"/>
  <c r="AT88" i="418"/>
  <c r="AE68" i="434"/>
  <c r="AU83" i="426"/>
  <c r="AU85" i="424"/>
  <c r="AB87" i="420"/>
  <c r="AE65" i="418"/>
  <c r="AB70" i="426"/>
  <c r="AB78" i="422"/>
  <c r="AS87" i="417"/>
  <c r="AB69" i="416"/>
  <c r="AU88" i="414"/>
  <c r="AU80" i="413"/>
  <c r="AT86" i="430"/>
  <c r="AT85" i="428"/>
  <c r="AB60" i="428"/>
  <c r="AE76" i="424"/>
  <c r="AB59" i="424"/>
  <c r="AT83" i="422"/>
  <c r="AE67" i="420"/>
  <c r="AS87" i="418"/>
  <c r="AS85" i="418"/>
  <c r="AE65" i="417"/>
  <c r="AB57" i="416"/>
  <c r="AB59" i="417"/>
  <c r="AB85" i="416"/>
  <c r="AB86" i="416"/>
  <c r="AQ88" i="415"/>
  <c r="AE88" i="415"/>
  <c r="AR86" i="414"/>
  <c r="AU84" i="414"/>
  <c r="AT83" i="414"/>
  <c r="AE70" i="413"/>
  <c r="AR88" i="432"/>
  <c r="AE80" i="428"/>
  <c r="AT84" i="426"/>
  <c r="AR88" i="424"/>
  <c r="AB69" i="424"/>
  <c r="AE56" i="422"/>
  <c r="AE71" i="422"/>
  <c r="AE64" i="420"/>
  <c r="AR82" i="418"/>
  <c r="AU78" i="416"/>
  <c r="AB63" i="416"/>
  <c r="AE82" i="416"/>
  <c r="AT87" i="417"/>
  <c r="AB78" i="416"/>
  <c r="AQ82" i="415"/>
  <c r="AQ85" i="415"/>
  <c r="AE84" i="415"/>
  <c r="AS80" i="414"/>
  <c r="AR82" i="414"/>
  <c r="AE74" i="414"/>
  <c r="AB66" i="413"/>
  <c r="AR79" i="413"/>
  <c r="AB65" i="413"/>
  <c r="AS80" i="412"/>
  <c r="AQ85" i="412"/>
  <c r="AR88" i="412"/>
  <c r="AE62" i="424"/>
  <c r="AB62" i="418"/>
  <c r="AE87" i="416"/>
  <c r="AE85" i="416"/>
  <c r="AT88" i="414"/>
  <c r="AQ85" i="413"/>
  <c r="AE68" i="413"/>
  <c r="AE56" i="412"/>
  <c r="AE63" i="426"/>
  <c r="AB63" i="420"/>
  <c r="AR81" i="417"/>
  <c r="AB55" i="415"/>
  <c r="AB54" i="414"/>
  <c r="AE58" i="413"/>
  <c r="AE85" i="413"/>
  <c r="AT82" i="412"/>
  <c r="AB58" i="412"/>
  <c r="AB61" i="411"/>
  <c r="AR84" i="417"/>
  <c r="AE73" i="415"/>
  <c r="AQ79" i="413"/>
  <c r="AR81" i="412"/>
  <c r="AR88" i="411"/>
  <c r="AE73" i="411"/>
  <c r="AU80" i="426"/>
  <c r="AB59" i="413"/>
  <c r="AB72" i="411"/>
  <c r="AE59" i="424"/>
  <c r="AB74" i="416"/>
  <c r="AQ88" i="413"/>
  <c r="AR83" i="412"/>
  <c r="AB68" i="411"/>
  <c r="AE62" i="411"/>
  <c r="AE80" i="412"/>
  <c r="AQ77" i="411"/>
  <c r="AS85" i="414"/>
  <c r="AE61" i="411"/>
  <c r="AS85" i="426"/>
  <c r="AB59" i="418"/>
  <c r="AE55" i="413"/>
  <c r="AE61" i="412"/>
  <c r="AB88" i="411"/>
  <c r="AS81" i="415"/>
  <c r="AR85" i="411"/>
  <c r="AQ82" i="452"/>
  <c r="AB64" i="448"/>
  <c r="AB61" i="444"/>
  <c r="AT83" i="440"/>
  <c r="AQ81" i="410"/>
  <c r="AQ88" i="436"/>
  <c r="AS79" i="432"/>
  <c r="AU78" i="410"/>
  <c r="AT82" i="436"/>
  <c r="AB58" i="432"/>
  <c r="AU84" i="410"/>
  <c r="AR82" i="436"/>
  <c r="AB77" i="432"/>
  <c r="AT87" i="428"/>
  <c r="AT88" i="430"/>
  <c r="AR87" i="438"/>
  <c r="AB61" i="438"/>
  <c r="AB86" i="432"/>
  <c r="AE61" i="430"/>
  <c r="AE86" i="430"/>
  <c r="AQ79" i="426"/>
  <c r="AB85" i="426"/>
  <c r="AB69" i="426"/>
  <c r="AE54" i="428"/>
  <c r="AE74" i="424"/>
  <c r="AQ83" i="424"/>
  <c r="AB57" i="422"/>
  <c r="AT86" i="422"/>
  <c r="AT83" i="420"/>
  <c r="AE76" i="420"/>
  <c r="AC83" i="410"/>
  <c r="AC71" i="410"/>
  <c r="AB86" i="436"/>
  <c r="AE67" i="432"/>
  <c r="AQ79" i="430"/>
  <c r="AE58" i="430"/>
  <c r="AB81" i="428"/>
  <c r="AE64" i="428"/>
  <c r="AE78" i="428"/>
  <c r="AU87" i="424"/>
  <c r="AR78" i="424"/>
  <c r="AT88" i="422"/>
  <c r="AB86" i="422"/>
  <c r="AE70" i="422"/>
  <c r="AU84" i="420"/>
  <c r="AE55" i="420"/>
  <c r="AT81" i="418"/>
  <c r="AB77" i="418"/>
  <c r="AE75" i="430"/>
  <c r="AR82" i="426"/>
  <c r="AS81" i="424"/>
  <c r="AE54" i="422"/>
  <c r="AB67" i="420"/>
  <c r="AE79" i="418"/>
  <c r="AB65" i="418"/>
  <c r="AB74" i="417"/>
  <c r="AB85" i="417"/>
  <c r="AQ81" i="417"/>
  <c r="AE81" i="417"/>
  <c r="AB79" i="415"/>
  <c r="AT80" i="415"/>
  <c r="AB79" i="414"/>
  <c r="AT79" i="414"/>
  <c r="AU83" i="413"/>
  <c r="AB58" i="413"/>
  <c r="AR78" i="438"/>
  <c r="AE73" i="438"/>
  <c r="AE74" i="434"/>
  <c r="AQ80" i="432"/>
  <c r="AB57" i="430"/>
  <c r="AU85" i="426"/>
  <c r="AQ86" i="426"/>
  <c r="AE79" i="428"/>
  <c r="AQ79" i="428"/>
  <c r="AT81" i="428"/>
  <c r="AE76" i="426"/>
  <c r="AS84" i="428"/>
  <c r="AT79" i="424"/>
  <c r="AT78" i="424"/>
  <c r="AT88" i="424"/>
  <c r="AE61" i="424"/>
  <c r="AR80" i="422"/>
  <c r="AE61" i="422"/>
  <c r="AE72" i="422"/>
  <c r="AE83" i="422"/>
  <c r="AQ83" i="420"/>
  <c r="AE58" i="420"/>
  <c r="AR79" i="420"/>
  <c r="AU86" i="420"/>
  <c r="AB76" i="420"/>
  <c r="AB82" i="418"/>
  <c r="AU77" i="418"/>
  <c r="AB78" i="418"/>
  <c r="AQ87" i="418"/>
  <c r="AB73" i="418"/>
  <c r="AU84" i="416"/>
  <c r="AB71" i="416"/>
  <c r="AB72" i="416"/>
  <c r="AR87" i="416"/>
  <c r="AE60" i="417"/>
  <c r="AT79" i="417"/>
  <c r="AT82" i="417"/>
  <c r="AE83" i="417"/>
  <c r="AB61" i="417"/>
  <c r="AE69" i="416"/>
  <c r="AU87" i="416"/>
  <c r="AT86" i="416"/>
  <c r="AE64" i="416"/>
  <c r="AE63" i="417"/>
  <c r="AB68" i="416"/>
  <c r="AB56" i="416"/>
  <c r="AU88" i="415"/>
  <c r="AE61" i="415"/>
  <c r="AQ87" i="415"/>
  <c r="AB83" i="415"/>
  <c r="AS84" i="415"/>
  <c r="AB86" i="415"/>
  <c r="AR84" i="415"/>
  <c r="AB66" i="415"/>
  <c r="AR85" i="414"/>
  <c r="AB64" i="414"/>
  <c r="AR83" i="414"/>
  <c r="AT80" i="414"/>
  <c r="AB60" i="414"/>
  <c r="AE84" i="414"/>
  <c r="AB70" i="414"/>
  <c r="AB75" i="414"/>
  <c r="AR83" i="413"/>
  <c r="AB79" i="413"/>
  <c r="AF73" i="410"/>
  <c r="AE87" i="436"/>
  <c r="AS77" i="432"/>
  <c r="AB58" i="430"/>
  <c r="AB56" i="430"/>
  <c r="AT77" i="426"/>
  <c r="AQ88" i="428"/>
  <c r="AB54" i="426"/>
  <c r="AT79" i="428"/>
  <c r="AB77" i="428"/>
  <c r="AE82" i="428"/>
  <c r="AB69" i="428"/>
  <c r="AE69" i="424"/>
  <c r="AB77" i="424"/>
  <c r="AS77" i="424"/>
  <c r="AE83" i="424"/>
  <c r="AB62" i="422"/>
  <c r="AB84" i="422"/>
  <c r="AE63" i="422"/>
  <c r="AB63" i="422"/>
  <c r="AE77" i="420"/>
  <c r="AU83" i="420"/>
  <c r="AE69" i="420"/>
  <c r="AB71" i="420"/>
  <c r="AE88" i="418"/>
  <c r="AB79" i="418"/>
  <c r="AE83" i="418"/>
  <c r="AE59" i="418"/>
  <c r="AE67" i="418"/>
  <c r="AT85" i="416"/>
  <c r="AQ83" i="416"/>
  <c r="AB83" i="417"/>
  <c r="AE73" i="416"/>
  <c r="AE57" i="417"/>
  <c r="AS87" i="416"/>
  <c r="AS86" i="416"/>
  <c r="AE76" i="417"/>
  <c r="AB65" i="417"/>
  <c r="AS88" i="417"/>
  <c r="AE62" i="416"/>
  <c r="AU83" i="417"/>
  <c r="AE82" i="417"/>
  <c r="AE66" i="417"/>
  <c r="AB62" i="416"/>
  <c r="AB82" i="417"/>
  <c r="AT85" i="415"/>
  <c r="AB60" i="415"/>
  <c r="AB87" i="415"/>
  <c r="AB57" i="415"/>
  <c r="AB65" i="415"/>
  <c r="AS80" i="415"/>
  <c r="AB73" i="415"/>
  <c r="AR80" i="415"/>
  <c r="AE76" i="415"/>
  <c r="AB73" i="414"/>
  <c r="AB80" i="414"/>
  <c r="AB62" i="414"/>
  <c r="AS77" i="414"/>
  <c r="AE58" i="414"/>
  <c r="AE73" i="414"/>
  <c r="AT86" i="414"/>
  <c r="AB81" i="414"/>
  <c r="AS84" i="413"/>
  <c r="AB56" i="413"/>
  <c r="AS86" i="413"/>
  <c r="AT87" i="413"/>
  <c r="AE80" i="413"/>
  <c r="AR80" i="413"/>
  <c r="AB81" i="413"/>
  <c r="AS79" i="413"/>
  <c r="AR87" i="412"/>
  <c r="AE81" i="412"/>
  <c r="AS87" i="412"/>
  <c r="AB71" i="412"/>
  <c r="AB70" i="412"/>
  <c r="AU88" i="412"/>
  <c r="AE85" i="412"/>
  <c r="AR77" i="412"/>
  <c r="AT83" i="411"/>
  <c r="AS88" i="410"/>
  <c r="AE62" i="430"/>
  <c r="AE79" i="426"/>
  <c r="AQ84" i="424"/>
  <c r="AR81" i="422"/>
  <c r="AE59" i="422"/>
  <c r="AT84" i="420"/>
  <c r="AT82" i="418"/>
  <c r="AE72" i="417"/>
  <c r="AU83" i="416"/>
  <c r="AR82" i="416"/>
  <c r="AE77" i="416"/>
  <c r="AR78" i="415"/>
  <c r="AT79" i="415"/>
  <c r="AS82" i="414"/>
  <c r="AE78" i="414"/>
  <c r="AE59" i="413"/>
  <c r="AE77" i="413"/>
  <c r="AB83" i="413"/>
  <c r="AR85" i="413"/>
  <c r="AB62" i="413"/>
  <c r="AU85" i="412"/>
  <c r="AB61" i="412"/>
  <c r="AT84" i="412"/>
  <c r="AT79" i="434"/>
  <c r="AS83" i="428"/>
  <c r="AB82" i="428"/>
  <c r="AB57" i="424"/>
  <c r="AT80" i="422"/>
  <c r="AE66" i="420"/>
  <c r="AU78" i="418"/>
  <c r="AT81" i="417"/>
  <c r="AQ84" i="417"/>
  <c r="AE68" i="416"/>
  <c r="AE79" i="417"/>
  <c r="AU80" i="415"/>
  <c r="AS88" i="415"/>
  <c r="AR79" i="414"/>
  <c r="AE65" i="414"/>
  <c r="AU81" i="413"/>
  <c r="AU88" i="413"/>
  <c r="AT86" i="413"/>
  <c r="AS87" i="413"/>
  <c r="AE79" i="413"/>
  <c r="AB57" i="413"/>
  <c r="AU80" i="412"/>
  <c r="AS77" i="412"/>
  <c r="AE65" i="412"/>
  <c r="AT77" i="412"/>
  <c r="AB80" i="412"/>
  <c r="AQ81" i="412"/>
  <c r="AT78" i="411"/>
  <c r="AE66" i="411"/>
  <c r="AB57" i="411"/>
  <c r="AQ81" i="411"/>
  <c r="AT86" i="411"/>
  <c r="AB83" i="430"/>
  <c r="AB79" i="426"/>
  <c r="AS86" i="422"/>
  <c r="AB71" i="418"/>
  <c r="AQ80" i="417"/>
  <c r="AB53" i="416"/>
  <c r="AB56" i="415"/>
  <c r="AT87" i="414"/>
  <c r="AE54" i="413"/>
  <c r="AS78" i="413"/>
  <c r="AS85" i="412"/>
  <c r="AQ79" i="412"/>
  <c r="AR78" i="412"/>
  <c r="AB68" i="412"/>
  <c r="AS87" i="411"/>
  <c r="AE64" i="411"/>
  <c r="AB75" i="411"/>
  <c r="AE65" i="411"/>
  <c r="AB83" i="411"/>
  <c r="AB70" i="411"/>
  <c r="AQ85" i="411"/>
  <c r="AG76" i="410"/>
  <c r="AR88" i="418"/>
  <c r="AT87" i="415"/>
  <c r="AE84" i="413"/>
  <c r="AE73" i="412"/>
  <c r="AR83" i="411"/>
  <c r="AB69" i="411"/>
  <c r="AE74" i="432"/>
  <c r="AB80" i="426"/>
  <c r="AT82" i="422"/>
  <c r="AB85" i="418"/>
  <c r="AR87" i="417"/>
  <c r="AB66" i="416"/>
  <c r="AS83" i="415"/>
  <c r="AE56" i="414"/>
  <c r="AT82" i="413"/>
  <c r="AB60" i="413"/>
  <c r="AE83" i="413"/>
  <c r="AQ83" i="412"/>
  <c r="AB57" i="412"/>
  <c r="AB64" i="412"/>
  <c r="AE64" i="412"/>
  <c r="AB56" i="411"/>
  <c r="AB78" i="411"/>
  <c r="AE69" i="411"/>
  <c r="AT77" i="411"/>
  <c r="AE53" i="411"/>
  <c r="AU88" i="411"/>
  <c r="AB72" i="413"/>
  <c r="AT87" i="412"/>
  <c r="AE68" i="412"/>
  <c r="AT84" i="411"/>
  <c r="AS79" i="411"/>
  <c r="AB84" i="411"/>
  <c r="AR78" i="430"/>
  <c r="AQ82" i="418"/>
  <c r="AT82" i="415"/>
  <c r="AU84" i="413"/>
  <c r="AT83" i="412"/>
  <c r="AS88" i="411"/>
  <c r="AE74" i="411"/>
  <c r="AB82" i="411"/>
  <c r="AE53" i="428"/>
  <c r="AB56" i="424"/>
  <c r="AT87" i="420"/>
  <c r="AE73" i="417"/>
  <c r="AB59" i="416"/>
  <c r="AB85" i="415"/>
  <c r="AB59" i="414"/>
  <c r="AE87" i="413"/>
  <c r="AE66" i="413"/>
  <c r="AB70" i="413"/>
  <c r="AU81" i="412"/>
  <c r="AE77" i="412"/>
  <c r="AQ79" i="411"/>
  <c r="AS78" i="411"/>
  <c r="AU80" i="411"/>
  <c r="AQ85" i="422"/>
  <c r="AS78" i="412"/>
  <c r="AS81" i="411"/>
  <c r="AR82" i="444"/>
  <c r="AU81" i="438"/>
  <c r="AC84" i="410"/>
  <c r="AT84" i="410"/>
  <c r="AB81" i="436"/>
  <c r="AS82" i="426"/>
  <c r="AE63" i="428"/>
  <c r="AB55" i="422"/>
  <c r="AR82" i="438"/>
  <c r="AU78" i="432"/>
  <c r="AQ87" i="428"/>
  <c r="AE76" i="428"/>
  <c r="AE69" i="422"/>
  <c r="AR78" i="418"/>
  <c r="AU77" i="436"/>
  <c r="AE70" i="424"/>
  <c r="AU77" i="420"/>
  <c r="AE58" i="416"/>
  <c r="AB70" i="415"/>
  <c r="AE71" i="414"/>
  <c r="AE58" i="438"/>
  <c r="AB84" i="426"/>
  <c r="AR79" i="426"/>
  <c r="AS81" i="426"/>
  <c r="AB66" i="424"/>
  <c r="AR84" i="422"/>
  <c r="AS86" i="420"/>
  <c r="AE60" i="420"/>
  <c r="AR81" i="418"/>
  <c r="AQ79" i="418"/>
  <c r="AB76" i="417"/>
  <c r="AB67" i="417"/>
  <c r="AE74" i="417"/>
  <c r="AS88" i="416"/>
  <c r="AR83" i="417"/>
  <c r="AE75" i="415"/>
  <c r="AR77" i="415"/>
  <c r="AE53" i="415"/>
  <c r="AS79" i="414"/>
  <c r="AE76" i="414"/>
  <c r="AS81" i="413"/>
  <c r="AE83" i="436"/>
  <c r="AQ88" i="426"/>
  <c r="AE57" i="426"/>
  <c r="AT80" i="426"/>
  <c r="AB76" i="424"/>
  <c r="AE85" i="422"/>
  <c r="AR86" i="420"/>
  <c r="AE71" i="418"/>
  <c r="AB76" i="418"/>
  <c r="AT77" i="416"/>
  <c r="AU82" i="416"/>
  <c r="AQ88" i="416"/>
  <c r="AR82" i="417"/>
  <c r="AE59" i="416"/>
  <c r="AB86" i="417"/>
  <c r="AS85" i="415"/>
  <c r="AB54" i="415"/>
  <c r="AT82" i="414"/>
  <c r="AQ77" i="414"/>
  <c r="AE87" i="414"/>
  <c r="AE71" i="413"/>
  <c r="AS82" i="413"/>
  <c r="AT79" i="412"/>
  <c r="AE86" i="412"/>
  <c r="AB55" i="412"/>
  <c r="AQ80" i="426"/>
  <c r="AE53" i="422"/>
  <c r="AE78" i="418"/>
  <c r="AE64" i="415"/>
  <c r="AB64" i="413"/>
  <c r="AU87" i="413"/>
  <c r="AB83" i="412"/>
  <c r="AE69" i="426"/>
  <c r="AS80" i="422"/>
  <c r="AB81" i="418"/>
  <c r="AB55" i="416"/>
  <c r="AB68" i="414"/>
  <c r="AR77" i="413"/>
  <c r="AS83" i="413"/>
  <c r="AB62" i="412"/>
  <c r="AR86" i="412"/>
  <c r="AE71" i="411"/>
  <c r="AR81" i="411"/>
  <c r="AE71" i="424"/>
  <c r="AB65" i="416"/>
  <c r="AR77" i="414"/>
  <c r="AU79" i="412"/>
  <c r="AE71" i="412"/>
  <c r="AQ88" i="411"/>
  <c r="AB62" i="411"/>
  <c r="AU85" i="414"/>
  <c r="AB59" i="411"/>
  <c r="AB75" i="420"/>
  <c r="AS81" i="416"/>
  <c r="AS86" i="414"/>
  <c r="AU83" i="412"/>
  <c r="AB69" i="412"/>
  <c r="AB64" i="411"/>
  <c r="AB53" i="411"/>
  <c r="AE70" i="412"/>
  <c r="AE77" i="411"/>
  <c r="AE75" i="417"/>
  <c r="AS82" i="412"/>
  <c r="AB60" i="411"/>
  <c r="AT77" i="417"/>
  <c r="AU83" i="414"/>
  <c r="AB74" i="413"/>
  <c r="AB85" i="411"/>
  <c r="AE84" i="420"/>
  <c r="AE66" i="412"/>
  <c r="AB73" i="411"/>
  <c r="AR79" i="450"/>
  <c r="AB66" i="446"/>
  <c r="AE63" i="442"/>
  <c r="AJ64" i="410"/>
  <c r="AE80" i="438"/>
  <c r="AE53" i="434"/>
  <c r="AS79" i="410"/>
  <c r="AE56" i="410"/>
  <c r="AU87" i="434"/>
  <c r="AH64" i="410"/>
  <c r="AB80" i="438"/>
  <c r="AU77" i="434"/>
  <c r="AT78" i="430"/>
  <c r="AB54" i="436"/>
  <c r="AU88" i="428"/>
  <c r="AR78" i="410"/>
  <c r="AE57" i="436"/>
  <c r="AB85" i="432"/>
  <c r="AT82" i="430"/>
  <c r="AT78" i="426"/>
  <c r="AQ83" i="426"/>
  <c r="AQ80" i="428"/>
  <c r="AB62" i="428"/>
  <c r="AB58" i="424"/>
  <c r="AR77" i="424"/>
  <c r="AE66" i="422"/>
  <c r="AQ86" i="422"/>
  <c r="AB56" i="420"/>
  <c r="AE74" i="420"/>
  <c r="AB70" i="418"/>
  <c r="AS86" i="410"/>
  <c r="AE72" i="438"/>
  <c r="AE80" i="434"/>
  <c r="AU87" i="430"/>
  <c r="AB72" i="430"/>
  <c r="AE75" i="426"/>
  <c r="AQ81" i="426"/>
  <c r="AS87" i="428"/>
  <c r="AU80" i="428"/>
  <c r="AE53" i="424"/>
  <c r="AE84" i="424"/>
  <c r="AB66" i="422"/>
  <c r="AE87" i="422"/>
  <c r="AE61" i="420"/>
  <c r="AS78" i="420"/>
  <c r="AB64" i="418"/>
  <c r="AB69" i="418"/>
  <c r="AU78" i="417"/>
  <c r="AE80" i="432"/>
  <c r="AT87" i="426"/>
  <c r="AB67" i="426"/>
  <c r="AU82" i="424"/>
  <c r="AE68" i="422"/>
  <c r="AQ81" i="420"/>
  <c r="AE84" i="418"/>
  <c r="AU88" i="416"/>
  <c r="AR77" i="417"/>
  <c r="AS86" i="417"/>
  <c r="AE55" i="416"/>
  <c r="AB72" i="415"/>
  <c r="AB59" i="415"/>
  <c r="AB55" i="414"/>
  <c r="AE85" i="414"/>
  <c r="AB57" i="414"/>
  <c r="AQ82" i="413"/>
  <c r="AU85" i="438"/>
  <c r="AF53" i="410"/>
  <c r="AB85" i="436"/>
  <c r="AB72" i="432"/>
  <c r="AB73" i="430"/>
  <c r="AU77" i="430"/>
  <c r="AT86" i="426"/>
  <c r="AS78" i="428"/>
  <c r="AB72" i="428"/>
  <c r="AB61" i="426"/>
  <c r="AB72" i="426"/>
  <c r="AB66" i="426"/>
  <c r="AE54" i="426"/>
  <c r="AE63" i="424"/>
  <c r="AB54" i="424"/>
  <c r="AS88" i="424"/>
  <c r="AR85" i="424"/>
  <c r="AB64" i="422"/>
  <c r="AE82" i="422"/>
  <c r="AR78" i="422"/>
  <c r="AU78" i="422"/>
  <c r="AB72" i="420"/>
  <c r="AE79" i="420"/>
  <c r="AE72" i="420"/>
  <c r="AB66" i="420"/>
  <c r="AS86" i="418"/>
  <c r="AE58" i="418"/>
  <c r="AQ86" i="418"/>
  <c r="AE72" i="418"/>
  <c r="AE55" i="418"/>
  <c r="AU84" i="417"/>
  <c r="AR80" i="417"/>
  <c r="AB82" i="416"/>
  <c r="AE56" i="417"/>
  <c r="AU81" i="416"/>
  <c r="AT82" i="416"/>
  <c r="AT79" i="416"/>
  <c r="AE84" i="416"/>
  <c r="AE67" i="416"/>
  <c r="AS77" i="416"/>
  <c r="AB70" i="417"/>
  <c r="AU88" i="417"/>
  <c r="AT78" i="416"/>
  <c r="AE59" i="417"/>
  <c r="AE87" i="417"/>
  <c r="AR88" i="416"/>
  <c r="AS79" i="415"/>
  <c r="AB68" i="415"/>
  <c r="AE74" i="415"/>
  <c r="AR83" i="415"/>
  <c r="AB75" i="415"/>
  <c r="AU83" i="415"/>
  <c r="AB63" i="415"/>
  <c r="AU86" i="415"/>
  <c r="AE63" i="415"/>
  <c r="AU77" i="414"/>
  <c r="AB87" i="414"/>
  <c r="AB77" i="414"/>
  <c r="AS87" i="414"/>
  <c r="AE54" i="414"/>
  <c r="AR81" i="414"/>
  <c r="AQ84" i="414"/>
  <c r="AS84" i="414"/>
  <c r="AQ87" i="413"/>
  <c r="AE62" i="413"/>
  <c r="AS87" i="410"/>
  <c r="AE65" i="434"/>
  <c r="AE57" i="432"/>
  <c r="AR82" i="430"/>
  <c r="AQ77" i="426"/>
  <c r="AR79" i="428"/>
  <c r="AE58" i="426"/>
  <c r="AQ77" i="428"/>
  <c r="AT83" i="426"/>
  <c r="AB74" i="426"/>
  <c r="AR85" i="426"/>
  <c r="AR86" i="424"/>
  <c r="AT87" i="424"/>
  <c r="AB60" i="424"/>
  <c r="AE65" i="424"/>
  <c r="AT87" i="422"/>
  <c r="AS88" i="422"/>
  <c r="AE67" i="422"/>
  <c r="AB70" i="422"/>
  <c r="AT82" i="420"/>
  <c r="AT81" i="420"/>
  <c r="AB60" i="420"/>
  <c r="AQ79" i="420"/>
  <c r="AS80" i="418"/>
  <c r="AR80" i="418"/>
  <c r="AQ83" i="418"/>
  <c r="AB60" i="418"/>
  <c r="AT84" i="418"/>
  <c r="AE81" i="418"/>
  <c r="AU80" i="416"/>
  <c r="AB60" i="416"/>
  <c r="AB67" i="416"/>
  <c r="AT85" i="417"/>
  <c r="AE53" i="417"/>
  <c r="AQ80" i="416"/>
  <c r="AQ78" i="416"/>
  <c r="AB54" i="416"/>
  <c r="AB73" i="416"/>
  <c r="AE64" i="417"/>
  <c r="AQ77" i="416"/>
  <c r="AT83" i="416"/>
  <c r="AE58" i="417"/>
  <c r="AB61" i="416"/>
  <c r="AU77" i="416"/>
  <c r="AE61" i="416"/>
  <c r="AQ81" i="415"/>
  <c r="AB67" i="415"/>
  <c r="AR82" i="415"/>
  <c r="AB69" i="415"/>
  <c r="AS82" i="415"/>
  <c r="AE80" i="415"/>
  <c r="AR87" i="415"/>
  <c r="AE77" i="415"/>
  <c r="AT81" i="414"/>
  <c r="AB67" i="414"/>
  <c r="AS81" i="414"/>
  <c r="AQ85" i="414"/>
  <c r="AB72" i="414"/>
  <c r="AB69" i="414"/>
  <c r="AU82" i="414"/>
  <c r="AE72" i="414"/>
  <c r="AU85" i="413"/>
  <c r="AE82" i="413"/>
  <c r="AT83" i="413"/>
  <c r="AT78" i="413"/>
  <c r="AE57" i="413"/>
  <c r="AE61" i="413"/>
  <c r="AR86" i="413"/>
  <c r="AE88" i="413"/>
  <c r="AE67" i="413"/>
  <c r="AB78" i="412"/>
  <c r="AE59" i="412"/>
  <c r="AE78" i="412"/>
  <c r="AR82" i="412"/>
  <c r="AQ77" i="412"/>
  <c r="AB56" i="412"/>
  <c r="AE60" i="412"/>
  <c r="AE79" i="412"/>
  <c r="AR78" i="411"/>
  <c r="AT79" i="436"/>
  <c r="AB75" i="428"/>
  <c r="AE56" i="426"/>
  <c r="AE82" i="424"/>
  <c r="AE62" i="422"/>
  <c r="AT78" i="420"/>
  <c r="AB80" i="418"/>
  <c r="AQ87" i="416"/>
  <c r="AB79" i="416"/>
  <c r="AE62" i="417"/>
  <c r="AB81" i="417"/>
  <c r="AS87" i="415"/>
  <c r="AU78" i="415"/>
  <c r="AQ82" i="414"/>
  <c r="AB88" i="414"/>
  <c r="AE68" i="414"/>
  <c r="AS85" i="413"/>
  <c r="AR82" i="413"/>
  <c r="AB85" i="413"/>
  <c r="AS77" i="413"/>
  <c r="AQ84" i="413"/>
  <c r="AS84" i="412"/>
  <c r="AU78" i="412"/>
  <c r="AB60" i="412"/>
  <c r="AE78" i="430"/>
  <c r="AB78" i="428"/>
  <c r="AB71" i="424"/>
  <c r="AE75" i="422"/>
  <c r="AS84" i="420"/>
  <c r="AT87" i="418"/>
  <c r="AT86" i="418"/>
  <c r="AB78" i="417"/>
  <c r="AE71" i="416"/>
  <c r="AS84" i="416"/>
  <c r="AT86" i="417"/>
  <c r="AR81" i="415"/>
  <c r="AR88" i="415"/>
  <c r="AU87" i="414"/>
  <c r="AQ83" i="414"/>
  <c r="AB76" i="413"/>
  <c r="AQ83" i="413"/>
  <c r="AE53" i="413"/>
  <c r="AT81" i="413"/>
  <c r="AE56" i="413"/>
  <c r="AU77" i="412"/>
  <c r="AE72" i="412"/>
  <c r="AQ80" i="412"/>
  <c r="AT88" i="412"/>
  <c r="AT80" i="412"/>
  <c r="AE84" i="412"/>
  <c r="AU87" i="411"/>
  <c r="AB54" i="411"/>
  <c r="AR80" i="411"/>
  <c r="AB67" i="411"/>
  <c r="AE87" i="411"/>
  <c r="AI77" i="410"/>
  <c r="AB84" i="428"/>
  <c r="AR79" i="424"/>
  <c r="AB79" i="420"/>
  <c r="AE69" i="417"/>
  <c r="AB87" i="417"/>
  <c r="AE56" i="415"/>
  <c r="AB83" i="414"/>
  <c r="AE65" i="413"/>
  <c r="AB61" i="413"/>
  <c r="AB69" i="413"/>
  <c r="AB72" i="412"/>
  <c r="AQ78" i="412"/>
  <c r="AE54" i="412"/>
  <c r="AT85" i="412"/>
  <c r="AS77" i="411"/>
  <c r="AT80" i="411"/>
  <c r="AR79" i="411"/>
  <c r="AQ80" i="411"/>
  <c r="AE58" i="411"/>
  <c r="AE54" i="411"/>
  <c r="AB63" i="411"/>
  <c r="AQ82" i="424"/>
  <c r="AR81" i="416"/>
  <c r="AU78" i="413"/>
  <c r="AQ88" i="412"/>
  <c r="AE87" i="412"/>
  <c r="AE88" i="411"/>
  <c r="AU84" i="411"/>
  <c r="AQ85" i="426"/>
  <c r="AU81" i="424"/>
  <c r="AE78" i="420"/>
  <c r="AQ86" i="416"/>
  <c r="AT80" i="416"/>
  <c r="AB64" i="415"/>
  <c r="AQ78" i="414"/>
  <c r="AR84" i="413"/>
  <c r="AQ86" i="413"/>
  <c r="AB87" i="413"/>
  <c r="AE83" i="412"/>
  <c r="AB88" i="412"/>
  <c r="AQ84" i="412"/>
  <c r="AB65" i="412"/>
  <c r="AS84" i="411"/>
  <c r="AU86" i="411"/>
  <c r="AU83" i="411"/>
  <c r="AR86" i="411"/>
  <c r="AB80" i="411"/>
  <c r="AB71" i="411"/>
  <c r="AE80" i="411"/>
  <c r="AB67" i="412"/>
  <c r="AE67" i="412"/>
  <c r="AE79" i="411"/>
  <c r="AQ86" i="411"/>
  <c r="AB55" i="411"/>
  <c r="AE83" i="411"/>
  <c r="AT77" i="424"/>
  <c r="AB88" i="416"/>
  <c r="AB82" i="414"/>
  <c r="AB63" i="413"/>
  <c r="AB75" i="412"/>
  <c r="AU81" i="411"/>
  <c r="AB87" i="411"/>
  <c r="AS84" i="432"/>
  <c r="AU87" i="428"/>
  <c r="AB72" i="422"/>
  <c r="AE61" i="418"/>
  <c r="AU79" i="417"/>
  <c r="AB68" i="417"/>
  <c r="AB77" i="415"/>
  <c r="AE82" i="414"/>
  <c r="AU79" i="413"/>
  <c r="AE78" i="413"/>
  <c r="AT81" i="412"/>
  <c r="AE63" i="412"/>
  <c r="AU82" i="411"/>
  <c r="AT82" i="411"/>
  <c r="AE60" i="411"/>
  <c r="AR87" i="434"/>
  <c r="AR84" i="418"/>
  <c r="AT84" i="415"/>
  <c r="AQ77" i="413"/>
  <c r="AS79" i="412"/>
  <c r="AB77" i="411"/>
  <c r="AE86" i="411"/>
  <c r="AE86" i="415"/>
  <c r="AQ80" i="413"/>
  <c r="AB82" i="412"/>
  <c r="AB81" i="411"/>
  <c r="AE70" i="411"/>
  <c r="AB63" i="417"/>
  <c r="AS88" i="414"/>
  <c r="AE57" i="412"/>
  <c r="AB66" i="411"/>
  <c r="AS80" i="413"/>
  <c r="AE56" i="411"/>
  <c r="AT78" i="440"/>
  <c r="AQ84" i="436"/>
  <c r="AR82" i="434"/>
  <c r="AB88" i="430"/>
  <c r="AS86" i="432"/>
  <c r="AS80" i="428"/>
  <c r="AR83" i="424"/>
  <c r="AS79" i="422"/>
  <c r="AB88" i="420"/>
  <c r="AE80" i="410"/>
  <c r="AQ86" i="430"/>
  <c r="AB82" i="426"/>
  <c r="AE72" i="424"/>
  <c r="AS85" i="422"/>
  <c r="AE70" i="420"/>
  <c r="AS77" i="417"/>
  <c r="AE74" i="428"/>
  <c r="AE66" i="418"/>
  <c r="AE78" i="417"/>
  <c r="AU84" i="415"/>
  <c r="AS78" i="414"/>
  <c r="AE81" i="413"/>
  <c r="AB83" i="434"/>
  <c r="AE56" i="430"/>
  <c r="AB75" i="426"/>
  <c r="AE62" i="428"/>
  <c r="AS79" i="424"/>
  <c r="AR86" i="422"/>
  <c r="AR88" i="422"/>
  <c r="AQ82" i="420"/>
  <c r="AQ81" i="418"/>
  <c r="AE77" i="418"/>
  <c r="AQ83" i="417"/>
  <c r="AR80" i="416"/>
  <c r="AS83" i="417"/>
  <c r="AE84" i="417"/>
  <c r="AS85" i="417"/>
  <c r="AE55" i="417"/>
  <c r="AT83" i="415"/>
  <c r="AB61" i="415"/>
  <c r="AT77" i="415"/>
  <c r="AE62" i="414"/>
  <c r="AB71" i="414"/>
  <c r="AE53" i="414"/>
  <c r="AI66" i="410"/>
  <c r="AB55" i="430"/>
  <c r="AS77" i="426"/>
  <c r="AE88" i="428"/>
  <c r="AE86" i="424"/>
  <c r="AS77" i="422"/>
  <c r="AE58" i="422"/>
  <c r="AE62" i="420"/>
  <c r="AQ88" i="420"/>
  <c r="AQ88" i="418"/>
  <c r="AE68" i="418"/>
  <c r="AB84" i="417"/>
  <c r="AQ85" i="417"/>
  <c r="AB77" i="416"/>
  <c r="AQ79" i="416"/>
  <c r="AE88" i="416"/>
  <c r="AE69" i="415"/>
  <c r="AE60" i="415"/>
  <c r="AQ78" i="415"/>
  <c r="AE77" i="414"/>
  <c r="AE75" i="414"/>
  <c r="AR78" i="414"/>
  <c r="AE72" i="413"/>
  <c r="AB73" i="413"/>
  <c r="AB53" i="413"/>
  <c r="AR84" i="412"/>
  <c r="AE74" i="412"/>
  <c r="AS80" i="411"/>
  <c r="AR84" i="428"/>
  <c r="AB86" i="420"/>
  <c r="AT84" i="417"/>
  <c r="AS79" i="416"/>
  <c r="AB78" i="415"/>
  <c r="AU78" i="414"/>
  <c r="AB86" i="413"/>
  <c r="AS83" i="412"/>
  <c r="AU80" i="430"/>
  <c r="AB85" i="424"/>
  <c r="AE85" i="417"/>
  <c r="AE70" i="417"/>
  <c r="AB74" i="415"/>
  <c r="AE75" i="413"/>
  <c r="AB75" i="413"/>
  <c r="AU86" i="412"/>
  <c r="AB63" i="412"/>
  <c r="AT88" i="411"/>
  <c r="AB86" i="411"/>
  <c r="AQ81" i="428"/>
  <c r="AU81" i="420"/>
  <c r="AS78" i="415"/>
  <c r="AS88" i="413"/>
  <c r="AE82" i="412"/>
  <c r="AT81" i="411"/>
  <c r="AE76" i="411"/>
  <c r="AE59" i="411"/>
  <c r="AQ79" i="417"/>
  <c r="AB59" i="412"/>
  <c r="AQ88" i="430"/>
  <c r="AB53" i="418"/>
  <c r="AQ83" i="415"/>
  <c r="AQ78" i="413"/>
  <c r="AE69" i="412"/>
  <c r="AS86" i="411"/>
  <c r="AE82" i="411"/>
  <c r="AR82" i="411"/>
  <c r="AT79" i="411"/>
  <c r="AB79" i="411"/>
  <c r="AS83" i="426"/>
  <c r="AT80" i="413"/>
  <c r="AS82" i="411"/>
  <c r="AR77" i="422"/>
  <c r="AR78" i="417"/>
  <c r="AB71" i="415"/>
  <c r="AB77" i="413"/>
  <c r="AB54" i="412"/>
  <c r="AB58" i="411"/>
  <c r="AB54" i="413"/>
  <c r="AQ83" i="411"/>
  <c r="Q25" i="400" l="1"/>
  <c r="K25" i="400"/>
  <c r="I22" i="405"/>
  <c r="N22" i="405"/>
  <c r="M22" i="406"/>
  <c r="R22" i="406"/>
  <c r="H22" i="406"/>
  <c r="N21" i="407"/>
  <c r="Q21" i="407"/>
  <c r="H21" i="407"/>
  <c r="K25" i="408"/>
  <c r="K33" i="408"/>
  <c r="O20" i="408"/>
  <c r="P20" i="408"/>
  <c r="J20" i="408"/>
  <c r="O23" i="398"/>
  <c r="P23" i="398"/>
  <c r="H25" i="400"/>
  <c r="Q28" i="401"/>
  <c r="N28" i="405"/>
  <c r="R16" i="406"/>
  <c r="L22" i="406"/>
  <c r="L35" i="407"/>
  <c r="R21" i="407"/>
  <c r="Q25" i="408"/>
  <c r="O25" i="408"/>
  <c r="N23" i="398"/>
  <c r="N22" i="406"/>
  <c r="H33" i="408"/>
  <c r="R22" i="405"/>
  <c r="J22" i="405"/>
  <c r="S22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S23" i="398"/>
  <c r="M22" i="405"/>
  <c r="K22" i="405"/>
  <c r="L22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2" i="405"/>
  <c r="Q22" i="405"/>
  <c r="O22" i="405"/>
  <c r="P22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5" i="408"/>
  <c r="P25" i="408"/>
  <c r="P33" i="408"/>
  <c r="J33" i="408"/>
  <c r="L16" i="408"/>
  <c r="Q16" i="408"/>
  <c r="J23" i="398"/>
  <c r="I23" i="398"/>
  <c r="Q20" i="401"/>
  <c r="I19" i="403"/>
  <c r="Q35" i="407"/>
  <c r="S35" i="407"/>
  <c r="P35" i="407"/>
  <c r="H25" i="408"/>
  <c r="M33" i="408"/>
  <c r="L5" i="408" s="1"/>
  <c r="R33" i="408"/>
  <c r="L25" i="400"/>
  <c r="K20" i="400"/>
  <c r="L20" i="400"/>
  <c r="Q20" i="400"/>
  <c r="I25" i="408"/>
  <c r="L25" i="408"/>
  <c r="R25" i="408"/>
  <c r="Q33" i="408"/>
  <c r="L33" i="408"/>
  <c r="H16" i="408"/>
  <c r="M16" i="408"/>
  <c r="R16" i="408"/>
  <c r="K16" i="408"/>
  <c r="J25" i="408"/>
  <c r="I33" i="408"/>
  <c r="N33" i="408"/>
  <c r="P16" i="408"/>
  <c r="J16" i="408"/>
  <c r="N25" i="408"/>
  <c r="S25" i="408"/>
  <c r="S33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8" i="405"/>
  <c r="S28" i="405"/>
  <c r="J28" i="405"/>
  <c r="S16" i="405"/>
  <c r="J16" i="405"/>
  <c r="O36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8" i="405"/>
  <c r="O28" i="405"/>
  <c r="Q28" i="405"/>
  <c r="P16" i="405"/>
  <c r="O16" i="405"/>
  <c r="Q16" i="405"/>
  <c r="S36" i="405"/>
  <c r="N36" i="405"/>
  <c r="P36" i="405"/>
  <c r="R36" i="405"/>
  <c r="P28" i="405"/>
  <c r="I28" i="405"/>
  <c r="L16" i="405"/>
  <c r="I16" i="405"/>
  <c r="N16" i="405"/>
  <c r="K36" i="405"/>
  <c r="H36" i="405"/>
  <c r="M36" i="405"/>
  <c r="L5" i="405" s="1"/>
  <c r="H16" i="405"/>
  <c r="I36" i="405"/>
  <c r="K28" i="405"/>
  <c r="M28" i="405"/>
  <c r="R28" i="405"/>
  <c r="K16" i="405"/>
  <c r="M16" i="405"/>
  <c r="R16" i="405"/>
  <c r="J36" i="405"/>
  <c r="L36" i="405"/>
  <c r="Q36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H23" i="398"/>
  <c r="M23" i="398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K23" i="398"/>
  <c r="J29" i="398"/>
  <c r="O39" i="400"/>
  <c r="P39" i="400"/>
  <c r="J39" i="400"/>
  <c r="S16" i="400"/>
  <c r="O16" i="400"/>
  <c r="J16" i="400"/>
  <c r="P31" i="400"/>
  <c r="Q31" i="400"/>
  <c r="K31" i="400"/>
  <c r="I39" i="400"/>
  <c r="L23" i="398"/>
  <c r="Q23" i="398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Q42" i="398"/>
  <c r="K42" i="398"/>
  <c r="L42" i="398"/>
  <c r="J42" i="398"/>
  <c r="O42" i="398"/>
  <c r="P42" i="398"/>
  <c r="I42" i="398"/>
  <c r="N42" i="398"/>
  <c r="S42" i="398"/>
  <c r="K29" i="398"/>
  <c r="L29" i="398"/>
  <c r="Q29" i="398"/>
  <c r="I16" i="398"/>
  <c r="S16" i="398"/>
  <c r="J16" i="398"/>
  <c r="N34" i="398"/>
  <c r="S34" i="398"/>
  <c r="I34" i="398"/>
  <c r="M42" i="398"/>
  <c r="L5" i="398" s="1"/>
  <c r="R42" i="398"/>
  <c r="H42" i="398"/>
  <c r="O29" i="398"/>
  <c r="P29" i="398"/>
  <c r="Q16" i="398"/>
  <c r="H16" i="398"/>
  <c r="N16" i="398"/>
  <c r="R34" i="398"/>
  <c r="H34" i="398"/>
  <c r="M34" i="398"/>
  <c r="S29" i="398"/>
  <c r="I29" i="398"/>
  <c r="N29" i="398"/>
  <c r="K16" i="398"/>
  <c r="P16" i="398"/>
  <c r="R16" i="398"/>
  <c r="K34" i="398"/>
  <c r="L34" i="398"/>
  <c r="Q34" i="398"/>
  <c r="H29" i="398"/>
  <c r="M29" i="398"/>
  <c r="R29" i="398"/>
  <c r="L16" i="398"/>
  <c r="O16" i="398"/>
  <c r="M16" i="398"/>
  <c r="J34" i="398"/>
  <c r="O34" i="398"/>
  <c r="P34" i="398"/>
  <c r="AC54" i="410"/>
  <c r="AI67" i="410"/>
  <c r="AJ59" i="410"/>
  <c r="AK59" i="410"/>
  <c r="AH61" i="410"/>
  <c r="AH74" i="410"/>
  <c r="AF74" i="410"/>
  <c r="AH60" i="476"/>
  <c r="AG77" i="476"/>
  <c r="AH59" i="476"/>
  <c r="AH69" i="476"/>
  <c r="AF54" i="476"/>
  <c r="AI84" i="476"/>
  <c r="AC70" i="476"/>
  <c r="AC77" i="476"/>
  <c r="AH68" i="476"/>
  <c r="AG87" i="476"/>
  <c r="AJ71" i="476"/>
  <c r="AI61" i="476"/>
  <c r="AJ79" i="476"/>
  <c r="AF72" i="476"/>
  <c r="AG62" i="476"/>
  <c r="AJ76" i="476"/>
  <c r="AI60" i="476"/>
  <c r="AJ73" i="476"/>
  <c r="AH64" i="476"/>
  <c r="AF69" i="476"/>
  <c r="AI82" i="476"/>
  <c r="AF66" i="476"/>
  <c r="AC60" i="476"/>
  <c r="AJ53" i="476"/>
  <c r="AJ56" i="476"/>
  <c r="AG75" i="476"/>
  <c r="AH71" i="476"/>
  <c r="AJ58" i="476"/>
  <c r="AI79" i="476"/>
  <c r="AH81" i="476"/>
  <c r="AG83" i="476"/>
  <c r="AC75" i="476"/>
  <c r="AK55" i="476"/>
  <c r="AC86" i="476"/>
  <c r="AI78" i="476"/>
  <c r="AH70" i="476"/>
  <c r="AH82" i="476"/>
  <c r="AJ85" i="476"/>
  <c r="AI57" i="476"/>
  <c r="AK65" i="476"/>
  <c r="AG56" i="476"/>
  <c r="AH86" i="476"/>
  <c r="AH74" i="476"/>
  <c r="AJ67" i="476"/>
  <c r="AG88" i="476"/>
  <c r="AJ81" i="476"/>
  <c r="AI63" i="476"/>
  <c r="AF80" i="476"/>
  <c r="AJ77" i="476"/>
  <c r="AG59" i="476"/>
  <c r="AG78" i="476"/>
  <c r="AJ54" i="476"/>
  <c r="AG84" i="476"/>
  <c r="AC53" i="476"/>
  <c r="AJ57" i="476"/>
  <c r="AI68" i="476"/>
  <c r="AK87" i="476"/>
  <c r="AF86" i="476"/>
  <c r="AG61" i="476"/>
  <c r="AH67" i="476"/>
  <c r="AK72" i="476"/>
  <c r="AI62" i="476"/>
  <c r="AI76" i="476"/>
  <c r="AK62" i="474"/>
  <c r="AG75" i="474"/>
  <c r="AG57" i="474"/>
  <c r="AH58" i="474"/>
  <c r="AG69" i="474"/>
  <c r="AI79" i="474"/>
  <c r="AK87" i="474"/>
  <c r="AG80" i="474"/>
  <c r="AC54" i="474"/>
  <c r="AC75" i="474"/>
  <c r="AG73" i="474"/>
  <c r="AH70" i="474"/>
  <c r="AF82" i="474"/>
  <c r="AJ81" i="474"/>
  <c r="AI65" i="474"/>
  <c r="AJ55" i="474"/>
  <c r="AH62" i="474"/>
  <c r="AH61" i="474"/>
  <c r="AG66" i="474"/>
  <c r="AF76" i="474"/>
  <c r="AI72" i="474"/>
  <c r="AH77" i="474"/>
  <c r="AC79" i="474"/>
  <c r="AG56" i="474"/>
  <c r="AK88" i="474"/>
  <c r="AH60" i="474"/>
  <c r="AI68" i="474"/>
  <c r="AJ70" i="474"/>
  <c r="AG78" i="474"/>
  <c r="AK81" i="474"/>
  <c r="AF85" i="474"/>
  <c r="AG55" i="474"/>
  <c r="AH67" i="474"/>
  <c r="AI61" i="474"/>
  <c r="AC82" i="474"/>
  <c r="AC65" i="474"/>
  <c r="AC71" i="474"/>
  <c r="AF53" i="474"/>
  <c r="AF64" i="474"/>
  <c r="AH74" i="474"/>
  <c r="AI84" i="474"/>
  <c r="AC74" i="474"/>
  <c r="AJ63" i="474"/>
  <c r="AI59" i="474"/>
  <c r="AK54" i="474"/>
  <c r="AF83" i="474"/>
  <c r="AK86" i="474"/>
  <c r="AI71" i="474"/>
  <c r="AK75" i="474"/>
  <c r="AF57" i="474"/>
  <c r="AF58" i="474"/>
  <c r="AK69" i="474"/>
  <c r="AF79" i="474"/>
  <c r="AH87" i="474"/>
  <c r="AK80" i="474"/>
  <c r="AC77" i="474"/>
  <c r="AF84" i="474"/>
  <c r="AH73" i="474"/>
  <c r="AI63" i="474"/>
  <c r="AJ82" i="474"/>
  <c r="AF54" i="474"/>
  <c r="AG65" i="474"/>
  <c r="AH86" i="474"/>
  <c r="AC67" i="472"/>
  <c r="AH88" i="472"/>
  <c r="AK68" i="472"/>
  <c r="AK67" i="472"/>
  <c r="AF60" i="472"/>
  <c r="AC76" i="472"/>
  <c r="AF80" i="472"/>
  <c r="AK71" i="472"/>
  <c r="AG63" i="472"/>
  <c r="AG69" i="472"/>
  <c r="AF57" i="472"/>
  <c r="AI56" i="472"/>
  <c r="AH59" i="472"/>
  <c r="AK55" i="472"/>
  <c r="AC61" i="472"/>
  <c r="AI70" i="472"/>
  <c r="AF64" i="472"/>
  <c r="AC78" i="472"/>
  <c r="AI68" i="472"/>
  <c r="AK72" i="472"/>
  <c r="AG82" i="472"/>
  <c r="AG74" i="472"/>
  <c r="AF54" i="472"/>
  <c r="AG79" i="472"/>
  <c r="AC65" i="472"/>
  <c r="AK61" i="472"/>
  <c r="AC62" i="472"/>
  <c r="AH66" i="472"/>
  <c r="AJ59" i="472"/>
  <c r="AJ78" i="472"/>
  <c r="AF62" i="472"/>
  <c r="AG70" i="472"/>
  <c r="AJ86" i="472"/>
  <c r="AJ81" i="472"/>
  <c r="AG53" i="472"/>
  <c r="AJ72" i="472"/>
  <c r="AJ65" i="472"/>
  <c r="AK58" i="472"/>
  <c r="AC68" i="472"/>
  <c r="AC75" i="472"/>
  <c r="AF76" i="472"/>
  <c r="AF73" i="472"/>
  <c r="AG85" i="472"/>
  <c r="AH75" i="472"/>
  <c r="AF87" i="472"/>
  <c r="AI84" i="472"/>
  <c r="AJ77" i="472"/>
  <c r="AJ83" i="472"/>
  <c r="AI88" i="472"/>
  <c r="AH81" i="472"/>
  <c r="AH67" i="472"/>
  <c r="AH60" i="472"/>
  <c r="AH65" i="472"/>
  <c r="AJ80" i="472"/>
  <c r="AF71" i="472"/>
  <c r="AK63" i="472"/>
  <c r="AK69" i="472"/>
  <c r="AJ57" i="472"/>
  <c r="AF56" i="472"/>
  <c r="AJ75" i="472"/>
  <c r="AJ55" i="472"/>
  <c r="AG84" i="472"/>
  <c r="AH77" i="472"/>
  <c r="AI72" i="470"/>
  <c r="AI61" i="470"/>
  <c r="AK86" i="470"/>
  <c r="AK71" i="470"/>
  <c r="AF54" i="470"/>
  <c r="AI76" i="470"/>
  <c r="AH75" i="470"/>
  <c r="AK64" i="470"/>
  <c r="AJ55" i="470"/>
  <c r="AF67" i="470"/>
  <c r="AI63" i="470"/>
  <c r="AI80" i="470"/>
  <c r="AF74" i="470"/>
  <c r="AF78" i="470"/>
  <c r="AC67" i="470"/>
  <c r="AG73" i="470"/>
  <c r="AC53" i="470"/>
  <c r="AH79" i="470"/>
  <c r="AH62" i="470"/>
  <c r="AG69" i="470"/>
  <c r="AH73" i="470"/>
  <c r="AK82" i="470"/>
  <c r="AC74" i="470"/>
  <c r="AF70" i="470"/>
  <c r="AI84" i="470"/>
  <c r="AH57" i="470"/>
  <c r="AG79" i="470"/>
  <c r="AK60" i="470"/>
  <c r="AK58" i="470"/>
  <c r="AF62" i="470"/>
  <c r="AG66" i="470"/>
  <c r="AI88" i="470"/>
  <c r="AK69" i="470"/>
  <c r="AH85" i="470"/>
  <c r="AI81" i="470"/>
  <c r="AJ56" i="470"/>
  <c r="AJ87" i="470"/>
  <c r="AJ83" i="470"/>
  <c r="AC61" i="470"/>
  <c r="AJ64" i="470"/>
  <c r="AJ63" i="470"/>
  <c r="AG78" i="470"/>
  <c r="AF72" i="470"/>
  <c r="AI83" i="470"/>
  <c r="AC57" i="470"/>
  <c r="AC69" i="470"/>
  <c r="AF59" i="470"/>
  <c r="AK76" i="470"/>
  <c r="AC84" i="470"/>
  <c r="AG77" i="470"/>
  <c r="AK55" i="470"/>
  <c r="AG67" i="470"/>
  <c r="AH63" i="470"/>
  <c r="AI53" i="470"/>
  <c r="AI74" i="470"/>
  <c r="AJ78" i="470"/>
  <c r="AJ68" i="470"/>
  <c r="AC66" i="470"/>
  <c r="AF86" i="470"/>
  <c r="AJ57" i="470"/>
  <c r="AF77" i="470"/>
  <c r="AH88" i="470"/>
  <c r="AH81" i="470"/>
  <c r="AK58" i="468"/>
  <c r="AJ83" i="468"/>
  <c r="AC54" i="468"/>
  <c r="AF60" i="468"/>
  <c r="AJ70" i="468"/>
  <c r="AG55" i="468"/>
  <c r="AG87" i="468"/>
  <c r="AJ82" i="468"/>
  <c r="AI64" i="468"/>
  <c r="AJ88" i="468"/>
  <c r="AI68" i="468"/>
  <c r="AF77" i="468"/>
  <c r="AJ62" i="468"/>
  <c r="AK61" i="468"/>
  <c r="AG81" i="468"/>
  <c r="AK65" i="468"/>
  <c r="AJ58" i="468"/>
  <c r="AI85" i="468"/>
  <c r="AI59" i="468"/>
  <c r="AI80" i="468"/>
  <c r="AH79" i="468"/>
  <c r="AI56" i="468"/>
  <c r="AI57" i="468"/>
  <c r="AG78" i="468"/>
  <c r="AH64" i="468"/>
  <c r="AK75" i="468"/>
  <c r="AG68" i="468"/>
  <c r="AK86" i="468"/>
  <c r="AK84" i="468"/>
  <c r="AG69" i="468"/>
  <c r="AJ66" i="468"/>
  <c r="AK76" i="468"/>
  <c r="AF71" i="468"/>
  <c r="AC72" i="468"/>
  <c r="AK63" i="468"/>
  <c r="AG80" i="468"/>
  <c r="AF79" i="468"/>
  <c r="AH56" i="468"/>
  <c r="AC84" i="468"/>
  <c r="AI74" i="468"/>
  <c r="AK53" i="468"/>
  <c r="AJ67" i="468"/>
  <c r="AG72" i="468"/>
  <c r="AI86" i="468"/>
  <c r="AI54" i="468"/>
  <c r="AC78" i="468"/>
  <c r="AF73" i="468"/>
  <c r="AI76" i="468"/>
  <c r="AI83" i="468"/>
  <c r="AC68" i="468"/>
  <c r="AJ60" i="468"/>
  <c r="AG70" i="468"/>
  <c r="AK55" i="468"/>
  <c r="AK87" i="468"/>
  <c r="AG82" i="468"/>
  <c r="AK74" i="468"/>
  <c r="AH88" i="468"/>
  <c r="AH67" i="468"/>
  <c r="AJ77" i="468"/>
  <c r="AF62" i="468"/>
  <c r="AG61" i="468"/>
  <c r="AK81" i="468"/>
  <c r="AH65" i="468"/>
  <c r="AI80" i="466"/>
  <c r="AJ88" i="466"/>
  <c r="AI79" i="466"/>
  <c r="AC62" i="466"/>
  <c r="AG67" i="466"/>
  <c r="AH56" i="466"/>
  <c r="AC82" i="466"/>
  <c r="AF65" i="466"/>
  <c r="AI63" i="466"/>
  <c r="AH57" i="466"/>
  <c r="AC58" i="466"/>
  <c r="AJ75" i="466"/>
  <c r="AK61" i="466"/>
  <c r="AG68" i="466"/>
  <c r="AJ81" i="466"/>
  <c r="AG62" i="466"/>
  <c r="AG80" i="466"/>
  <c r="AG83" i="466"/>
  <c r="AC69" i="466"/>
  <c r="AF59" i="466"/>
  <c r="AK55" i="466"/>
  <c r="AH86" i="466"/>
  <c r="AC53" i="466"/>
  <c r="AC56" i="466"/>
  <c r="AJ70" i="466"/>
  <c r="AC85" i="466"/>
  <c r="AG87" i="466"/>
  <c r="AK78" i="466"/>
  <c r="AJ66" i="466"/>
  <c r="AJ84" i="466"/>
  <c r="AH81" i="466"/>
  <c r="AC59" i="466"/>
  <c r="AI72" i="466"/>
  <c r="AJ71" i="466"/>
  <c r="AK76" i="466"/>
  <c r="AK54" i="466"/>
  <c r="AJ55" i="466"/>
  <c r="AF60" i="466"/>
  <c r="AK85" i="466"/>
  <c r="AI77" i="466"/>
  <c r="AH53" i="466"/>
  <c r="AJ73" i="466"/>
  <c r="AJ69" i="466"/>
  <c r="AI78" i="466"/>
  <c r="AG64" i="466"/>
  <c r="AK82" i="466"/>
  <c r="AG58" i="466"/>
  <c r="AF74" i="466"/>
  <c r="AG88" i="466"/>
  <c r="AH79" i="466"/>
  <c r="AJ76" i="466"/>
  <c r="AK67" i="466"/>
  <c r="AG56" i="466"/>
  <c r="AC88" i="466"/>
  <c r="AJ65" i="466"/>
  <c r="AH63" i="466"/>
  <c r="AI57" i="466"/>
  <c r="AI73" i="466"/>
  <c r="AH75" i="466"/>
  <c r="AH61" i="466"/>
  <c r="AK68" i="466"/>
  <c r="AJ82" i="466"/>
  <c r="AI62" i="466"/>
  <c r="AC85" i="464"/>
  <c r="AK63" i="464"/>
  <c r="AK79" i="464"/>
  <c r="AH58" i="464"/>
  <c r="AJ55" i="464"/>
  <c r="AG78" i="464"/>
  <c r="AI70" i="464"/>
  <c r="AI73" i="464"/>
  <c r="AC60" i="464"/>
  <c r="AJ84" i="464"/>
  <c r="AK68" i="464"/>
  <c r="AG82" i="464"/>
  <c r="AG65" i="464"/>
  <c r="AK60" i="464"/>
  <c r="AG80" i="464"/>
  <c r="AC84" i="464"/>
  <c r="AK62" i="464"/>
  <c r="AK77" i="464"/>
  <c r="AI72" i="464"/>
  <c r="AC75" i="464"/>
  <c r="AG88" i="464"/>
  <c r="AC80" i="464"/>
  <c r="AG70" i="464"/>
  <c r="AH74" i="464"/>
  <c r="AI56" i="464"/>
  <c r="AF54" i="464"/>
  <c r="AI68" i="464"/>
  <c r="AK64" i="464"/>
  <c r="AI85" i="464"/>
  <c r="AI60" i="464"/>
  <c r="AF53" i="464"/>
  <c r="AJ71" i="464"/>
  <c r="AK87" i="464"/>
  <c r="AH77" i="464"/>
  <c r="AF69" i="464"/>
  <c r="AC68" i="464"/>
  <c r="AI59" i="464"/>
  <c r="AF75" i="464"/>
  <c r="AF66" i="464"/>
  <c r="AK67" i="464"/>
  <c r="AF76" i="464"/>
  <c r="AH83" i="464"/>
  <c r="AK81" i="464"/>
  <c r="AI64" i="464"/>
  <c r="AF61" i="464"/>
  <c r="AH86" i="464"/>
  <c r="AF57" i="464"/>
  <c r="AC83" i="464"/>
  <c r="AH63" i="464"/>
  <c r="AJ79" i="464"/>
  <c r="AI58" i="464"/>
  <c r="AH55" i="464"/>
  <c r="AH78" i="464"/>
  <c r="AC71" i="464"/>
  <c r="AJ73" i="464"/>
  <c r="AC61" i="464"/>
  <c r="AH84" i="464"/>
  <c r="AF83" i="464"/>
  <c r="AK82" i="464"/>
  <c r="AK65" i="464"/>
  <c r="AC62" i="464"/>
  <c r="AF80" i="464"/>
  <c r="AC87" i="464"/>
  <c r="AJ85" i="462"/>
  <c r="AK75" i="462"/>
  <c r="AI54" i="462"/>
  <c r="AH68" i="462"/>
  <c r="AC69" i="462"/>
  <c r="AC58" i="462"/>
  <c r="AI79" i="462"/>
  <c r="AF61" i="462"/>
  <c r="AH73" i="462"/>
  <c r="AF56" i="462"/>
  <c r="AF63" i="462"/>
  <c r="AF76" i="462"/>
  <c r="AH66" i="462"/>
  <c r="AK83" i="462"/>
  <c r="AG62" i="462"/>
  <c r="AK82" i="462"/>
  <c r="AH85" i="462"/>
  <c r="AF57" i="462"/>
  <c r="AJ81" i="462"/>
  <c r="AJ59" i="462"/>
  <c r="AH86" i="462"/>
  <c r="AG74" i="462"/>
  <c r="AC85" i="462"/>
  <c r="AC62" i="462"/>
  <c r="AJ84" i="462"/>
  <c r="AH72" i="462"/>
  <c r="AF67" i="410"/>
  <c r="AG67" i="410"/>
  <c r="AG59" i="410"/>
  <c r="AI61" i="410"/>
  <c r="AG61" i="410"/>
  <c r="AK74" i="410"/>
  <c r="AJ74" i="410"/>
  <c r="AG60" i="476"/>
  <c r="AF73" i="476"/>
  <c r="AI64" i="476"/>
  <c r="AJ69" i="476"/>
  <c r="AC83" i="476"/>
  <c r="AJ66" i="476"/>
  <c r="AC58" i="476"/>
  <c r="AI53" i="476"/>
  <c r="AK68" i="476"/>
  <c r="AF75" i="476"/>
  <c r="AG71" i="476"/>
  <c r="AH58" i="476"/>
  <c r="AH79" i="476"/>
  <c r="AC69" i="476"/>
  <c r="AH83" i="476"/>
  <c r="AG76" i="476"/>
  <c r="AH55" i="476"/>
  <c r="AC84" i="476"/>
  <c r="AG64" i="476"/>
  <c r="AF70" i="476"/>
  <c r="AG82" i="476"/>
  <c r="AG85" i="476"/>
  <c r="AC72" i="476"/>
  <c r="AH65" i="476"/>
  <c r="AH56" i="476"/>
  <c r="AC80" i="476"/>
  <c r="AI74" i="476"/>
  <c r="AF58" i="476"/>
  <c r="AK88" i="476"/>
  <c r="AI81" i="476"/>
  <c r="AJ63" i="476"/>
  <c r="AI80" i="476"/>
  <c r="AF77" i="476"/>
  <c r="AK59" i="476"/>
  <c r="AF78" i="476"/>
  <c r="AG54" i="476"/>
  <c r="AK84" i="476"/>
  <c r="AC59" i="476"/>
  <c r="AK57" i="476"/>
  <c r="AJ65" i="476"/>
  <c r="AF87" i="476"/>
  <c r="AJ86" i="476"/>
  <c r="AK61" i="476"/>
  <c r="AG67" i="476"/>
  <c r="AH72" i="476"/>
  <c r="AH62" i="476"/>
  <c r="AF63" i="476"/>
  <c r="AK60" i="476"/>
  <c r="AK73" i="476"/>
  <c r="AI59" i="476"/>
  <c r="AI69" i="476"/>
  <c r="AC62" i="476"/>
  <c r="AG66" i="476"/>
  <c r="AC66" i="476"/>
  <c r="AG53" i="476"/>
  <c r="AG68" i="476"/>
  <c r="AJ75" i="476"/>
  <c r="AK71" i="476"/>
  <c r="AJ61" i="476"/>
  <c r="AK79" i="476"/>
  <c r="AC78" i="476"/>
  <c r="AF83" i="476"/>
  <c r="AF76" i="476"/>
  <c r="AF62" i="474"/>
  <c r="AC68" i="474"/>
  <c r="AK66" i="474"/>
  <c r="AJ76" i="474"/>
  <c r="AF72" i="474"/>
  <c r="AI77" i="474"/>
  <c r="AI87" i="474"/>
  <c r="AK56" i="474"/>
  <c r="AH88" i="474"/>
  <c r="AF60" i="474"/>
  <c r="AF68" i="474"/>
  <c r="AF70" i="474"/>
  <c r="AK78" i="474"/>
  <c r="AG81" i="474"/>
  <c r="AJ85" i="474"/>
  <c r="AI55" i="474"/>
  <c r="AF67" i="474"/>
  <c r="AK61" i="474"/>
  <c r="AH66" i="474"/>
  <c r="AC83" i="474"/>
  <c r="AC55" i="474"/>
  <c r="AJ53" i="474"/>
  <c r="AG64" i="474"/>
  <c r="AI74" i="474"/>
  <c r="AC73" i="474"/>
  <c r="AC64" i="474"/>
  <c r="AC87" i="474"/>
  <c r="AK59" i="474"/>
  <c r="AH78" i="474"/>
  <c r="AJ83" i="474"/>
  <c r="AG85" i="474"/>
  <c r="AK71" i="474"/>
  <c r="AH75" i="474"/>
  <c r="AJ57" i="474"/>
  <c r="AJ58" i="474"/>
  <c r="AF69" i="474"/>
  <c r="AJ79" i="474"/>
  <c r="AC84" i="474"/>
  <c r="AH80" i="474"/>
  <c r="AJ74" i="474"/>
  <c r="AJ84" i="474"/>
  <c r="AI73" i="474"/>
  <c r="AG63" i="474"/>
  <c r="AG82" i="474"/>
  <c r="AH54" i="474"/>
  <c r="AF65" i="474"/>
  <c r="AI86" i="474"/>
  <c r="AJ62" i="474"/>
  <c r="AI75" i="474"/>
  <c r="AC59" i="474"/>
  <c r="AG76" i="474"/>
  <c r="AJ72" i="474"/>
  <c r="AF77" i="474"/>
  <c r="AF87" i="474"/>
  <c r="AI56" i="474"/>
  <c r="AI88" i="474"/>
  <c r="AG60" i="474"/>
  <c r="AJ68" i="474"/>
  <c r="AI70" i="474"/>
  <c r="AC58" i="474"/>
  <c r="AH81" i="474"/>
  <c r="AC72" i="474"/>
  <c r="AK55" i="474"/>
  <c r="AJ64" i="472"/>
  <c r="AK88" i="472"/>
  <c r="AH68" i="472"/>
  <c r="AF67" i="472"/>
  <c r="AK82" i="472"/>
  <c r="AK74" i="472"/>
  <c r="AJ54" i="472"/>
  <c r="AK79" i="472"/>
  <c r="AC82" i="472"/>
  <c r="AF61" i="472"/>
  <c r="AH57" i="472"/>
  <c r="AI66" i="472"/>
  <c r="AG59" i="472"/>
  <c r="AG78" i="472"/>
  <c r="AJ62" i="472"/>
  <c r="AK70" i="472"/>
  <c r="AG86" i="472"/>
  <c r="AC54" i="472"/>
  <c r="AK53" i="472"/>
  <c r="AI72" i="472"/>
  <c r="AI82" i="472"/>
  <c r="AF58" i="472"/>
  <c r="AC81" i="472"/>
  <c r="AC66" i="472"/>
  <c r="AH76" i="472"/>
  <c r="AJ73" i="472"/>
  <c r="AK85" i="472"/>
  <c r="AG66" i="472"/>
  <c r="AI87" i="472"/>
  <c r="AC69" i="472"/>
  <c r="AC85" i="472"/>
  <c r="AI83" i="472"/>
  <c r="AC60" i="472"/>
  <c r="AG81" i="472"/>
  <c r="AC79" i="472"/>
  <c r="AG60" i="472"/>
  <c r="AG65" i="472"/>
  <c r="AH80" i="472"/>
  <c r="AI71" i="472"/>
  <c r="AH63" i="472"/>
  <c r="AI69" i="472"/>
  <c r="AH73" i="472"/>
  <c r="AH56" i="472"/>
  <c r="AG75" i="472"/>
  <c r="AF55" i="472"/>
  <c r="AK84" i="472"/>
  <c r="AG77" i="472"/>
  <c r="AG64" i="472"/>
  <c r="AG88" i="472"/>
  <c r="AF68" i="472"/>
  <c r="AJ67" i="472"/>
  <c r="AC63" i="472"/>
  <c r="AF74" i="472"/>
  <c r="AI54" i="472"/>
  <c r="AH79" i="472"/>
  <c r="AF63" i="472"/>
  <c r="AJ61" i="472"/>
  <c r="AI57" i="472"/>
  <c r="AC83" i="472"/>
  <c r="AK59" i="472"/>
  <c r="AK78" i="472"/>
  <c r="AI62" i="472"/>
  <c r="AF70" i="472"/>
  <c r="AK72" i="470"/>
  <c r="AK83" i="470"/>
  <c r="AC76" i="470"/>
  <c r="AJ84" i="470"/>
  <c r="AI59" i="470"/>
  <c r="AF76" i="470"/>
  <c r="AI60" i="470"/>
  <c r="AH77" i="470"/>
  <c r="AG55" i="470"/>
  <c r="AH67" i="470"/>
  <c r="AJ88" i="470"/>
  <c r="AG53" i="470"/>
  <c r="AH74" i="470"/>
  <c r="AK81" i="470"/>
  <c r="AF68" i="470"/>
  <c r="AC63" i="470"/>
  <c r="AH71" i="470"/>
  <c r="AJ60" i="470"/>
  <c r="AC56" i="470"/>
  <c r="AJ85" i="470"/>
  <c r="AF87" i="470"/>
  <c r="AH61" i="470"/>
  <c r="AJ86" i="470"/>
  <c r="AJ71" i="470"/>
  <c r="AG54" i="470"/>
  <c r="AF57" i="470"/>
  <c r="AJ75" i="470"/>
  <c r="AH64" i="470"/>
  <c r="AH58" i="470"/>
  <c r="AC81" i="470"/>
  <c r="AI66" i="470"/>
  <c r="AF80" i="470"/>
  <c r="AF69" i="470"/>
  <c r="AC62" i="470"/>
  <c r="AI65" i="470"/>
  <c r="AK73" i="470"/>
  <c r="AH82" i="470"/>
  <c r="AC72" i="470"/>
  <c r="AG59" i="470"/>
  <c r="AG58" i="470"/>
  <c r="AC87" i="470"/>
  <c r="AF65" i="470"/>
  <c r="AI82" i="470"/>
  <c r="AF83" i="470"/>
  <c r="AG70" i="470"/>
  <c r="AK84" i="470"/>
  <c r="AH59" i="470"/>
  <c r="AF79" i="470"/>
  <c r="AF60" i="470"/>
  <c r="AI77" i="470"/>
  <c r="AG62" i="470"/>
  <c r="AC73" i="470"/>
  <c r="AK88" i="470"/>
  <c r="AK53" i="470"/>
  <c r="AG85" i="470"/>
  <c r="AJ81" i="470"/>
  <c r="AI56" i="470"/>
  <c r="AK87" i="470"/>
  <c r="AH70" i="470"/>
  <c r="AJ79" i="470"/>
  <c r="AI55" i="470"/>
  <c r="AH53" i="470"/>
  <c r="AH65" i="470"/>
  <c r="AF58" i="468"/>
  <c r="AF85" i="468"/>
  <c r="AG59" i="468"/>
  <c r="AC81" i="468"/>
  <c r="AC76" i="468"/>
  <c r="AC53" i="468"/>
  <c r="AH57" i="468"/>
  <c r="AK78" i="468"/>
  <c r="AK64" i="468"/>
  <c r="AH75" i="468"/>
  <c r="AK68" i="468"/>
  <c r="AH77" i="468"/>
  <c r="AF84" i="468"/>
  <c r="AK69" i="468"/>
  <c r="AG66" i="468"/>
  <c r="AF65" i="468"/>
  <c r="AI71" i="468"/>
  <c r="AC70" i="468"/>
  <c r="AF63" i="468"/>
  <c r="AK80" i="468"/>
  <c r="AJ79" i="468"/>
  <c r="AK56" i="468"/>
  <c r="AJ57" i="468"/>
  <c r="AI78" i="468"/>
  <c r="AF53" i="468"/>
  <c r="AJ75" i="468"/>
  <c r="AK72" i="468"/>
  <c r="AH86" i="468"/>
  <c r="AH54" i="468"/>
  <c r="AC82" i="468"/>
  <c r="AJ73" i="468"/>
  <c r="AH76" i="468"/>
  <c r="AG83" i="468"/>
  <c r="AC62" i="468"/>
  <c r="AI60" i="468"/>
  <c r="AK70" i="468"/>
  <c r="AF55" i="468"/>
  <c r="AH87" i="468"/>
  <c r="AK82" i="468"/>
  <c r="AG74" i="468"/>
  <c r="AI88" i="468"/>
  <c r="AG67" i="468"/>
  <c r="AI72" i="468"/>
  <c r="AI62" i="468"/>
  <c r="AI61" i="468"/>
  <c r="AI81" i="468"/>
  <c r="AH73" i="468"/>
  <c r="AI58" i="468"/>
  <c r="AJ85" i="468"/>
  <c r="AK59" i="468"/>
  <c r="AH60" i="468"/>
  <c r="AI70" i="468"/>
  <c r="AC59" i="468"/>
  <c r="AJ87" i="468"/>
  <c r="AI82" i="468"/>
  <c r="AG64" i="468"/>
  <c r="AK88" i="468"/>
  <c r="AF68" i="468"/>
  <c r="AG77" i="468"/>
  <c r="AJ84" i="468"/>
  <c r="AH69" i="468"/>
  <c r="AK66" i="468"/>
  <c r="AJ65" i="468"/>
  <c r="AH80" i="466"/>
  <c r="AI83" i="466"/>
  <c r="AG79" i="466"/>
  <c r="AI59" i="466"/>
  <c r="AJ67" i="466"/>
  <c r="AG86" i="466"/>
  <c r="AC71" i="466"/>
  <c r="AC67" i="466"/>
  <c r="AH70" i="466"/>
  <c r="AK57" i="466"/>
  <c r="AI87" i="466"/>
  <c r="AG75" i="466"/>
  <c r="AF66" i="466"/>
  <c r="AI84" i="466"/>
  <c r="AI81" i="466"/>
  <c r="AC87" i="466"/>
  <c r="AH72" i="466"/>
  <c r="AH71" i="466"/>
  <c r="AC84" i="466"/>
  <c r="AI54" i="466"/>
  <c r="AI55" i="466"/>
  <c r="AJ60" i="466"/>
  <c r="AF85" i="466"/>
  <c r="AG77" i="466"/>
  <c r="AI53" i="466"/>
  <c r="AC63" i="466"/>
  <c r="AI69" i="466"/>
  <c r="AJ78" i="466"/>
  <c r="AK64" i="466"/>
  <c r="AK84" i="466"/>
  <c r="AI58" i="466"/>
  <c r="AK74" i="466"/>
  <c r="AK88" i="466"/>
  <c r="AI71" i="466"/>
  <c r="AF76" i="466"/>
  <c r="AC80" i="466"/>
  <c r="AI56" i="466"/>
  <c r="AH60" i="466"/>
  <c r="AI65" i="466"/>
  <c r="AG63" i="466"/>
  <c r="AF53" i="466"/>
  <c r="AH73" i="466"/>
  <c r="AK69" i="466"/>
  <c r="AG61" i="466"/>
  <c r="AF68" i="466"/>
  <c r="AF82" i="466"/>
  <c r="AH62" i="466"/>
  <c r="AK80" i="466"/>
  <c r="AH83" i="466"/>
  <c r="AF79" i="466"/>
  <c r="AH59" i="466"/>
  <c r="AF67" i="466"/>
  <c r="AK86" i="466"/>
  <c r="AC70" i="466"/>
  <c r="AK65" i="466"/>
  <c r="AI70" i="466"/>
  <c r="AF57" i="466"/>
  <c r="AF87" i="466"/>
  <c r="AI75" i="466"/>
  <c r="AG66" i="466"/>
  <c r="AC86" i="466"/>
  <c r="AG81" i="466"/>
  <c r="AK62" i="466"/>
  <c r="AF62" i="464"/>
  <c r="AF63" i="464"/>
  <c r="AF72" i="464"/>
  <c r="AG58" i="464"/>
  <c r="AF88" i="464"/>
  <c r="AJ78" i="464"/>
  <c r="AK70" i="464"/>
  <c r="AF74" i="464"/>
  <c r="AJ56" i="464"/>
  <c r="AJ54" i="464"/>
  <c r="AH68" i="464"/>
  <c r="AI82" i="464"/>
  <c r="AF85" i="464"/>
  <c r="AH60" i="464"/>
  <c r="AG53" i="464"/>
  <c r="AF71" i="464"/>
  <c r="AH87" i="464"/>
  <c r="AF77" i="464"/>
  <c r="AJ69" i="464"/>
  <c r="AC72" i="464"/>
  <c r="AG59" i="464"/>
  <c r="AK75" i="464"/>
  <c r="AJ66" i="464"/>
  <c r="AH67" i="464"/>
  <c r="AK76" i="464"/>
  <c r="AG54" i="464"/>
  <c r="AI81" i="464"/>
  <c r="AH64" i="464"/>
  <c r="AJ61" i="464"/>
  <c r="AF86" i="464"/>
  <c r="AJ57" i="464"/>
  <c r="AC79" i="464"/>
  <c r="AJ87" i="464"/>
  <c r="AF79" i="464"/>
  <c r="AH69" i="464"/>
  <c r="AF55" i="464"/>
  <c r="AC69" i="464"/>
  <c r="AC64" i="464"/>
  <c r="AG73" i="464"/>
  <c r="AF67" i="464"/>
  <c r="AI84" i="464"/>
  <c r="AJ83" i="464"/>
  <c r="AC76" i="464"/>
  <c r="AI65" i="464"/>
  <c r="AH61" i="464"/>
  <c r="AJ80" i="464"/>
  <c r="AH57" i="464"/>
  <c r="AJ62" i="464"/>
  <c r="AJ63" i="464"/>
  <c r="AK72" i="464"/>
  <c r="AK58" i="464"/>
  <c r="AJ88" i="464"/>
  <c r="AI78" i="464"/>
  <c r="AF70" i="464"/>
  <c r="AJ74" i="464"/>
  <c r="AH56" i="464"/>
  <c r="AG84" i="464"/>
  <c r="AF68" i="464"/>
  <c r="AH82" i="464"/>
  <c r="AJ85" i="464"/>
  <c r="AF60" i="464"/>
  <c r="AK53" i="464"/>
  <c r="AK71" i="464"/>
  <c r="AG85" i="462"/>
  <c r="AJ57" i="462"/>
  <c r="AK54" i="462"/>
  <c r="AH59" i="462"/>
  <c r="AF86" i="462"/>
  <c r="AK74" i="462"/>
  <c r="AK79" i="462"/>
  <c r="AC88" i="462"/>
  <c r="AH84" i="462"/>
  <c r="AH56" i="462"/>
  <c r="AF67" i="462"/>
  <c r="AF60" i="462"/>
  <c r="AF66" i="462"/>
  <c r="AF83" i="462"/>
  <c r="AI53" i="462"/>
  <c r="AH82" i="462"/>
  <c r="AC65" i="462"/>
  <c r="AI80" i="462"/>
  <c r="AG81" i="462"/>
  <c r="AC82" i="462"/>
  <c r="AK55" i="462"/>
  <c r="AK87" i="462"/>
  <c r="AI58" i="462"/>
  <c r="AI78" i="462"/>
  <c r="AI65" i="462"/>
  <c r="AH67" i="410"/>
  <c r="AK67" i="410"/>
  <c r="AI59" i="410"/>
  <c r="AK61" i="410"/>
  <c r="AJ61" i="410"/>
  <c r="AI74" i="410"/>
  <c r="AC78" i="410"/>
  <c r="AI55" i="476"/>
  <c r="AC68" i="476"/>
  <c r="AK64" i="476"/>
  <c r="AJ70" i="476"/>
  <c r="AJ82" i="476"/>
  <c r="AK85" i="476"/>
  <c r="AC55" i="476"/>
  <c r="AC74" i="476"/>
  <c r="AI56" i="476"/>
  <c r="AI75" i="476"/>
  <c r="AG74" i="476"/>
  <c r="AK58" i="476"/>
  <c r="AI88" i="476"/>
  <c r="AF81" i="476"/>
  <c r="AC82" i="476"/>
  <c r="AJ80" i="476"/>
  <c r="AK77" i="476"/>
  <c r="AC88" i="476"/>
  <c r="AK78" i="476"/>
  <c r="AK54" i="476"/>
  <c r="AF84" i="476"/>
  <c r="AI85" i="476"/>
  <c r="AG57" i="476"/>
  <c r="AF65" i="476"/>
  <c r="AJ87" i="476"/>
  <c r="AI86" i="476"/>
  <c r="AC56" i="476"/>
  <c r="AK67" i="476"/>
  <c r="AJ72" i="476"/>
  <c r="AF62" i="476"/>
  <c r="AH63" i="476"/>
  <c r="AF60" i="476"/>
  <c r="AH73" i="476"/>
  <c r="AJ59" i="476"/>
  <c r="AG69" i="476"/>
  <c r="AI54" i="476"/>
  <c r="AK66" i="476"/>
  <c r="AC87" i="476"/>
  <c r="AK53" i="476"/>
  <c r="AF68" i="476"/>
  <c r="AC76" i="476"/>
  <c r="AI71" i="476"/>
  <c r="AF61" i="476"/>
  <c r="AG79" i="476"/>
  <c r="AC64" i="476"/>
  <c r="AJ83" i="476"/>
  <c r="AK76" i="476"/>
  <c r="AF55" i="476"/>
  <c r="AI73" i="476"/>
  <c r="AF64" i="476"/>
  <c r="AG70" i="476"/>
  <c r="AF82" i="476"/>
  <c r="AI66" i="476"/>
  <c r="AC71" i="476"/>
  <c r="AC73" i="476"/>
  <c r="AK56" i="476"/>
  <c r="AH75" i="476"/>
  <c r="AK74" i="476"/>
  <c r="AG58" i="476"/>
  <c r="AF88" i="476"/>
  <c r="AK81" i="476"/>
  <c r="AK83" i="476"/>
  <c r="AG80" i="476"/>
  <c r="AJ67" i="474"/>
  <c r="AG61" i="474"/>
  <c r="AF66" i="474"/>
  <c r="AC81" i="474"/>
  <c r="AC86" i="474"/>
  <c r="AH53" i="474"/>
  <c r="AK64" i="474"/>
  <c r="AH56" i="474"/>
  <c r="AF88" i="474"/>
  <c r="AC57" i="474"/>
  <c r="AH68" i="474"/>
  <c r="AH59" i="474"/>
  <c r="AI78" i="474"/>
  <c r="AG83" i="474"/>
  <c r="AK85" i="474"/>
  <c r="AF71" i="474"/>
  <c r="AC88" i="474"/>
  <c r="AH57" i="474"/>
  <c r="AI58" i="474"/>
  <c r="AJ69" i="474"/>
  <c r="AG79" i="474"/>
  <c r="AK53" i="474"/>
  <c r="AI80" i="474"/>
  <c r="AF74" i="474"/>
  <c r="AG84" i="474"/>
  <c r="AF73" i="474"/>
  <c r="AK63" i="474"/>
  <c r="AK82" i="474"/>
  <c r="AJ54" i="474"/>
  <c r="AJ65" i="474"/>
  <c r="AF86" i="474"/>
  <c r="AI62" i="474"/>
  <c r="AF75" i="474"/>
  <c r="AK57" i="474"/>
  <c r="AK76" i="474"/>
  <c r="AG72" i="474"/>
  <c r="AJ77" i="474"/>
  <c r="AJ87" i="474"/>
  <c r="AJ80" i="474"/>
  <c r="AC67" i="474"/>
  <c r="AK60" i="474"/>
  <c r="AC60" i="474"/>
  <c r="AG70" i="474"/>
  <c r="AH82" i="474"/>
  <c r="AI81" i="474"/>
  <c r="AC69" i="474"/>
  <c r="AH55" i="474"/>
  <c r="AK67" i="474"/>
  <c r="AF61" i="474"/>
  <c r="AJ66" i="474"/>
  <c r="AH76" i="474"/>
  <c r="AC85" i="474"/>
  <c r="AK77" i="474"/>
  <c r="AI64" i="474"/>
  <c r="AJ56" i="474"/>
  <c r="AJ88" i="474"/>
  <c r="AC61" i="474"/>
  <c r="AG68" i="474"/>
  <c r="AF59" i="474"/>
  <c r="AF78" i="474"/>
  <c r="AK83" i="474"/>
  <c r="AH85" i="474"/>
  <c r="AJ71" i="474"/>
  <c r="AK86" i="472"/>
  <c r="AC80" i="472"/>
  <c r="AF53" i="472"/>
  <c r="AF72" i="472"/>
  <c r="AH82" i="472"/>
  <c r="AJ58" i="472"/>
  <c r="AG54" i="472"/>
  <c r="AF79" i="472"/>
  <c r="AJ76" i="472"/>
  <c r="AH61" i="472"/>
  <c r="AI85" i="472"/>
  <c r="AK66" i="472"/>
  <c r="AG87" i="472"/>
  <c r="AI78" i="472"/>
  <c r="AH62" i="472"/>
  <c r="AG83" i="472"/>
  <c r="AI86" i="472"/>
  <c r="AK81" i="472"/>
  <c r="AC71" i="472"/>
  <c r="AK60" i="472"/>
  <c r="AK65" i="472"/>
  <c r="AI80" i="472"/>
  <c r="AH71" i="472"/>
  <c r="AC55" i="472"/>
  <c r="AF69" i="472"/>
  <c r="AI73" i="472"/>
  <c r="AG56" i="472"/>
  <c r="AK75" i="472"/>
  <c r="AI55" i="472"/>
  <c r="AF84" i="472"/>
  <c r="AK77" i="472"/>
  <c r="AK64" i="472"/>
  <c r="AF88" i="472"/>
  <c r="AJ68" i="472"/>
  <c r="AI67" i="472"/>
  <c r="AI60" i="472"/>
  <c r="AJ74" i="472"/>
  <c r="AG80" i="472"/>
  <c r="AJ71" i="472"/>
  <c r="AJ63" i="472"/>
  <c r="AC84" i="472"/>
  <c r="AG57" i="472"/>
  <c r="AC70" i="472"/>
  <c r="AF59" i="472"/>
  <c r="AC88" i="472"/>
  <c r="AC57" i="472"/>
  <c r="AJ70" i="472"/>
  <c r="AI64" i="472"/>
  <c r="AC58" i="472"/>
  <c r="AJ53" i="472"/>
  <c r="AH72" i="472"/>
  <c r="AF82" i="472"/>
  <c r="AI58" i="472"/>
  <c r="AK54" i="472"/>
  <c r="AJ79" i="472"/>
  <c r="AG76" i="472"/>
  <c r="AI61" i="472"/>
  <c r="AF85" i="472"/>
  <c r="AF66" i="472"/>
  <c r="AK87" i="472"/>
  <c r="AH78" i="472"/>
  <c r="AG62" i="472"/>
  <c r="AK83" i="472"/>
  <c r="AF82" i="470"/>
  <c r="AH83" i="470"/>
  <c r="AJ70" i="470"/>
  <c r="AG84" i="470"/>
  <c r="AC77" i="470"/>
  <c r="AK79" i="470"/>
  <c r="AG60" i="470"/>
  <c r="AC80" i="470"/>
  <c r="AJ62" i="470"/>
  <c r="AK66" i="470"/>
  <c r="AG88" i="470"/>
  <c r="AH69" i="470"/>
  <c r="AI85" i="470"/>
  <c r="AF81" i="470"/>
  <c r="AH56" i="470"/>
  <c r="AG87" i="470"/>
  <c r="AH54" i="470"/>
  <c r="AK77" i="470"/>
  <c r="AG63" i="470"/>
  <c r="AH78" i="470"/>
  <c r="AH72" i="470"/>
  <c r="AJ61" i="470"/>
  <c r="AG86" i="470"/>
  <c r="AG71" i="470"/>
  <c r="AJ54" i="470"/>
  <c r="AJ76" i="470"/>
  <c r="AK75" i="470"/>
  <c r="AG64" i="470"/>
  <c r="AF55" i="470"/>
  <c r="AI67" i="470"/>
  <c r="AK63" i="470"/>
  <c r="AH80" i="470"/>
  <c r="AK74" i="470"/>
  <c r="AK78" i="470"/>
  <c r="AI68" i="470"/>
  <c r="AJ73" i="470"/>
  <c r="AK61" i="470"/>
  <c r="AK70" i="470"/>
  <c r="AG76" i="470"/>
  <c r="AK62" i="470"/>
  <c r="AJ53" i="470"/>
  <c r="AF56" i="470"/>
  <c r="AJ82" i="470"/>
  <c r="AC82" i="470"/>
  <c r="AI70" i="470"/>
  <c r="AC60" i="470"/>
  <c r="AG57" i="470"/>
  <c r="AC70" i="470"/>
  <c r="AC59" i="470"/>
  <c r="AJ58" i="470"/>
  <c r="AI62" i="470"/>
  <c r="AF66" i="470"/>
  <c r="AC64" i="470"/>
  <c r="AI69" i="470"/>
  <c r="AF85" i="470"/>
  <c r="AK65" i="470"/>
  <c r="AK56" i="470"/>
  <c r="AH87" i="470"/>
  <c r="AH84" i="470"/>
  <c r="AF75" i="470"/>
  <c r="AC65" i="470"/>
  <c r="AC83" i="470"/>
  <c r="AK68" i="470"/>
  <c r="AG71" i="468"/>
  <c r="AH85" i="468"/>
  <c r="AJ63" i="468"/>
  <c r="AF80" i="468"/>
  <c r="AI79" i="468"/>
  <c r="AG56" i="468"/>
  <c r="AF57" i="468"/>
  <c r="AH78" i="468"/>
  <c r="AG53" i="468"/>
  <c r="AF75" i="468"/>
  <c r="AC88" i="468"/>
  <c r="AF86" i="468"/>
  <c r="AG54" i="468"/>
  <c r="AF69" i="468"/>
  <c r="AI66" i="468"/>
  <c r="AF76" i="468"/>
  <c r="AK83" i="468"/>
  <c r="AC71" i="468"/>
  <c r="AH63" i="468"/>
  <c r="AC56" i="468"/>
  <c r="AJ55" i="468"/>
  <c r="AC67" i="468"/>
  <c r="AC69" i="468"/>
  <c r="AF74" i="468"/>
  <c r="AC65" i="468"/>
  <c r="AK67" i="468"/>
  <c r="AH72" i="468"/>
  <c r="AH62" i="468"/>
  <c r="AH61" i="468"/>
  <c r="AF81" i="468"/>
  <c r="AG73" i="468"/>
  <c r="AH58" i="468"/>
  <c r="AC74" i="468"/>
  <c r="AF59" i="468"/>
  <c r="AK60" i="468"/>
  <c r="AH70" i="468"/>
  <c r="AH55" i="468"/>
  <c r="AF87" i="468"/>
  <c r="AH82" i="468"/>
  <c r="AF64" i="468"/>
  <c r="AG88" i="468"/>
  <c r="AJ68" i="468"/>
  <c r="AK77" i="468"/>
  <c r="AH84" i="468"/>
  <c r="AJ61" i="468"/>
  <c r="AC80" i="468"/>
  <c r="AI65" i="468"/>
  <c r="AK71" i="468"/>
  <c r="AG85" i="468"/>
  <c r="AC83" i="468"/>
  <c r="AJ80" i="468"/>
  <c r="AG79" i="468"/>
  <c r="AF56" i="468"/>
  <c r="AK57" i="468"/>
  <c r="AF78" i="468"/>
  <c r="AI53" i="468"/>
  <c r="AI75" i="468"/>
  <c r="AC64" i="468"/>
  <c r="AJ86" i="468"/>
  <c r="AK54" i="468"/>
  <c r="AJ69" i="468"/>
  <c r="AH66" i="468"/>
  <c r="AJ76" i="468"/>
  <c r="AG72" i="466"/>
  <c r="AK83" i="466"/>
  <c r="AC72" i="466"/>
  <c r="AJ54" i="466"/>
  <c r="AF55" i="466"/>
  <c r="AI86" i="466"/>
  <c r="AJ85" i="466"/>
  <c r="AK77" i="466"/>
  <c r="AK70" i="466"/>
  <c r="AC77" i="466"/>
  <c r="AC54" i="466"/>
  <c r="AF78" i="466"/>
  <c r="AF64" i="466"/>
  <c r="AH84" i="466"/>
  <c r="AH58" i="466"/>
  <c r="AJ74" i="466"/>
  <c r="AI88" i="466"/>
  <c r="AG71" i="466"/>
  <c r="AI76" i="466"/>
  <c r="AC65" i="466"/>
  <c r="AK56" i="466"/>
  <c r="AI60" i="466"/>
  <c r="AI85" i="466"/>
  <c r="AK63" i="466"/>
  <c r="AK53" i="466"/>
  <c r="AG73" i="466"/>
  <c r="AH69" i="466"/>
  <c r="AF61" i="466"/>
  <c r="AJ68" i="466"/>
  <c r="AI82" i="466"/>
  <c r="AK58" i="466"/>
  <c r="AF80" i="466"/>
  <c r="AH88" i="466"/>
  <c r="AJ79" i="466"/>
  <c r="AG59" i="466"/>
  <c r="AI67" i="466"/>
  <c r="AC68" i="466"/>
  <c r="AC83" i="466"/>
  <c r="AH65" i="466"/>
  <c r="AJ63" i="466"/>
  <c r="AJ57" i="466"/>
  <c r="AJ87" i="466"/>
  <c r="AF75" i="466"/>
  <c r="AI66" i="466"/>
  <c r="AH68" i="466"/>
  <c r="AK81" i="466"/>
  <c r="AJ62" i="466"/>
  <c r="AK72" i="466"/>
  <c r="AJ83" i="466"/>
  <c r="AC66" i="466"/>
  <c r="AH54" i="466"/>
  <c r="AH55" i="466"/>
  <c r="AF86" i="466"/>
  <c r="AC79" i="466"/>
  <c r="AF77" i="466"/>
  <c r="AF70" i="466"/>
  <c r="AC61" i="466"/>
  <c r="AC74" i="466"/>
  <c r="AH78" i="466"/>
  <c r="AJ64" i="466"/>
  <c r="AG84" i="466"/>
  <c r="AC76" i="466"/>
  <c r="AH74" i="466"/>
  <c r="AC58" i="464"/>
  <c r="AI77" i="464"/>
  <c r="AC59" i="464"/>
  <c r="AC73" i="464"/>
  <c r="AK59" i="464"/>
  <c r="AI75" i="464"/>
  <c r="AH66" i="464"/>
  <c r="AK74" i="464"/>
  <c r="AG76" i="464"/>
  <c r="AK54" i="464"/>
  <c r="AF81" i="464"/>
  <c r="AF64" i="464"/>
  <c r="AH85" i="464"/>
  <c r="AJ86" i="464"/>
  <c r="AH53" i="464"/>
  <c r="AC77" i="464"/>
  <c r="AF87" i="464"/>
  <c r="AG79" i="464"/>
  <c r="AG69" i="464"/>
  <c r="AK55" i="464"/>
  <c r="AC81" i="464"/>
  <c r="AH75" i="464"/>
  <c r="AK73" i="464"/>
  <c r="AJ67" i="464"/>
  <c r="AC57" i="464"/>
  <c r="AI83" i="464"/>
  <c r="AC56" i="464"/>
  <c r="AF65" i="464"/>
  <c r="AG61" i="464"/>
  <c r="AI80" i="464"/>
  <c r="AG57" i="464"/>
  <c r="AH62" i="464"/>
  <c r="AI63" i="464"/>
  <c r="AG72" i="464"/>
  <c r="AF58" i="464"/>
  <c r="AH88" i="464"/>
  <c r="AF78" i="464"/>
  <c r="AJ70" i="464"/>
  <c r="AH73" i="464"/>
  <c r="AG56" i="464"/>
  <c r="AK84" i="464"/>
  <c r="AJ68" i="464"/>
  <c r="AF82" i="464"/>
  <c r="AC67" i="464"/>
  <c r="AJ60" i="464"/>
  <c r="AK80" i="464"/>
  <c r="AI71" i="464"/>
  <c r="AC86" i="464"/>
  <c r="AJ77" i="464"/>
  <c r="AC55" i="464"/>
  <c r="AC66" i="464"/>
  <c r="AH59" i="464"/>
  <c r="AC82" i="464"/>
  <c r="AI66" i="464"/>
  <c r="AI74" i="464"/>
  <c r="AH76" i="464"/>
  <c r="AH54" i="464"/>
  <c r="AJ81" i="464"/>
  <c r="AJ64" i="464"/>
  <c r="AG85" i="464"/>
  <c r="AG86" i="464"/>
  <c r="AJ53" i="464"/>
  <c r="AH71" i="464"/>
  <c r="AC59" i="462"/>
  <c r="AK57" i="462"/>
  <c r="AK81" i="462"/>
  <c r="AC64" i="462"/>
  <c r="AC87" i="462"/>
  <c r="AH87" i="462"/>
  <c r="AH58" i="462"/>
  <c r="AH78" i="462"/>
  <c r="AG84" i="462"/>
  <c r="AJ72" i="462"/>
  <c r="AF77" i="462"/>
  <c r="AH60" i="462"/>
  <c r="AG70" i="462"/>
  <c r="AJ88" i="462"/>
  <c r="AG53" i="462"/>
  <c r="AC72" i="462"/>
  <c r="AH75" i="462"/>
  <c r="AH80" i="462"/>
  <c r="AI68" i="462"/>
  <c r="AK71" i="462"/>
  <c r="AI55" i="462"/>
  <c r="AJ87" i="462"/>
  <c r="AK58" i="462"/>
  <c r="AK73" i="462"/>
  <c r="AG65" i="462"/>
  <c r="AJ67" i="410"/>
  <c r="AH59" i="410"/>
  <c r="AF59" i="410"/>
  <c r="AF61" i="410"/>
  <c r="AC55" i="410"/>
  <c r="AG74" i="410"/>
  <c r="AC87" i="410"/>
  <c r="AH77" i="476"/>
  <c r="AC79" i="476"/>
  <c r="AH78" i="476"/>
  <c r="AC81" i="476"/>
  <c r="AJ84" i="476"/>
  <c r="AH85" i="476"/>
  <c r="AF57" i="476"/>
  <c r="AI65" i="476"/>
  <c r="AH87" i="476"/>
  <c r="AG86" i="476"/>
  <c r="AF74" i="476"/>
  <c r="AI67" i="476"/>
  <c r="AI72" i="476"/>
  <c r="AJ62" i="476"/>
  <c r="AG63" i="476"/>
  <c r="AJ60" i="476"/>
  <c r="AI77" i="476"/>
  <c r="AF59" i="476"/>
  <c r="AK69" i="476"/>
  <c r="AH54" i="476"/>
  <c r="AH84" i="476"/>
  <c r="AC65" i="476"/>
  <c r="AH53" i="476"/>
  <c r="AJ68" i="476"/>
  <c r="AC63" i="476"/>
  <c r="AF71" i="476"/>
  <c r="AH61" i="476"/>
  <c r="AF79" i="476"/>
  <c r="AG72" i="476"/>
  <c r="AK62" i="476"/>
  <c r="AH76" i="476"/>
  <c r="AJ55" i="476"/>
  <c r="AG73" i="476"/>
  <c r="AJ64" i="476"/>
  <c r="AK70" i="476"/>
  <c r="AK82" i="476"/>
  <c r="AH66" i="476"/>
  <c r="AC85" i="476"/>
  <c r="AF53" i="476"/>
  <c r="AF56" i="476"/>
  <c r="AK75" i="476"/>
  <c r="AC57" i="476"/>
  <c r="AI58" i="476"/>
  <c r="AJ88" i="476"/>
  <c r="AG81" i="476"/>
  <c r="AI83" i="476"/>
  <c r="AK80" i="476"/>
  <c r="AG55" i="476"/>
  <c r="AC67" i="476"/>
  <c r="AJ78" i="476"/>
  <c r="AI70" i="476"/>
  <c r="AC61" i="476"/>
  <c r="AF85" i="476"/>
  <c r="AH57" i="476"/>
  <c r="AG65" i="476"/>
  <c r="AI87" i="476"/>
  <c r="AK86" i="476"/>
  <c r="AJ74" i="476"/>
  <c r="AF67" i="476"/>
  <c r="AH88" i="476"/>
  <c r="AC54" i="476"/>
  <c r="AK63" i="476"/>
  <c r="AH80" i="476"/>
  <c r="AI67" i="474"/>
  <c r="AC63" i="474"/>
  <c r="AG58" i="474"/>
  <c r="AH69" i="474"/>
  <c r="AK79" i="474"/>
  <c r="AI53" i="474"/>
  <c r="AJ64" i="474"/>
  <c r="AG74" i="474"/>
  <c r="AK84" i="474"/>
  <c r="AJ73" i="474"/>
  <c r="AH63" i="474"/>
  <c r="AC66" i="474"/>
  <c r="AI54" i="474"/>
  <c r="AH65" i="474"/>
  <c r="AJ86" i="474"/>
  <c r="AG62" i="474"/>
  <c r="AJ75" i="474"/>
  <c r="AI57" i="474"/>
  <c r="AC78" i="474"/>
  <c r="AK72" i="474"/>
  <c r="AC80" i="474"/>
  <c r="AG87" i="474"/>
  <c r="AF80" i="474"/>
  <c r="AC53" i="474"/>
  <c r="AI60" i="474"/>
  <c r="AK73" i="474"/>
  <c r="AK70" i="474"/>
  <c r="AI82" i="474"/>
  <c r="AF81" i="474"/>
  <c r="AK65" i="474"/>
  <c r="AF55" i="474"/>
  <c r="AC56" i="474"/>
  <c r="AJ61" i="474"/>
  <c r="AI66" i="474"/>
  <c r="AI76" i="474"/>
  <c r="AH72" i="474"/>
  <c r="AG77" i="474"/>
  <c r="AC70" i="474"/>
  <c r="AF56" i="474"/>
  <c r="AG88" i="474"/>
  <c r="AJ60" i="474"/>
  <c r="AK68" i="474"/>
  <c r="AJ59" i="474"/>
  <c r="AJ78" i="474"/>
  <c r="AH83" i="474"/>
  <c r="AI85" i="474"/>
  <c r="AH71" i="474"/>
  <c r="AG67" i="474"/>
  <c r="AC62" i="474"/>
  <c r="AK58" i="474"/>
  <c r="AI69" i="474"/>
  <c r="AH79" i="474"/>
  <c r="AG53" i="474"/>
  <c r="AH64" i="474"/>
  <c r="AK74" i="474"/>
  <c r="AH84" i="474"/>
  <c r="AC76" i="474"/>
  <c r="AF63" i="474"/>
  <c r="AG59" i="474"/>
  <c r="AG54" i="474"/>
  <c r="AI83" i="474"/>
  <c r="AG86" i="474"/>
  <c r="AG71" i="474"/>
  <c r="AH86" i="472"/>
  <c r="AI81" i="472"/>
  <c r="AH53" i="472"/>
  <c r="AC86" i="472"/>
  <c r="AI65" i="472"/>
  <c r="AG58" i="472"/>
  <c r="AC53" i="472"/>
  <c r="AC87" i="472"/>
  <c r="AJ69" i="472"/>
  <c r="AG73" i="472"/>
  <c r="AK56" i="472"/>
  <c r="AF75" i="472"/>
  <c r="AH55" i="472"/>
  <c r="AJ84" i="472"/>
  <c r="AI77" i="472"/>
  <c r="AC72" i="472"/>
  <c r="AJ88" i="472"/>
  <c r="AG68" i="472"/>
  <c r="AG67" i="472"/>
  <c r="AJ60" i="472"/>
  <c r="AI74" i="472"/>
  <c r="AK80" i="472"/>
  <c r="AG71" i="472"/>
  <c r="AI63" i="472"/>
  <c r="AH69" i="472"/>
  <c r="AK57" i="472"/>
  <c r="AJ56" i="472"/>
  <c r="AI59" i="472"/>
  <c r="AG55" i="472"/>
  <c r="AC73" i="472"/>
  <c r="AH70" i="472"/>
  <c r="AH64" i="472"/>
  <c r="AC74" i="472"/>
  <c r="AC77" i="472"/>
  <c r="AG72" i="472"/>
  <c r="AJ82" i="472"/>
  <c r="AH74" i="472"/>
  <c r="AH54" i="472"/>
  <c r="AI79" i="472"/>
  <c r="AK76" i="472"/>
  <c r="AG61" i="472"/>
  <c r="AJ85" i="472"/>
  <c r="AJ66" i="472"/>
  <c r="AH87" i="472"/>
  <c r="AF78" i="472"/>
  <c r="AK62" i="472"/>
  <c r="AH83" i="472"/>
  <c r="AF86" i="472"/>
  <c r="AF81" i="472"/>
  <c r="AI53" i="472"/>
  <c r="AC64" i="472"/>
  <c r="AF65" i="472"/>
  <c r="AH58" i="472"/>
  <c r="AC56" i="472"/>
  <c r="AC59" i="472"/>
  <c r="AI76" i="472"/>
  <c r="AK73" i="472"/>
  <c r="AH85" i="472"/>
  <c r="AI75" i="472"/>
  <c r="AJ87" i="472"/>
  <c r="AH84" i="472"/>
  <c r="AF77" i="472"/>
  <c r="AF83" i="472"/>
  <c r="AC86" i="470"/>
  <c r="AH86" i="470"/>
  <c r="AC75" i="470"/>
  <c r="AK54" i="470"/>
  <c r="AI57" i="470"/>
  <c r="AI75" i="470"/>
  <c r="AI64" i="470"/>
  <c r="AF58" i="470"/>
  <c r="AC78" i="470"/>
  <c r="AH66" i="470"/>
  <c r="AJ80" i="470"/>
  <c r="AJ69" i="470"/>
  <c r="AC55" i="470"/>
  <c r="AG65" i="470"/>
  <c r="AG56" i="470"/>
  <c r="AG82" i="470"/>
  <c r="AK57" i="470"/>
  <c r="AI58" i="470"/>
  <c r="AK80" i="470"/>
  <c r="AH68" i="470"/>
  <c r="AG72" i="470"/>
  <c r="AG83" i="470"/>
  <c r="AC79" i="470"/>
  <c r="AF84" i="470"/>
  <c r="AK59" i="470"/>
  <c r="AI79" i="470"/>
  <c r="AH60" i="470"/>
  <c r="AJ77" i="470"/>
  <c r="AH55" i="470"/>
  <c r="AC68" i="470"/>
  <c r="AF88" i="470"/>
  <c r="AF53" i="470"/>
  <c r="AC58" i="470"/>
  <c r="AG81" i="470"/>
  <c r="AG68" i="470"/>
  <c r="AC88" i="470"/>
  <c r="AF61" i="470"/>
  <c r="AF71" i="470"/>
  <c r="AC71" i="470"/>
  <c r="AK67" i="470"/>
  <c r="AG74" i="470"/>
  <c r="AI87" i="470"/>
  <c r="AG61" i="470"/>
  <c r="AI86" i="470"/>
  <c r="AI71" i="470"/>
  <c r="AI54" i="470"/>
  <c r="AH76" i="470"/>
  <c r="AG75" i="470"/>
  <c r="AF64" i="470"/>
  <c r="AC85" i="470"/>
  <c r="AJ67" i="470"/>
  <c r="AF63" i="470"/>
  <c r="AG80" i="470"/>
  <c r="AJ74" i="470"/>
  <c r="AI78" i="470"/>
  <c r="AJ65" i="470"/>
  <c r="AI73" i="470"/>
  <c r="AJ72" i="470"/>
  <c r="AJ59" i="470"/>
  <c r="AC54" i="470"/>
  <c r="AJ66" i="470"/>
  <c r="AK85" i="470"/>
  <c r="AF73" i="470"/>
  <c r="AH83" i="468"/>
  <c r="AC86" i="468"/>
  <c r="AI63" i="468"/>
  <c r="AC73" i="468"/>
  <c r="AC57" i="468"/>
  <c r="AC58" i="468"/>
  <c r="AC61" i="468"/>
  <c r="AJ74" i="468"/>
  <c r="AC85" i="468"/>
  <c r="AI67" i="468"/>
  <c r="AF72" i="468"/>
  <c r="AG62" i="468"/>
  <c r="AJ54" i="468"/>
  <c r="AJ81" i="468"/>
  <c r="AK73" i="468"/>
  <c r="AG58" i="468"/>
  <c r="AF83" i="468"/>
  <c r="AJ59" i="468"/>
  <c r="AG60" i="468"/>
  <c r="AF70" i="468"/>
  <c r="AI55" i="468"/>
  <c r="AI87" i="468"/>
  <c r="AF82" i="468"/>
  <c r="AJ64" i="468"/>
  <c r="AF88" i="468"/>
  <c r="AH68" i="468"/>
  <c r="AI77" i="468"/>
  <c r="AI84" i="468"/>
  <c r="AF61" i="468"/>
  <c r="AH81" i="468"/>
  <c r="AG65" i="468"/>
  <c r="AH71" i="468"/>
  <c r="AK85" i="468"/>
  <c r="AH59" i="468"/>
  <c r="AH80" i="468"/>
  <c r="AK79" i="468"/>
  <c r="AJ56" i="468"/>
  <c r="AG57" i="468"/>
  <c r="AJ78" i="468"/>
  <c r="AH53" i="468"/>
  <c r="AG75" i="468"/>
  <c r="AC63" i="468"/>
  <c r="AG86" i="468"/>
  <c r="AG84" i="468"/>
  <c r="AI69" i="468"/>
  <c r="AF66" i="468"/>
  <c r="AG76" i="468"/>
  <c r="AJ71" i="468"/>
  <c r="AC77" i="468"/>
  <c r="AG63" i="468"/>
  <c r="AC66" i="468"/>
  <c r="AC87" i="468"/>
  <c r="AC75" i="468"/>
  <c r="AC55" i="468"/>
  <c r="AH74" i="468"/>
  <c r="AJ53" i="468"/>
  <c r="AF67" i="468"/>
  <c r="AJ72" i="468"/>
  <c r="AK62" i="468"/>
  <c r="AF54" i="468"/>
  <c r="AC60" i="468"/>
  <c r="AI73" i="468"/>
  <c r="AC79" i="468"/>
  <c r="AF72" i="466"/>
  <c r="AF71" i="466"/>
  <c r="AH76" i="466"/>
  <c r="AG54" i="466"/>
  <c r="AF56" i="466"/>
  <c r="AG60" i="466"/>
  <c r="AH85" i="466"/>
  <c r="AC60" i="466"/>
  <c r="AJ53" i="466"/>
  <c r="AK73" i="466"/>
  <c r="AG69" i="466"/>
  <c r="AJ61" i="466"/>
  <c r="AH64" i="466"/>
  <c r="AH82" i="466"/>
  <c r="AJ58" i="466"/>
  <c r="AJ80" i="466"/>
  <c r="AF88" i="466"/>
  <c r="AK79" i="466"/>
  <c r="AK59" i="466"/>
  <c r="AH67" i="466"/>
  <c r="AC64" i="466"/>
  <c r="AC81" i="466"/>
  <c r="AG65" i="466"/>
  <c r="AF63" i="466"/>
  <c r="AG57" i="466"/>
  <c r="AH87" i="466"/>
  <c r="AK75" i="466"/>
  <c r="AH66" i="466"/>
  <c r="AI68" i="466"/>
  <c r="AF81" i="466"/>
  <c r="AF62" i="466"/>
  <c r="AC55" i="466"/>
  <c r="AF83" i="466"/>
  <c r="AC78" i="466"/>
  <c r="AJ59" i="466"/>
  <c r="AG55" i="466"/>
  <c r="AJ86" i="466"/>
  <c r="AC57" i="466"/>
  <c r="AJ77" i="466"/>
  <c r="AG70" i="466"/>
  <c r="AC75" i="466"/>
  <c r="AK87" i="466"/>
  <c r="AG78" i="466"/>
  <c r="AK66" i="466"/>
  <c r="AF84" i="466"/>
  <c r="AC73" i="466"/>
  <c r="AI74" i="466"/>
  <c r="AJ72" i="466"/>
  <c r="AK71" i="466"/>
  <c r="AG76" i="466"/>
  <c r="AF54" i="466"/>
  <c r="AJ56" i="466"/>
  <c r="AK60" i="466"/>
  <c r="AG85" i="466"/>
  <c r="AH77" i="466"/>
  <c r="AG53" i="466"/>
  <c r="AF73" i="466"/>
  <c r="AF69" i="466"/>
  <c r="AI61" i="466"/>
  <c r="AI64" i="466"/>
  <c r="AG82" i="466"/>
  <c r="AF58" i="466"/>
  <c r="AG74" i="466"/>
  <c r="AI87" i="464"/>
  <c r="AI79" i="464"/>
  <c r="AK69" i="464"/>
  <c r="AG55" i="464"/>
  <c r="AF59" i="464"/>
  <c r="AG75" i="464"/>
  <c r="AG66" i="464"/>
  <c r="AI67" i="464"/>
  <c r="AJ76" i="464"/>
  <c r="AG83" i="464"/>
  <c r="AH81" i="464"/>
  <c r="AJ65" i="464"/>
  <c r="AK61" i="464"/>
  <c r="AC78" i="464"/>
  <c r="AK57" i="464"/>
  <c r="AI62" i="464"/>
  <c r="AG63" i="464"/>
  <c r="AH72" i="464"/>
  <c r="AJ58" i="464"/>
  <c r="AI88" i="464"/>
  <c r="AK78" i="464"/>
  <c r="AH70" i="464"/>
  <c r="AF73" i="464"/>
  <c r="AK56" i="464"/>
  <c r="AF84" i="464"/>
  <c r="AG68" i="464"/>
  <c r="AJ82" i="464"/>
  <c r="AH65" i="464"/>
  <c r="AG60" i="464"/>
  <c r="AH80" i="464"/>
  <c r="AC63" i="464"/>
  <c r="AG62" i="464"/>
  <c r="AG77" i="464"/>
  <c r="AJ72" i="464"/>
  <c r="AC70" i="464"/>
  <c r="AK88" i="464"/>
  <c r="AC53" i="464"/>
  <c r="AC65" i="464"/>
  <c r="AG74" i="464"/>
  <c r="AF56" i="464"/>
  <c r="AI54" i="464"/>
  <c r="AC88" i="464"/>
  <c r="AG64" i="464"/>
  <c r="AK85" i="464"/>
  <c r="AK86" i="464"/>
  <c r="AI53" i="464"/>
  <c r="AG71" i="464"/>
  <c r="AG87" i="464"/>
  <c r="AH79" i="464"/>
  <c r="AI69" i="464"/>
  <c r="AI55" i="464"/>
  <c r="AJ59" i="464"/>
  <c r="AJ75" i="464"/>
  <c r="AK66" i="464"/>
  <c r="AG67" i="464"/>
  <c r="AI76" i="464"/>
  <c r="AK83" i="464"/>
  <c r="AG81" i="464"/>
  <c r="AC54" i="464"/>
  <c r="AI61" i="464"/>
  <c r="AI86" i="464"/>
  <c r="AI57" i="464"/>
  <c r="AC74" i="464"/>
  <c r="AC76" i="462"/>
  <c r="AG80" i="462"/>
  <c r="AF68" i="462"/>
  <c r="AH71" i="462"/>
  <c r="AJ55" i="462"/>
  <c r="AF87" i="462"/>
  <c r="AF58" i="462"/>
  <c r="AJ73" i="462"/>
  <c r="AH65" i="462"/>
  <c r="AG63" i="462"/>
  <c r="AH77" i="462"/>
  <c r="AJ69" i="462"/>
  <c r="AC75" i="462"/>
  <c r="AH62" i="462"/>
  <c r="AK64" i="462"/>
  <c r="AF85" i="462"/>
  <c r="AG75" i="462"/>
  <c r="AJ54" i="462"/>
  <c r="AC74" i="462"/>
  <c r="AK86" i="462"/>
  <c r="AI74" i="462"/>
  <c r="AG79" i="462"/>
  <c r="AH61" i="462"/>
  <c r="AF73" i="462"/>
  <c r="AK56" i="462"/>
  <c r="AK67" i="462"/>
  <c r="AI76" i="462"/>
  <c r="AI66" i="462"/>
  <c r="AG83" i="462"/>
  <c r="AK62" i="462"/>
  <c r="AG82" i="462"/>
  <c r="AC61" i="462"/>
  <c r="AH57" i="462"/>
  <c r="AF81" i="462"/>
  <c r="AI59" i="462"/>
  <c r="AI86" i="462"/>
  <c r="AH74" i="462"/>
  <c r="AC60" i="462"/>
  <c r="AK78" i="462"/>
  <c r="AF84" i="462"/>
  <c r="AK72" i="462"/>
  <c r="AI67" i="462"/>
  <c r="AG60" i="462"/>
  <c r="AH70" i="462"/>
  <c r="AI88" i="462"/>
  <c r="AF53" i="462"/>
  <c r="AC71" i="462"/>
  <c r="AC55" i="462"/>
  <c r="AF80" i="462"/>
  <c r="AJ68" i="462"/>
  <c r="AJ71" i="462"/>
  <c r="AH55" i="462"/>
  <c r="AI87" i="462"/>
  <c r="AG58" i="462"/>
  <c r="AJ78" i="462"/>
  <c r="AF65" i="462"/>
  <c r="AK63" i="462"/>
  <c r="AI77" i="462"/>
  <c r="AH69" i="462"/>
  <c r="AF70" i="462"/>
  <c r="AK88" i="462"/>
  <c r="AF64" i="462"/>
  <c r="AC77" i="462"/>
  <c r="AG72" i="462"/>
  <c r="AK76" i="462"/>
  <c r="AK66" i="462"/>
  <c r="AF88" i="462"/>
  <c r="AG64" i="462"/>
  <c r="AC86" i="462"/>
  <c r="AK80" i="462"/>
  <c r="AK59" i="462"/>
  <c r="AG55" i="462"/>
  <c r="AC70" i="462"/>
  <c r="AG61" i="462"/>
  <c r="AJ65" i="462"/>
  <c r="AJ63" i="462"/>
  <c r="AJ76" i="462"/>
  <c r="AJ70" i="462"/>
  <c r="AJ62" i="462"/>
  <c r="AJ82" i="462"/>
  <c r="AF75" i="462"/>
  <c r="AF54" i="462"/>
  <c r="AF59" i="462"/>
  <c r="AC79" i="462"/>
  <c r="AJ79" i="462"/>
  <c r="AG78" i="462"/>
  <c r="AJ56" i="462"/>
  <c r="AJ67" i="462"/>
  <c r="AI60" i="462"/>
  <c r="AH83" i="462"/>
  <c r="AC73" i="462"/>
  <c r="AC56" i="462"/>
  <c r="AJ69" i="460"/>
  <c r="AF71" i="460"/>
  <c r="AF73" i="460"/>
  <c r="AI84" i="460"/>
  <c r="AK81" i="460"/>
  <c r="AI57" i="460"/>
  <c r="AJ55" i="460"/>
  <c r="AF86" i="460"/>
  <c r="AI64" i="460"/>
  <c r="AC75" i="460"/>
  <c r="AJ77" i="460"/>
  <c r="AG58" i="460"/>
  <c r="AG74" i="460"/>
  <c r="AK78" i="460"/>
  <c r="AH59" i="460"/>
  <c r="AG69" i="460"/>
  <c r="AK53" i="460"/>
  <c r="AF66" i="460"/>
  <c r="AF77" i="460"/>
  <c r="AF75" i="460"/>
  <c r="AF54" i="460"/>
  <c r="AH79" i="460"/>
  <c r="AF83" i="460"/>
  <c r="AC54" i="460"/>
  <c r="AG68" i="460"/>
  <c r="AG53" i="460"/>
  <c r="AF62" i="460"/>
  <c r="AJ82" i="460"/>
  <c r="AJ66" i="460"/>
  <c r="AH60" i="460"/>
  <c r="AJ63" i="460"/>
  <c r="AH56" i="460"/>
  <c r="AG67" i="460"/>
  <c r="AF70" i="460"/>
  <c r="AJ75" i="460"/>
  <c r="AG61" i="460"/>
  <c r="AF79" i="460"/>
  <c r="AJ83" i="460"/>
  <c r="AJ81" i="460"/>
  <c r="AC56" i="460"/>
  <c r="AH58" i="460"/>
  <c r="AC73" i="460"/>
  <c r="AC58" i="460"/>
  <c r="AH71" i="460"/>
  <c r="AH87" i="460"/>
  <c r="AH84" i="460"/>
  <c r="AH81" i="460"/>
  <c r="AK76" i="460"/>
  <c r="AK55" i="460"/>
  <c r="AK65" i="460"/>
  <c r="AK64" i="460"/>
  <c r="AF88" i="460"/>
  <c r="AH77" i="460"/>
  <c r="AJ58" i="460"/>
  <c r="AF85" i="460"/>
  <c r="AJ78" i="460"/>
  <c r="AF80" i="460"/>
  <c r="AI54" i="460"/>
  <c r="AI81" i="460"/>
  <c r="AI82" i="460"/>
  <c r="AJ88" i="460"/>
  <c r="AH74" i="460"/>
  <c r="AH61" i="460"/>
  <c r="AG74" i="458"/>
  <c r="AC79" i="458"/>
  <c r="AF84" i="458"/>
  <c r="AK87" i="458"/>
  <c r="AI82" i="458"/>
  <c r="AJ72" i="458"/>
  <c r="AJ71" i="458"/>
  <c r="AI86" i="458"/>
  <c r="AJ81" i="458"/>
  <c r="AI85" i="458"/>
  <c r="AJ59" i="458"/>
  <c r="AK58" i="458"/>
  <c r="AI65" i="458"/>
  <c r="AK77" i="458"/>
  <c r="AI66" i="458"/>
  <c r="AG55" i="458"/>
  <c r="AG88" i="458"/>
  <c r="AK75" i="458"/>
  <c r="AF57" i="458"/>
  <c r="AJ60" i="458"/>
  <c r="AG68" i="458"/>
  <c r="AG62" i="458"/>
  <c r="AH83" i="458"/>
  <c r="AI56" i="458"/>
  <c r="AH81" i="458"/>
  <c r="AH69" i="458"/>
  <c r="AI61" i="458"/>
  <c r="AG76" i="458"/>
  <c r="AG65" i="458"/>
  <c r="AC56" i="458"/>
  <c r="AH78" i="458"/>
  <c r="AC61" i="458"/>
  <c r="AJ67" i="458"/>
  <c r="AC80" i="458"/>
  <c r="AI79" i="458"/>
  <c r="AH60" i="458"/>
  <c r="AI63" i="458"/>
  <c r="AJ80" i="458"/>
  <c r="AF83" i="458"/>
  <c r="AK64" i="458"/>
  <c r="AH73" i="458"/>
  <c r="AC77" i="458"/>
  <c r="AH61" i="458"/>
  <c r="AH54" i="458"/>
  <c r="AC72" i="458"/>
  <c r="AK53" i="458"/>
  <c r="AH70" i="458"/>
  <c r="AH74" i="458"/>
  <c r="AC54" i="458"/>
  <c r="AJ84" i="458"/>
  <c r="AH87" i="458"/>
  <c r="AH82" i="458"/>
  <c r="AF72" i="458"/>
  <c r="AI71" i="458"/>
  <c r="AH86" i="458"/>
  <c r="AC78" i="458"/>
  <c r="AF85" i="458"/>
  <c r="AF59" i="458"/>
  <c r="AG58" i="458"/>
  <c r="AJ54" i="458"/>
  <c r="AF77" i="458"/>
  <c r="AG66" i="458"/>
  <c r="AF70" i="458"/>
  <c r="AJ64" i="456"/>
  <c r="AC65" i="456"/>
  <c r="AJ86" i="456"/>
  <c r="AK60" i="456"/>
  <c r="AI77" i="456"/>
  <c r="AF69" i="456"/>
  <c r="AJ54" i="456"/>
  <c r="AI79" i="456"/>
  <c r="AH67" i="456"/>
  <c r="AJ60" i="456"/>
  <c r="AH78" i="456"/>
  <c r="AI69" i="456"/>
  <c r="AG65" i="456"/>
  <c r="AC57" i="456"/>
  <c r="AC66" i="456"/>
  <c r="AI85" i="456"/>
  <c r="AH81" i="456"/>
  <c r="AJ56" i="456"/>
  <c r="AI76" i="456"/>
  <c r="AG83" i="456"/>
  <c r="AH73" i="456"/>
  <c r="AF55" i="456"/>
  <c r="AJ61" i="456"/>
  <c r="AI73" i="456"/>
  <c r="AF54" i="456"/>
  <c r="AH79" i="456"/>
  <c r="AI67" i="456"/>
  <c r="AF60" i="456"/>
  <c r="AG78" i="456"/>
  <c r="AH69" i="456"/>
  <c r="AK65" i="456"/>
  <c r="AC84" i="456"/>
  <c r="AC64" i="456"/>
  <c r="AH85" i="456"/>
  <c r="AK81" i="456"/>
  <c r="AF56" i="456"/>
  <c r="AK76" i="456"/>
  <c r="AJ83" i="456"/>
  <c r="AJ73" i="456"/>
  <c r="AJ55" i="456"/>
  <c r="AH68" i="456"/>
  <c r="AC70" i="456"/>
  <c r="AF57" i="456"/>
  <c r="AG66" i="456"/>
  <c r="AJ88" i="456"/>
  <c r="AC60" i="456"/>
  <c r="AH71" i="456"/>
  <c r="AK72" i="456"/>
  <c r="AJ58" i="456"/>
  <c r="AK75" i="456"/>
  <c r="AF84" i="456"/>
  <c r="AJ68" i="456"/>
  <c r="AG63" i="456"/>
  <c r="AJ74" i="456"/>
  <c r="AJ57" i="456"/>
  <c r="AH61" i="456"/>
  <c r="AF80" i="456"/>
  <c r="AK66" i="456"/>
  <c r="AG53" i="456"/>
  <c r="AG82" i="456"/>
  <c r="AF74" i="456"/>
  <c r="AI80" i="456"/>
  <c r="AI82" i="456"/>
  <c r="AJ76" i="454"/>
  <c r="AJ85" i="454"/>
  <c r="AH75" i="454"/>
  <c r="AF79" i="454"/>
  <c r="AI64" i="454"/>
  <c r="AH62" i="454"/>
  <c r="AG54" i="454"/>
  <c r="AG80" i="454"/>
  <c r="AI58" i="454"/>
  <c r="AF66" i="454"/>
  <c r="AC66" i="454"/>
  <c r="AH82" i="454"/>
  <c r="AK70" i="454"/>
  <c r="AK67" i="454"/>
  <c r="AK84" i="454"/>
  <c r="AF57" i="454"/>
  <c r="AK76" i="454"/>
  <c r="AJ88" i="454"/>
  <c r="AH68" i="454"/>
  <c r="AK55" i="454"/>
  <c r="AH72" i="454"/>
  <c r="AC53" i="454"/>
  <c r="AH86" i="454"/>
  <c r="AC77" i="454"/>
  <c r="AG58" i="454"/>
  <c r="AF69" i="454"/>
  <c r="AG60" i="454"/>
  <c r="AI82" i="454"/>
  <c r="AJ77" i="454"/>
  <c r="AH71" i="454"/>
  <c r="AJ81" i="454"/>
  <c r="AJ61" i="454"/>
  <c r="AF73" i="454"/>
  <c r="AG88" i="454"/>
  <c r="AK56" i="454"/>
  <c r="AC81" i="454"/>
  <c r="AI65" i="454"/>
  <c r="AG78" i="454"/>
  <c r="AI86" i="454"/>
  <c r="AF53" i="454"/>
  <c r="AG83" i="454"/>
  <c r="AC57" i="454"/>
  <c r="AH74" i="454"/>
  <c r="AJ87" i="454"/>
  <c r="AI59" i="454"/>
  <c r="AJ71" i="454"/>
  <c r="AK63" i="454"/>
  <c r="AI61" i="454"/>
  <c r="AG85" i="454"/>
  <c r="AF75" i="454"/>
  <c r="AG79" i="454"/>
  <c r="AH64" i="454"/>
  <c r="AI62" i="454"/>
  <c r="AH54" i="454"/>
  <c r="AI80" i="454"/>
  <c r="AC78" i="454"/>
  <c r="AJ66" i="454"/>
  <c r="AC58" i="454"/>
  <c r="AJ74" i="454"/>
  <c r="AF70" i="454"/>
  <c r="AH67" i="454"/>
  <c r="AH84" i="454"/>
  <c r="AC69" i="454"/>
  <c r="AJ70" i="452"/>
  <c r="AJ63" i="452"/>
  <c r="AI88" i="452"/>
  <c r="AK58" i="452"/>
  <c r="AF68" i="452"/>
  <c r="AG61" i="452"/>
  <c r="AK59" i="452"/>
  <c r="AG55" i="452"/>
  <c r="AI60" i="452"/>
  <c r="AJ54" i="452"/>
  <c r="AH82" i="452"/>
  <c r="AG65" i="452"/>
  <c r="AK81" i="452"/>
  <c r="AH75" i="452"/>
  <c r="AC55" i="452"/>
  <c r="AI53" i="452"/>
  <c r="AJ56" i="452"/>
  <c r="AK57" i="452"/>
  <c r="AF88" i="452"/>
  <c r="AI64" i="452"/>
  <c r="AC87" i="452"/>
  <c r="AH69" i="452"/>
  <c r="AH59" i="452"/>
  <c r="AK74" i="452"/>
  <c r="AF79" i="452"/>
  <c r="AJ77" i="452"/>
  <c r="AF83" i="452"/>
  <c r="AC78" i="452"/>
  <c r="AI71" i="452"/>
  <c r="AJ86" i="452"/>
  <c r="AI78" i="452"/>
  <c r="AH53" i="452"/>
  <c r="AK56" i="452"/>
  <c r="AI84" i="452"/>
  <c r="AJ66" i="452"/>
  <c r="AG76" i="452"/>
  <c r="AJ80" i="452"/>
  <c r="AI72" i="452"/>
  <c r="AI73" i="452"/>
  <c r="AH74" i="452"/>
  <c r="AG67" i="452"/>
  <c r="AG77" i="452"/>
  <c r="AC54" i="452"/>
  <c r="AF87" i="452"/>
  <c r="AC69" i="452"/>
  <c r="AJ62" i="452"/>
  <c r="AJ85" i="452"/>
  <c r="AG70" i="452"/>
  <c r="AF63" i="452"/>
  <c r="AF84" i="452"/>
  <c r="AF58" i="452"/>
  <c r="AJ68" i="452"/>
  <c r="AK61" i="452"/>
  <c r="AH72" i="452"/>
  <c r="AK55" i="452"/>
  <c r="AG60" i="452"/>
  <c r="AH54" i="452"/>
  <c r="AI82" i="452"/>
  <c r="AK65" i="452"/>
  <c r="AH81" i="452"/>
  <c r="AI75" i="452"/>
  <c r="AC66" i="452"/>
  <c r="AG85" i="452"/>
  <c r="AI56" i="450"/>
  <c r="AK84" i="450"/>
  <c r="AK61" i="450"/>
  <c r="AF74" i="450"/>
  <c r="AI87" i="450"/>
  <c r="AH83" i="450"/>
  <c r="AK73" i="450"/>
  <c r="AC58" i="450"/>
  <c r="AG85" i="450"/>
  <c r="AF58" i="450"/>
  <c r="AJ60" i="450"/>
  <c r="AI57" i="450"/>
  <c r="AG71" i="450"/>
  <c r="AI67" i="450"/>
  <c r="AH54" i="450"/>
  <c r="AJ79" i="450"/>
  <c r="AF66" i="450"/>
  <c r="AI84" i="450"/>
  <c r="AF75" i="450"/>
  <c r="AI81" i="450"/>
  <c r="AJ78" i="450"/>
  <c r="AI68" i="450"/>
  <c r="AF65" i="450"/>
  <c r="AI76" i="450"/>
  <c r="AH70" i="450"/>
  <c r="AI72" i="450"/>
  <c r="AH60" i="450"/>
  <c r="AG57" i="450"/>
  <c r="AI86" i="450"/>
  <c r="AH88" i="450"/>
  <c r="AF69" i="450"/>
  <c r="AH79" i="450"/>
  <c r="AJ53" i="450"/>
  <c r="AJ77" i="450"/>
  <c r="AC88" i="450"/>
  <c r="AH63" i="450"/>
  <c r="AC66" i="450"/>
  <c r="AF80" i="450"/>
  <c r="AI82" i="450"/>
  <c r="AC79" i="450"/>
  <c r="AF70" i="450"/>
  <c r="AK64" i="450"/>
  <c r="AH59" i="450"/>
  <c r="AG55" i="450"/>
  <c r="AK86" i="450"/>
  <c r="AC72" i="450"/>
  <c r="AI62" i="450"/>
  <c r="AF56" i="450"/>
  <c r="AG53" i="450"/>
  <c r="AH61" i="450"/>
  <c r="AG74" i="450"/>
  <c r="AF87" i="450"/>
  <c r="AG83" i="450"/>
  <c r="AF73" i="450"/>
  <c r="AG82" i="450"/>
  <c r="AK85" i="450"/>
  <c r="AG58" i="450"/>
  <c r="AC62" i="450"/>
  <c r="AC68" i="450"/>
  <c r="AK71" i="450"/>
  <c r="AF67" i="450"/>
  <c r="AF54" i="450"/>
  <c r="AC60" i="450"/>
  <c r="AF59" i="448"/>
  <c r="AH88" i="448"/>
  <c r="AI56" i="448"/>
  <c r="AC70" i="448"/>
  <c r="AJ79" i="448"/>
  <c r="AG58" i="448"/>
  <c r="AG63" i="448"/>
  <c r="AG70" i="448"/>
  <c r="AC76" i="448"/>
  <c r="AI77" i="448"/>
  <c r="AC75" i="448"/>
  <c r="AK60" i="448"/>
  <c r="AJ53" i="448"/>
  <c r="AC83" i="448"/>
  <c r="AC88" i="448"/>
  <c r="AF71" i="448"/>
  <c r="AH75" i="448"/>
  <c r="AC87" i="448"/>
  <c r="AF54" i="448"/>
  <c r="AI67" i="448"/>
  <c r="AF57" i="448"/>
  <c r="AG83" i="448"/>
  <c r="AC74" i="448"/>
  <c r="AG84" i="448"/>
  <c r="AI86" i="448"/>
  <c r="AC81" i="448"/>
  <c r="AH81" i="448"/>
  <c r="AH60" i="448"/>
  <c r="AF61" i="448"/>
  <c r="AJ74" i="448"/>
  <c r="AJ87" i="448"/>
  <c r="AC56" i="448"/>
  <c r="AG73" i="448"/>
  <c r="AF68" i="448"/>
  <c r="AK62" i="448"/>
  <c r="AF55" i="448"/>
  <c r="AC72" i="448"/>
  <c r="AK80" i="448"/>
  <c r="AF64" i="448"/>
  <c r="AH69" i="448"/>
  <c r="AH85" i="448"/>
  <c r="AG66" i="448"/>
  <c r="AF65" i="448"/>
  <c r="AF72" i="448"/>
  <c r="AJ78" i="448"/>
  <c r="AK82" i="448"/>
  <c r="AI76" i="448"/>
  <c r="AK59" i="448"/>
  <c r="AI88" i="448"/>
  <c r="AJ56" i="448"/>
  <c r="AC59" i="448"/>
  <c r="AG79" i="448"/>
  <c r="AJ58" i="448"/>
  <c r="AH63" i="448"/>
  <c r="AJ70" i="448"/>
  <c r="AC67" i="448"/>
  <c r="AG77" i="448"/>
  <c r="AC77" i="448"/>
  <c r="AC55" i="448"/>
  <c r="AH53" i="448"/>
  <c r="AK78" i="448"/>
  <c r="AH82" i="448"/>
  <c r="AJ76" i="448"/>
  <c r="AC82" i="446"/>
  <c r="AJ67" i="446"/>
  <c r="AG61" i="446"/>
  <c r="AG64" i="446"/>
  <c r="AH75" i="446"/>
  <c r="AI88" i="446"/>
  <c r="AH78" i="446"/>
  <c r="AG60" i="446"/>
  <c r="AI62" i="446"/>
  <c r="AH79" i="446"/>
  <c r="AC88" i="446"/>
  <c r="AJ83" i="446"/>
  <c r="AK82" i="446"/>
  <c r="AJ69" i="446"/>
  <c r="AF56" i="446"/>
  <c r="AJ63" i="446"/>
  <c r="AF84" i="446"/>
  <c r="AJ57" i="446"/>
  <c r="AH81" i="446"/>
  <c r="AJ65" i="446"/>
  <c r="AG58" i="446"/>
  <c r="AF88" i="446"/>
  <c r="AI59" i="446"/>
  <c r="AC64" i="446"/>
  <c r="AF62" i="446"/>
  <c r="AI79" i="446"/>
  <c r="AK74" i="446"/>
  <c r="AG53" i="446"/>
  <c r="AH82" i="446"/>
  <c r="AH69" i="446"/>
  <c r="AJ86" i="446"/>
  <c r="AI76" i="446"/>
  <c r="AK80" i="446"/>
  <c r="AH57" i="446"/>
  <c r="AJ77" i="446"/>
  <c r="AH65" i="446"/>
  <c r="AJ73" i="446"/>
  <c r="AJ70" i="446"/>
  <c r="AF71" i="446"/>
  <c r="AF66" i="446"/>
  <c r="AH55" i="446"/>
  <c r="AH63" i="462"/>
  <c r="AK60" i="462"/>
  <c r="AI70" i="462"/>
  <c r="AI62" i="462"/>
  <c r="AI82" i="462"/>
  <c r="AI75" i="462"/>
  <c r="AG54" i="462"/>
  <c r="AI71" i="462"/>
  <c r="AF55" i="462"/>
  <c r="AF79" i="462"/>
  <c r="AF78" i="462"/>
  <c r="AK65" i="462"/>
  <c r="AG67" i="462"/>
  <c r="AI69" i="462"/>
  <c r="AC80" i="462"/>
  <c r="AC78" i="462"/>
  <c r="AC67" i="462"/>
  <c r="AI57" i="462"/>
  <c r="AI81" i="462"/>
  <c r="AG71" i="462"/>
  <c r="AF74" i="462"/>
  <c r="AC83" i="462"/>
  <c r="AI73" i="462"/>
  <c r="AI56" i="462"/>
  <c r="AJ77" i="462"/>
  <c r="AG69" i="462"/>
  <c r="AJ83" i="462"/>
  <c r="AH53" i="462"/>
  <c r="AK54" i="460"/>
  <c r="AI79" i="460"/>
  <c r="AH83" i="460"/>
  <c r="AI87" i="460"/>
  <c r="AG84" i="460"/>
  <c r="AC60" i="460"/>
  <c r="AI76" i="460"/>
  <c r="AH55" i="460"/>
  <c r="AG65" i="460"/>
  <c r="AF64" i="460"/>
  <c r="AG88" i="460"/>
  <c r="AC55" i="460"/>
  <c r="AF58" i="460"/>
  <c r="AK85" i="460"/>
  <c r="AI75" i="460"/>
  <c r="AH80" i="460"/>
  <c r="AI73" i="460"/>
  <c r="AG76" i="460"/>
  <c r="AG64" i="460"/>
  <c r="AC66" i="460"/>
  <c r="AJ80" i="460"/>
  <c r="AK69" i="460"/>
  <c r="AC78" i="460"/>
  <c r="AK73" i="460"/>
  <c r="AK72" i="460"/>
  <c r="AC64" i="460"/>
  <c r="AF57" i="460"/>
  <c r="AI62" i="460"/>
  <c r="AG86" i="460"/>
  <c r="AH66" i="460"/>
  <c r="AC53" i="460"/>
  <c r="AK63" i="460"/>
  <c r="AC65" i="460"/>
  <c r="AF74" i="460"/>
  <c r="AH70" i="460"/>
  <c r="AF59" i="460"/>
  <c r="AF61" i="460"/>
  <c r="AC74" i="460"/>
  <c r="AC59" i="460"/>
  <c r="AJ57" i="460"/>
  <c r="AC81" i="460"/>
  <c r="AJ85" i="460"/>
  <c r="AH54" i="460"/>
  <c r="AJ79" i="460"/>
  <c r="AG83" i="460"/>
  <c r="AJ87" i="460"/>
  <c r="AI68" i="460"/>
  <c r="AF53" i="460"/>
  <c r="AC88" i="460"/>
  <c r="AG82" i="460"/>
  <c r="AI65" i="460"/>
  <c r="AI60" i="460"/>
  <c r="AC62" i="460"/>
  <c r="AI56" i="460"/>
  <c r="AF67" i="460"/>
  <c r="AI85" i="460"/>
  <c r="AG75" i="460"/>
  <c r="AK80" i="460"/>
  <c r="AG73" i="460"/>
  <c r="AI53" i="460"/>
  <c r="AJ65" i="460"/>
  <c r="AK77" i="460"/>
  <c r="AK70" i="460"/>
  <c r="AK55" i="458"/>
  <c r="AF88" i="458"/>
  <c r="AI75" i="458"/>
  <c r="AJ57" i="458"/>
  <c r="AJ87" i="458"/>
  <c r="AK68" i="458"/>
  <c r="AI62" i="458"/>
  <c r="AG71" i="458"/>
  <c r="AG56" i="458"/>
  <c r="AG81" i="458"/>
  <c r="AI69" i="458"/>
  <c r="AC73" i="458"/>
  <c r="AK76" i="458"/>
  <c r="AK65" i="458"/>
  <c r="AC86" i="458"/>
  <c r="AG78" i="458"/>
  <c r="AJ55" i="458"/>
  <c r="AG67" i="458"/>
  <c r="AC85" i="458"/>
  <c r="AH79" i="458"/>
  <c r="AI60" i="458"/>
  <c r="AH63" i="458"/>
  <c r="AI80" i="458"/>
  <c r="AJ83" i="458"/>
  <c r="AF64" i="458"/>
  <c r="AI73" i="458"/>
  <c r="AG69" i="458"/>
  <c r="AK61" i="458"/>
  <c r="AI76" i="458"/>
  <c r="AC63" i="458"/>
  <c r="AG53" i="458"/>
  <c r="AC81" i="458"/>
  <c r="AK74" i="458"/>
  <c r="AC57" i="458"/>
  <c r="AH84" i="458"/>
  <c r="AJ79" i="458"/>
  <c r="AF82" i="458"/>
  <c r="AK72" i="458"/>
  <c r="AH80" i="458"/>
  <c r="AF86" i="458"/>
  <c r="AC66" i="458"/>
  <c r="AJ85" i="458"/>
  <c r="AI59" i="458"/>
  <c r="AI58" i="458"/>
  <c r="AK54" i="458"/>
  <c r="AJ77" i="458"/>
  <c r="AK66" i="458"/>
  <c r="AJ70" i="458"/>
  <c r="AJ88" i="458"/>
  <c r="AH75" i="458"/>
  <c r="AI57" i="458"/>
  <c r="AF87" i="458"/>
  <c r="AI68" i="458"/>
  <c r="AH62" i="458"/>
  <c r="AF71" i="458"/>
  <c r="AK56" i="458"/>
  <c r="AK81" i="458"/>
  <c r="AH85" i="458"/>
  <c r="AC65" i="458"/>
  <c r="AC67" i="458"/>
  <c r="AF65" i="458"/>
  <c r="AI77" i="458"/>
  <c r="AK78" i="458"/>
  <c r="AH88" i="456"/>
  <c r="AG64" i="456"/>
  <c r="AG71" i="456"/>
  <c r="AG86" i="456"/>
  <c r="AH58" i="456"/>
  <c r="AH77" i="456"/>
  <c r="AK84" i="456"/>
  <c r="AF64" i="456"/>
  <c r="AC76" i="456"/>
  <c r="AF86" i="456"/>
  <c r="AG60" i="456"/>
  <c r="AK77" i="456"/>
  <c r="AK69" i="456"/>
  <c r="AK59" i="456"/>
  <c r="AG62" i="456"/>
  <c r="AG87" i="456"/>
  <c r="AF85" i="456"/>
  <c r="AF81" i="456"/>
  <c r="AI56" i="456"/>
  <c r="AK70" i="456"/>
  <c r="AH83" i="456"/>
  <c r="AC77" i="456"/>
  <c r="AF65" i="456"/>
  <c r="AK80" i="456"/>
  <c r="AC75" i="456"/>
  <c r="AI64" i="456"/>
  <c r="AC54" i="456"/>
  <c r="AI86" i="456"/>
  <c r="AH60" i="456"/>
  <c r="AG77" i="456"/>
  <c r="AG69" i="456"/>
  <c r="AG59" i="456"/>
  <c r="AI62" i="456"/>
  <c r="AJ87" i="456"/>
  <c r="AJ85" i="456"/>
  <c r="AC80" i="456"/>
  <c r="AH56" i="456"/>
  <c r="AG70" i="456"/>
  <c r="AI53" i="456"/>
  <c r="AJ82" i="456"/>
  <c r="AC86" i="456"/>
  <c r="AK62" i="456"/>
  <c r="AK87" i="456"/>
  <c r="AC62" i="456"/>
  <c r="AF53" i="456"/>
  <c r="AI54" i="456"/>
  <c r="AJ79" i="456"/>
  <c r="AJ67" i="456"/>
  <c r="AI72" i="456"/>
  <c r="AF78" i="456"/>
  <c r="AF75" i="456"/>
  <c r="AJ65" i="456"/>
  <c r="AG68" i="456"/>
  <c r="AI63" i="456"/>
  <c r="AK74" i="456"/>
  <c r="AG57" i="456"/>
  <c r="AG61" i="456"/>
  <c r="AH76" i="456"/>
  <c r="AJ66" i="456"/>
  <c r="AG73" i="456"/>
  <c r="AG55" i="456"/>
  <c r="AC56" i="456"/>
  <c r="AJ70" i="456"/>
  <c r="AJ57" i="454"/>
  <c r="AI76" i="454"/>
  <c r="AC62" i="454"/>
  <c r="AF68" i="454"/>
  <c r="AI55" i="454"/>
  <c r="AF72" i="454"/>
  <c r="AK62" i="454"/>
  <c r="AC64" i="454"/>
  <c r="AC70" i="454"/>
  <c r="AH58" i="454"/>
  <c r="AJ69" i="454"/>
  <c r="AK60" i="454"/>
  <c r="AF82" i="454"/>
  <c r="AF77" i="454"/>
  <c r="AJ67" i="454"/>
  <c r="AG81" i="454"/>
  <c r="AI57" i="454"/>
  <c r="AK73" i="454"/>
  <c r="AK88" i="454"/>
  <c r="AJ56" i="454"/>
  <c r="AG55" i="454"/>
  <c r="AF65" i="454"/>
  <c r="AH78" i="454"/>
  <c r="AF86" i="454"/>
  <c r="AI53" i="454"/>
  <c r="AK83" i="454"/>
  <c r="AH69" i="454"/>
  <c r="AI60" i="454"/>
  <c r="AG87" i="454"/>
  <c r="AH59" i="454"/>
  <c r="AF71" i="454"/>
  <c r="AH63" i="454"/>
  <c r="AH61" i="454"/>
  <c r="AK85" i="454"/>
  <c r="AI75" i="454"/>
  <c r="AK79" i="454"/>
  <c r="AF64" i="454"/>
  <c r="AC73" i="454"/>
  <c r="AF54" i="454"/>
  <c r="AK80" i="454"/>
  <c r="AC71" i="454"/>
  <c r="AH66" i="454"/>
  <c r="AC56" i="454"/>
  <c r="AI74" i="454"/>
  <c r="AJ70" i="454"/>
  <c r="AG59" i="454"/>
  <c r="AI84" i="454"/>
  <c r="AF63" i="454"/>
  <c r="AG76" i="454"/>
  <c r="AH85" i="454"/>
  <c r="AJ68" i="454"/>
  <c r="AC84" i="454"/>
  <c r="AJ72" i="454"/>
  <c r="AG62" i="454"/>
  <c r="AC83" i="454"/>
  <c r="AC87" i="454"/>
  <c r="AK58" i="454"/>
  <c r="AC63" i="454"/>
  <c r="AC80" i="454"/>
  <c r="AJ82" i="454"/>
  <c r="AK77" i="454"/>
  <c r="AF67" i="454"/>
  <c r="AK81" i="454"/>
  <c r="AC68" i="452"/>
  <c r="AC65" i="452"/>
  <c r="AI57" i="452"/>
  <c r="AJ88" i="452"/>
  <c r="AF64" i="452"/>
  <c r="AK68" i="452"/>
  <c r="AI69" i="452"/>
  <c r="AJ59" i="452"/>
  <c r="AH55" i="452"/>
  <c r="AJ79" i="452"/>
  <c r="AG54" i="452"/>
  <c r="AJ83" i="452"/>
  <c r="AC83" i="452"/>
  <c r="AF71" i="452"/>
  <c r="AG86" i="452"/>
  <c r="AG78" i="452"/>
  <c r="AF53" i="452"/>
  <c r="AI56" i="452"/>
  <c r="AF57" i="452"/>
  <c r="AG66" i="452"/>
  <c r="AK76" i="452"/>
  <c r="AG80" i="452"/>
  <c r="AJ69" i="452"/>
  <c r="AH73" i="452"/>
  <c r="AI74" i="452"/>
  <c r="AK67" i="452"/>
  <c r="AI77" i="452"/>
  <c r="AC67" i="452"/>
  <c r="AJ87" i="452"/>
  <c r="AC61" i="452"/>
  <c r="AH62" i="452"/>
  <c r="AC64" i="452"/>
  <c r="AK70" i="452"/>
  <c r="AI63" i="452"/>
  <c r="AJ84" i="452"/>
  <c r="AJ58" i="452"/>
  <c r="AF76" i="452"/>
  <c r="AI61" i="452"/>
  <c r="AJ72" i="452"/>
  <c r="AJ73" i="452"/>
  <c r="AH60" i="452"/>
  <c r="AH67" i="452"/>
  <c r="AF82" i="452"/>
  <c r="AH65" i="452"/>
  <c r="AI81" i="452"/>
  <c r="AF75" i="452"/>
  <c r="AG62" i="452"/>
  <c r="AK85" i="452"/>
  <c r="AC88" i="452"/>
  <c r="AC53" i="452"/>
  <c r="AG88" i="452"/>
  <c r="AJ64" i="452"/>
  <c r="AG68" i="452"/>
  <c r="AH61" i="452"/>
  <c r="AF59" i="452"/>
  <c r="AJ55" i="452"/>
  <c r="AH79" i="452"/>
  <c r="AI54" i="452"/>
  <c r="AG83" i="452"/>
  <c r="AC56" i="452"/>
  <c r="AJ71" i="452"/>
  <c r="AK86" i="452"/>
  <c r="AK78" i="452"/>
  <c r="AC53" i="450"/>
  <c r="AG66" i="450"/>
  <c r="AH84" i="450"/>
  <c r="AG75" i="450"/>
  <c r="AG81" i="450"/>
  <c r="AI78" i="450"/>
  <c r="AG68" i="450"/>
  <c r="AJ65" i="450"/>
  <c r="AF76" i="450"/>
  <c r="AC59" i="450"/>
  <c r="AG72" i="450"/>
  <c r="AI60" i="450"/>
  <c r="AH57" i="450"/>
  <c r="AI71" i="450"/>
  <c r="AF88" i="450"/>
  <c r="AJ69" i="450"/>
  <c r="AG79" i="450"/>
  <c r="AC73" i="450"/>
  <c r="AK77" i="450"/>
  <c r="AC67" i="450"/>
  <c r="AG63" i="450"/>
  <c r="AG78" i="450"/>
  <c r="AJ80" i="450"/>
  <c r="AC75" i="450"/>
  <c r="AC55" i="450"/>
  <c r="AG70" i="450"/>
  <c r="AF64" i="450"/>
  <c r="AG59" i="450"/>
  <c r="AI55" i="450"/>
  <c r="AG86" i="450"/>
  <c r="AC63" i="450"/>
  <c r="AH62" i="450"/>
  <c r="AH56" i="450"/>
  <c r="AK53" i="450"/>
  <c r="AF61" i="450"/>
  <c r="AJ74" i="450"/>
  <c r="AJ87" i="450"/>
  <c r="AK83" i="450"/>
  <c r="AJ73" i="450"/>
  <c r="AK82" i="450"/>
  <c r="AH85" i="450"/>
  <c r="AJ58" i="450"/>
  <c r="AC69" i="450"/>
  <c r="AC87" i="450"/>
  <c r="AC61" i="450"/>
  <c r="AJ67" i="450"/>
  <c r="AK54" i="450"/>
  <c r="AG62" i="450"/>
  <c r="AI66" i="450"/>
  <c r="AF84" i="450"/>
  <c r="AK75" i="450"/>
  <c r="AK81" i="450"/>
  <c r="AH87" i="450"/>
  <c r="AK68" i="450"/>
  <c r="AI65" i="450"/>
  <c r="AJ76" i="450"/>
  <c r="AJ85" i="450"/>
  <c r="AK72" i="450"/>
  <c r="AG60" i="450"/>
  <c r="AK57" i="450"/>
  <c r="AJ71" i="450"/>
  <c r="AJ88" i="450"/>
  <c r="AI69" i="450"/>
  <c r="AJ71" i="448"/>
  <c r="AF75" i="448"/>
  <c r="AF88" i="448"/>
  <c r="AK54" i="448"/>
  <c r="AF67" i="448"/>
  <c r="AJ57" i="448"/>
  <c r="AK83" i="448"/>
  <c r="AJ63" i="448"/>
  <c r="AK84" i="448"/>
  <c r="AF86" i="448"/>
  <c r="AC82" i="448"/>
  <c r="AI81" i="448"/>
  <c r="AF60" i="448"/>
  <c r="AJ61" i="448"/>
  <c r="AG74" i="448"/>
  <c r="AG87" i="448"/>
  <c r="AG71" i="448"/>
  <c r="AH73" i="448"/>
  <c r="AI68" i="448"/>
  <c r="AI62" i="448"/>
  <c r="AK55" i="448"/>
  <c r="AK57" i="448"/>
  <c r="AH80" i="448"/>
  <c r="AI64" i="448"/>
  <c r="AF69" i="448"/>
  <c r="AI85" i="448"/>
  <c r="AJ66" i="448"/>
  <c r="AJ65" i="448"/>
  <c r="AK72" i="448"/>
  <c r="AK61" i="448"/>
  <c r="AC73" i="448"/>
  <c r="AC68" i="448"/>
  <c r="AG59" i="448"/>
  <c r="AJ73" i="448"/>
  <c r="AG56" i="448"/>
  <c r="AH62" i="448"/>
  <c r="AK79" i="448"/>
  <c r="AF58" i="448"/>
  <c r="AF80" i="448"/>
  <c r="AF70" i="448"/>
  <c r="AC65" i="448"/>
  <c r="AH77" i="448"/>
  <c r="AC58" i="448"/>
  <c r="AK65" i="448"/>
  <c r="AI53" i="448"/>
  <c r="AH78" i="448"/>
  <c r="AI82" i="448"/>
  <c r="AH76" i="448"/>
  <c r="AJ75" i="448"/>
  <c r="AJ88" i="448"/>
  <c r="AI54" i="448"/>
  <c r="AK67" i="448"/>
  <c r="AH79" i="448"/>
  <c r="AH83" i="448"/>
  <c r="AI63" i="448"/>
  <c r="AH84" i="448"/>
  <c r="AJ86" i="448"/>
  <c r="AK77" i="448"/>
  <c r="AJ81" i="448"/>
  <c r="AI60" i="448"/>
  <c r="AG53" i="448"/>
  <c r="AK74" i="448"/>
  <c r="AK87" i="448"/>
  <c r="AH63" i="446"/>
  <c r="AG84" i="446"/>
  <c r="AG67" i="446"/>
  <c r="AI81" i="446"/>
  <c r="AJ64" i="446"/>
  <c r="AH58" i="446"/>
  <c r="AJ88" i="446"/>
  <c r="AJ59" i="446"/>
  <c r="AJ60" i="446"/>
  <c r="AK62" i="446"/>
  <c r="AG79" i="446"/>
  <c r="AC66" i="446"/>
  <c r="AK53" i="446"/>
  <c r="AI82" i="446"/>
  <c r="AG69" i="446"/>
  <c r="AG86" i="446"/>
  <c r="AG63" i="446"/>
  <c r="AH80" i="446"/>
  <c r="AG57" i="446"/>
  <c r="AH77" i="446"/>
  <c r="AG65" i="446"/>
  <c r="AH73" i="446"/>
  <c r="AG70" i="446"/>
  <c r="AJ71" i="446"/>
  <c r="AJ66" i="446"/>
  <c r="AH67" i="462"/>
  <c r="AC81" i="462"/>
  <c r="AC57" i="462"/>
  <c r="AJ53" i="462"/>
  <c r="AC63" i="462"/>
  <c r="AJ75" i="462"/>
  <c r="AH81" i="462"/>
  <c r="AF71" i="462"/>
  <c r="AJ74" i="462"/>
  <c r="AJ58" i="462"/>
  <c r="AG73" i="462"/>
  <c r="AG56" i="462"/>
  <c r="AG77" i="462"/>
  <c r="AK69" i="462"/>
  <c r="AI83" i="462"/>
  <c r="AJ64" i="462"/>
  <c r="AK85" i="462"/>
  <c r="AG57" i="462"/>
  <c r="AG68" i="462"/>
  <c r="AJ86" i="462"/>
  <c r="AC84" i="462"/>
  <c r="AJ61" i="462"/>
  <c r="AI84" i="462"/>
  <c r="AF72" i="462"/>
  <c r="AH76" i="462"/>
  <c r="AG66" i="462"/>
  <c r="AH88" i="462"/>
  <c r="AI64" i="462"/>
  <c r="AJ54" i="460"/>
  <c r="AG79" i="460"/>
  <c r="AK83" i="460"/>
  <c r="AK87" i="460"/>
  <c r="AJ68" i="460"/>
  <c r="AJ53" i="460"/>
  <c r="AJ62" i="460"/>
  <c r="AH82" i="460"/>
  <c r="AF65" i="460"/>
  <c r="AJ60" i="460"/>
  <c r="AI63" i="460"/>
  <c r="AJ56" i="460"/>
  <c r="AH67" i="460"/>
  <c r="AJ70" i="460"/>
  <c r="AH75" i="460"/>
  <c r="AK61" i="460"/>
  <c r="AF72" i="460"/>
  <c r="AC63" i="460"/>
  <c r="AC57" i="460"/>
  <c r="AK67" i="460"/>
  <c r="AI80" i="460"/>
  <c r="AI69" i="460"/>
  <c r="AG71" i="460"/>
  <c r="AH73" i="460"/>
  <c r="AJ84" i="460"/>
  <c r="AG81" i="460"/>
  <c r="AH76" i="460"/>
  <c r="AF55" i="460"/>
  <c r="AJ86" i="460"/>
  <c r="AJ64" i="460"/>
  <c r="AI88" i="460"/>
  <c r="AI77" i="460"/>
  <c r="AI58" i="460"/>
  <c r="AK74" i="460"/>
  <c r="AF78" i="460"/>
  <c r="AI59" i="460"/>
  <c r="AC72" i="460"/>
  <c r="AI71" i="460"/>
  <c r="AF87" i="460"/>
  <c r="AK62" i="460"/>
  <c r="AK88" i="460"/>
  <c r="AI78" i="460"/>
  <c r="AC84" i="460"/>
  <c r="AC85" i="460"/>
  <c r="AC80" i="460"/>
  <c r="AG72" i="460"/>
  <c r="AF68" i="460"/>
  <c r="AH57" i="460"/>
  <c r="AG62" i="460"/>
  <c r="AF82" i="460"/>
  <c r="AK66" i="460"/>
  <c r="AF60" i="460"/>
  <c r="AH63" i="460"/>
  <c r="AF56" i="460"/>
  <c r="AC79" i="460"/>
  <c r="AG70" i="460"/>
  <c r="AC83" i="460"/>
  <c r="AJ61" i="460"/>
  <c r="AH72" i="460"/>
  <c r="AF76" i="460"/>
  <c r="AI66" i="460"/>
  <c r="AK56" i="460"/>
  <c r="AH78" i="460"/>
  <c r="AF55" i="458"/>
  <c r="AK67" i="458"/>
  <c r="AG75" i="458"/>
  <c r="AH57" i="458"/>
  <c r="AG60" i="458"/>
  <c r="AG63" i="458"/>
  <c r="AJ62" i="458"/>
  <c r="AI83" i="458"/>
  <c r="AJ64" i="458"/>
  <c r="AG73" i="458"/>
  <c r="AK69" i="458"/>
  <c r="AG61" i="458"/>
  <c r="AF76" i="458"/>
  <c r="AC68" i="458"/>
  <c r="AF53" i="458"/>
  <c r="AJ78" i="458"/>
  <c r="AF74" i="458"/>
  <c r="AI67" i="458"/>
  <c r="AI84" i="458"/>
  <c r="AG79" i="458"/>
  <c r="AJ82" i="458"/>
  <c r="AH72" i="458"/>
  <c r="AG80" i="458"/>
  <c r="AJ86" i="458"/>
  <c r="AI64" i="458"/>
  <c r="AC75" i="458"/>
  <c r="AH59" i="458"/>
  <c r="AH58" i="458"/>
  <c r="AF54" i="458"/>
  <c r="AC88" i="458"/>
  <c r="AH66" i="458"/>
  <c r="AI70" i="458"/>
  <c r="AH88" i="458"/>
  <c r="AC55" i="458"/>
  <c r="AG84" i="458"/>
  <c r="AI87" i="458"/>
  <c r="AF68" i="458"/>
  <c r="AI72" i="458"/>
  <c r="AK71" i="458"/>
  <c r="AF56" i="458"/>
  <c r="AI81" i="458"/>
  <c r="AG85" i="458"/>
  <c r="AC76" i="458"/>
  <c r="AJ58" i="458"/>
  <c r="AJ65" i="458"/>
  <c r="AH77" i="458"/>
  <c r="AF66" i="458"/>
  <c r="AI55" i="458"/>
  <c r="AC58" i="458"/>
  <c r="AF75" i="458"/>
  <c r="AK57" i="458"/>
  <c r="AK60" i="458"/>
  <c r="AK63" i="458"/>
  <c r="AK62" i="458"/>
  <c r="AG83" i="458"/>
  <c r="AC53" i="458"/>
  <c r="AK73" i="458"/>
  <c r="AF69" i="458"/>
  <c r="AF61" i="458"/>
  <c r="AJ76" i="458"/>
  <c r="AC82" i="458"/>
  <c r="AJ53" i="458"/>
  <c r="AI78" i="458"/>
  <c r="AF88" i="456"/>
  <c r="AC78" i="456"/>
  <c r="AI71" i="456"/>
  <c r="AF72" i="456"/>
  <c r="AK58" i="456"/>
  <c r="AG75" i="456"/>
  <c r="AK88" i="456"/>
  <c r="AH64" i="456"/>
  <c r="AJ71" i="456"/>
  <c r="AK86" i="456"/>
  <c r="AI58" i="456"/>
  <c r="AF77" i="456"/>
  <c r="AG84" i="456"/>
  <c r="AH59" i="456"/>
  <c r="AC88" i="456"/>
  <c r="AH87" i="456"/>
  <c r="AC79" i="456"/>
  <c r="AC71" i="456"/>
  <c r="AG80" i="456"/>
  <c r="AF70" i="456"/>
  <c r="AK53" i="456"/>
  <c r="AH82" i="456"/>
  <c r="AG85" i="456"/>
  <c r="AH70" i="456"/>
  <c r="AG88" i="456"/>
  <c r="AC72" i="456"/>
  <c r="AF71" i="456"/>
  <c r="AH72" i="456"/>
  <c r="AF58" i="456"/>
  <c r="AC82" i="456"/>
  <c r="AJ84" i="456"/>
  <c r="AI59" i="456"/>
  <c r="AK63" i="456"/>
  <c r="AH74" i="456"/>
  <c r="AI57" i="456"/>
  <c r="AI61" i="456"/>
  <c r="AJ80" i="456"/>
  <c r="AH66" i="456"/>
  <c r="AH53" i="456"/>
  <c r="AK82" i="456"/>
  <c r="AF59" i="456"/>
  <c r="AF62" i="456"/>
  <c r="AI87" i="456"/>
  <c r="AG56" i="456"/>
  <c r="AC58" i="456"/>
  <c r="AG54" i="456"/>
  <c r="AC81" i="456"/>
  <c r="AC83" i="456"/>
  <c r="AI60" i="456"/>
  <c r="AK78" i="456"/>
  <c r="AJ69" i="456"/>
  <c r="AC67" i="456"/>
  <c r="AH62" i="456"/>
  <c r="AC53" i="456"/>
  <c r="AK85" i="456"/>
  <c r="AG81" i="456"/>
  <c r="AK56" i="456"/>
  <c r="AC63" i="456"/>
  <c r="AF83" i="456"/>
  <c r="AF73" i="456"/>
  <c r="AI55" i="456"/>
  <c r="AJ81" i="456"/>
  <c r="AI83" i="456"/>
  <c r="AH57" i="454"/>
  <c r="AI73" i="454"/>
  <c r="AH88" i="454"/>
  <c r="AG56" i="454"/>
  <c r="AH55" i="454"/>
  <c r="AJ65" i="454"/>
  <c r="AF78" i="454"/>
  <c r="AJ86" i="454"/>
  <c r="AJ53" i="454"/>
  <c r="AH83" i="454"/>
  <c r="AG69" i="454"/>
  <c r="AF60" i="454"/>
  <c r="AK87" i="454"/>
  <c r="AC75" i="454"/>
  <c r="AI71" i="454"/>
  <c r="AH81" i="454"/>
  <c r="AG61" i="454"/>
  <c r="AH73" i="454"/>
  <c r="AJ75" i="454"/>
  <c r="AI79" i="454"/>
  <c r="AJ64" i="454"/>
  <c r="AH65" i="454"/>
  <c r="AJ54" i="454"/>
  <c r="AH80" i="454"/>
  <c r="AC67" i="454"/>
  <c r="AI66" i="454"/>
  <c r="AC88" i="454"/>
  <c r="AF74" i="454"/>
  <c r="AH70" i="454"/>
  <c r="AF59" i="454"/>
  <c r="AF84" i="454"/>
  <c r="AJ63" i="454"/>
  <c r="AH76" i="454"/>
  <c r="AI85" i="454"/>
  <c r="AG68" i="454"/>
  <c r="AJ79" i="454"/>
  <c r="AG72" i="454"/>
  <c r="AF62" i="454"/>
  <c r="AK54" i="454"/>
  <c r="AC65" i="454"/>
  <c r="AF58" i="454"/>
  <c r="AG66" i="454"/>
  <c r="AC86" i="454"/>
  <c r="AG82" i="454"/>
  <c r="AI77" i="454"/>
  <c r="AI67" i="454"/>
  <c r="AC55" i="454"/>
  <c r="AG57" i="454"/>
  <c r="AC82" i="454"/>
  <c r="AI88" i="454"/>
  <c r="AH56" i="454"/>
  <c r="AJ55" i="454"/>
  <c r="AC76" i="454"/>
  <c r="AJ78" i="454"/>
  <c r="AG86" i="454"/>
  <c r="AG53" i="454"/>
  <c r="AI83" i="454"/>
  <c r="AK69" i="454"/>
  <c r="AJ60" i="454"/>
  <c r="AH87" i="454"/>
  <c r="AH77" i="454"/>
  <c r="AG71" i="454"/>
  <c r="AI81" i="454"/>
  <c r="AJ53" i="452"/>
  <c r="AG56" i="452"/>
  <c r="AH57" i="452"/>
  <c r="AK66" i="452"/>
  <c r="AK64" i="452"/>
  <c r="AK80" i="452"/>
  <c r="AF69" i="452"/>
  <c r="AC62" i="452"/>
  <c r="AJ74" i="452"/>
  <c r="AK79" i="452"/>
  <c r="AK77" i="452"/>
  <c r="AC79" i="452"/>
  <c r="AG87" i="452"/>
  <c r="AK71" i="452"/>
  <c r="AH86" i="452"/>
  <c r="AF78" i="452"/>
  <c r="AH70" i="452"/>
  <c r="AG63" i="452"/>
  <c r="AG84" i="452"/>
  <c r="AH58" i="452"/>
  <c r="AH76" i="452"/>
  <c r="AC71" i="452"/>
  <c r="AF72" i="452"/>
  <c r="AF73" i="452"/>
  <c r="AF60" i="452"/>
  <c r="AI67" i="452"/>
  <c r="AJ82" i="452"/>
  <c r="AI65" i="452"/>
  <c r="AF81" i="452"/>
  <c r="AJ75" i="452"/>
  <c r="AI62" i="452"/>
  <c r="AH85" i="452"/>
  <c r="AI70" i="452"/>
  <c r="AC76" i="452"/>
  <c r="AK88" i="452"/>
  <c r="AG58" i="452"/>
  <c r="AH68" i="452"/>
  <c r="AF61" i="452"/>
  <c r="AI59" i="452"/>
  <c r="AF55" i="452"/>
  <c r="AC85" i="452"/>
  <c r="AK54" i="452"/>
  <c r="AK83" i="452"/>
  <c r="AJ65" i="452"/>
  <c r="AC80" i="452"/>
  <c r="AK75" i="452"/>
  <c r="AC58" i="452"/>
  <c r="AG53" i="452"/>
  <c r="AH56" i="452"/>
  <c r="AJ57" i="452"/>
  <c r="AH66" i="452"/>
  <c r="AG64" i="452"/>
  <c r="AI80" i="452"/>
  <c r="AG69" i="452"/>
  <c r="AC86" i="452"/>
  <c r="AF74" i="452"/>
  <c r="AG79" i="452"/>
  <c r="AH77" i="452"/>
  <c r="AC60" i="452"/>
  <c r="AK87" i="452"/>
  <c r="AG71" i="452"/>
  <c r="AI86" i="452"/>
  <c r="AH78" i="452"/>
  <c r="AK79" i="450"/>
  <c r="AC80" i="450"/>
  <c r="AH77" i="450"/>
  <c r="AI75" i="450"/>
  <c r="AK63" i="450"/>
  <c r="AH78" i="450"/>
  <c r="AG80" i="450"/>
  <c r="AH65" i="450"/>
  <c r="AG76" i="450"/>
  <c r="AJ70" i="450"/>
  <c r="AJ64" i="450"/>
  <c r="AK59" i="450"/>
  <c r="AJ55" i="450"/>
  <c r="AF86" i="450"/>
  <c r="AC81" i="450"/>
  <c r="AK69" i="450"/>
  <c r="AG56" i="450"/>
  <c r="AH53" i="450"/>
  <c r="AJ61" i="450"/>
  <c r="AI74" i="450"/>
  <c r="AJ63" i="450"/>
  <c r="AI83" i="450"/>
  <c r="AI73" i="450"/>
  <c r="AF82" i="450"/>
  <c r="AC56" i="450"/>
  <c r="AK58" i="450"/>
  <c r="AI64" i="450"/>
  <c r="AI59" i="450"/>
  <c r="AC77" i="450"/>
  <c r="AH67" i="450"/>
  <c r="AJ54" i="450"/>
  <c r="AJ62" i="450"/>
  <c r="AH66" i="450"/>
  <c r="AJ84" i="450"/>
  <c r="AC65" i="450"/>
  <c r="AH81" i="450"/>
  <c r="AG87" i="450"/>
  <c r="AF68" i="450"/>
  <c r="AG73" i="450"/>
  <c r="AC57" i="450"/>
  <c r="AF85" i="450"/>
  <c r="AF72" i="450"/>
  <c r="AK60" i="450"/>
  <c r="AF57" i="450"/>
  <c r="AF71" i="450"/>
  <c r="AG88" i="450"/>
  <c r="AC64" i="450"/>
  <c r="AI79" i="450"/>
  <c r="AJ66" i="450"/>
  <c r="AG77" i="450"/>
  <c r="AJ75" i="450"/>
  <c r="AF81" i="450"/>
  <c r="AK78" i="450"/>
  <c r="AK80" i="450"/>
  <c r="AK65" i="450"/>
  <c r="AH76" i="450"/>
  <c r="AK70" i="450"/>
  <c r="AC54" i="450"/>
  <c r="AC85" i="450"/>
  <c r="AH55" i="450"/>
  <c r="AJ86" i="450"/>
  <c r="AC74" i="450"/>
  <c r="AG69" i="450"/>
  <c r="AK71" i="448"/>
  <c r="AK75" i="448"/>
  <c r="AJ68" i="448"/>
  <c r="AH54" i="448"/>
  <c r="AG55" i="448"/>
  <c r="AI57" i="448"/>
  <c r="AI83" i="448"/>
  <c r="AJ64" i="448"/>
  <c r="AJ69" i="448"/>
  <c r="AF85" i="448"/>
  <c r="AF66" i="448"/>
  <c r="AF81" i="448"/>
  <c r="AI72" i="448"/>
  <c r="AI61" i="448"/>
  <c r="AH74" i="448"/>
  <c r="AC66" i="448"/>
  <c r="AH59" i="448"/>
  <c r="AF73" i="448"/>
  <c r="AK56" i="448"/>
  <c r="AG62" i="448"/>
  <c r="AC60" i="448"/>
  <c r="AK58" i="448"/>
  <c r="AI80" i="448"/>
  <c r="AK70" i="448"/>
  <c r="AK69" i="448"/>
  <c r="AC61" i="448"/>
  <c r="AC85" i="448"/>
  <c r="AI65" i="448"/>
  <c r="AH72" i="448"/>
  <c r="AG78" i="448"/>
  <c r="AF82" i="448"/>
  <c r="AG76" i="448"/>
  <c r="AJ59" i="448"/>
  <c r="AG88" i="448"/>
  <c r="AH56" i="448"/>
  <c r="AG67" i="448"/>
  <c r="AI79" i="448"/>
  <c r="AC78" i="448"/>
  <c r="AF63" i="448"/>
  <c r="AI84" i="448"/>
  <c r="AG86" i="448"/>
  <c r="AF77" i="448"/>
  <c r="AC84" i="448"/>
  <c r="AJ60" i="448"/>
  <c r="AK53" i="448"/>
  <c r="AC63" i="448"/>
  <c r="AH87" i="448"/>
  <c r="AI71" i="448"/>
  <c r="AG75" i="448"/>
  <c r="AG68" i="448"/>
  <c r="AG54" i="448"/>
  <c r="AH55" i="448"/>
  <c r="AG57" i="448"/>
  <c r="AF83" i="448"/>
  <c r="AG64" i="448"/>
  <c r="AJ84" i="448"/>
  <c r="AJ85" i="448"/>
  <c r="AK66" i="448"/>
  <c r="AG81" i="448"/>
  <c r="AC57" i="448"/>
  <c r="AG61" i="448"/>
  <c r="AI74" i="448"/>
  <c r="AI87" i="448"/>
  <c r="AF63" i="446"/>
  <c r="AI80" i="446"/>
  <c r="AI57" i="446"/>
  <c r="AC78" i="446"/>
  <c r="AI65" i="446"/>
  <c r="AK58" i="446"/>
  <c r="AH70" i="446"/>
  <c r="AG59" i="446"/>
  <c r="AG66" i="446"/>
  <c r="AC85" i="446"/>
  <c r="AC86" i="446"/>
  <c r="AJ74" i="446"/>
  <c r="AH53" i="446"/>
  <c r="AH68" i="446"/>
  <c r="AF54" i="446"/>
  <c r="AH86" i="446"/>
  <c r="AK76" i="446"/>
  <c r="AJ80" i="446"/>
  <c r="AF61" i="446"/>
  <c r="AG77" i="446"/>
  <c r="AK75" i="446"/>
  <c r="AK73" i="446"/>
  <c r="AK78" i="446"/>
  <c r="AG71" i="446"/>
  <c r="AC74" i="446"/>
  <c r="AK55" i="446"/>
  <c r="AF87" i="446"/>
  <c r="AH83" i="446"/>
  <c r="AH85" i="446"/>
  <c r="AC55" i="446"/>
  <c r="AK56" i="446"/>
  <c r="AG72" i="446"/>
  <c r="AH84" i="446"/>
  <c r="AK67" i="446"/>
  <c r="AJ81" i="446"/>
  <c r="AF64" i="446"/>
  <c r="AC57" i="446"/>
  <c r="AK88" i="446"/>
  <c r="AF78" i="446"/>
  <c r="AF60" i="446"/>
  <c r="AG62" i="446"/>
  <c r="AF79" i="446"/>
  <c r="AK77" i="462"/>
  <c r="AF69" i="462"/>
  <c r="AC54" i="462"/>
  <c r="AK53" i="462"/>
  <c r="AI85" i="462"/>
  <c r="AJ80" i="462"/>
  <c r="AK68" i="462"/>
  <c r="AG86" i="462"/>
  <c r="AG87" i="462"/>
  <c r="AI61" i="462"/>
  <c r="AC53" i="462"/>
  <c r="AI72" i="462"/>
  <c r="AG76" i="462"/>
  <c r="AJ66" i="462"/>
  <c r="AG88" i="462"/>
  <c r="AH64" i="462"/>
  <c r="AC68" i="462"/>
  <c r="AH54" i="462"/>
  <c r="AG59" i="462"/>
  <c r="AC66" i="462"/>
  <c r="AH79" i="462"/>
  <c r="AK61" i="462"/>
  <c r="AK84" i="462"/>
  <c r="AI63" i="462"/>
  <c r="AJ60" i="462"/>
  <c r="AK70" i="462"/>
  <c r="AF62" i="462"/>
  <c r="AF82" i="462"/>
  <c r="AC68" i="460"/>
  <c r="AC70" i="460"/>
  <c r="AC61" i="460"/>
  <c r="AI72" i="460"/>
  <c r="AC69" i="460"/>
  <c r="AK57" i="460"/>
  <c r="AH62" i="460"/>
  <c r="AK86" i="460"/>
  <c r="AG66" i="460"/>
  <c r="AG60" i="460"/>
  <c r="AG63" i="460"/>
  <c r="AG56" i="460"/>
  <c r="AJ74" i="460"/>
  <c r="AI70" i="460"/>
  <c r="AJ59" i="460"/>
  <c r="AI61" i="460"/>
  <c r="AK68" i="460"/>
  <c r="AH86" i="460"/>
  <c r="AF63" i="460"/>
  <c r="AH85" i="460"/>
  <c r="AG54" i="460"/>
  <c r="AK79" i="460"/>
  <c r="AI83" i="460"/>
  <c r="AG87" i="460"/>
  <c r="AK84" i="460"/>
  <c r="AH53" i="460"/>
  <c r="AJ76" i="460"/>
  <c r="AI55" i="460"/>
  <c r="AH65" i="460"/>
  <c r="AC67" i="460"/>
  <c r="AH88" i="460"/>
  <c r="AC82" i="460"/>
  <c r="AI67" i="460"/>
  <c r="AG85" i="460"/>
  <c r="AK75" i="460"/>
  <c r="AG80" i="460"/>
  <c r="AF69" i="460"/>
  <c r="AJ71" i="460"/>
  <c r="AF84" i="460"/>
  <c r="AK82" i="460"/>
  <c r="AC86" i="460"/>
  <c r="AG59" i="460"/>
  <c r="AH69" i="460"/>
  <c r="AK71" i="460"/>
  <c r="AJ73" i="460"/>
  <c r="AJ72" i="460"/>
  <c r="AF81" i="460"/>
  <c r="AG57" i="460"/>
  <c r="AC77" i="460"/>
  <c r="AI86" i="460"/>
  <c r="AH64" i="460"/>
  <c r="AC76" i="460"/>
  <c r="AG77" i="460"/>
  <c r="AK58" i="460"/>
  <c r="AI74" i="460"/>
  <c r="AG78" i="460"/>
  <c r="AK59" i="460"/>
  <c r="AC87" i="460"/>
  <c r="AH68" i="460"/>
  <c r="AG55" i="460"/>
  <c r="AK60" i="460"/>
  <c r="AJ67" i="460"/>
  <c r="AC71" i="460"/>
  <c r="AJ74" i="458"/>
  <c r="AH67" i="458"/>
  <c r="AC59" i="458"/>
  <c r="AK79" i="458"/>
  <c r="AG82" i="458"/>
  <c r="AJ63" i="458"/>
  <c r="AK80" i="458"/>
  <c r="AG86" i="458"/>
  <c r="AH64" i="458"/>
  <c r="AF73" i="458"/>
  <c r="AG59" i="458"/>
  <c r="AC83" i="458"/>
  <c r="AG54" i="458"/>
  <c r="AC69" i="458"/>
  <c r="AC64" i="458"/>
  <c r="AG70" i="458"/>
  <c r="AI88" i="458"/>
  <c r="AC87" i="458"/>
  <c r="AK84" i="458"/>
  <c r="AG87" i="458"/>
  <c r="AJ68" i="458"/>
  <c r="AG72" i="458"/>
  <c r="AH71" i="458"/>
  <c r="AJ56" i="458"/>
  <c r="AF81" i="458"/>
  <c r="AK85" i="458"/>
  <c r="AC84" i="458"/>
  <c r="AF58" i="458"/>
  <c r="AH65" i="458"/>
  <c r="AG77" i="458"/>
  <c r="AJ66" i="458"/>
  <c r="AH55" i="458"/>
  <c r="AK88" i="458"/>
  <c r="AJ75" i="458"/>
  <c r="AG57" i="458"/>
  <c r="AF60" i="458"/>
  <c r="AH68" i="458"/>
  <c r="AF62" i="458"/>
  <c r="AK83" i="458"/>
  <c r="AH56" i="458"/>
  <c r="AC70" i="458"/>
  <c r="AJ69" i="458"/>
  <c r="AJ61" i="458"/>
  <c r="AH76" i="458"/>
  <c r="AC60" i="458"/>
  <c r="AI53" i="458"/>
  <c r="AF78" i="458"/>
  <c r="AI74" i="458"/>
  <c r="AF67" i="458"/>
  <c r="AC71" i="458"/>
  <c r="AF79" i="458"/>
  <c r="AK82" i="458"/>
  <c r="AF63" i="458"/>
  <c r="AF80" i="458"/>
  <c r="AK86" i="458"/>
  <c r="AG64" i="458"/>
  <c r="AJ73" i="458"/>
  <c r="AK59" i="458"/>
  <c r="AC62" i="458"/>
  <c r="AI54" i="458"/>
  <c r="AC74" i="458"/>
  <c r="AH53" i="458"/>
  <c r="AK70" i="458"/>
  <c r="AK54" i="456"/>
  <c r="AF79" i="456"/>
  <c r="AF67" i="456"/>
  <c r="AC61" i="456"/>
  <c r="AI78" i="456"/>
  <c r="AH75" i="456"/>
  <c r="AI88" i="456"/>
  <c r="AK79" i="456"/>
  <c r="AK67" i="456"/>
  <c r="AJ72" i="456"/>
  <c r="AG58" i="456"/>
  <c r="AI75" i="456"/>
  <c r="AI65" i="456"/>
  <c r="AI68" i="456"/>
  <c r="AF63" i="456"/>
  <c r="AI74" i="456"/>
  <c r="AK57" i="456"/>
  <c r="AF61" i="456"/>
  <c r="AJ76" i="456"/>
  <c r="AI66" i="456"/>
  <c r="AC74" i="456"/>
  <c r="AC69" i="456"/>
  <c r="AI81" i="456"/>
  <c r="AK83" i="456"/>
  <c r="AH54" i="456"/>
  <c r="AG79" i="456"/>
  <c r="AG67" i="456"/>
  <c r="AG72" i="456"/>
  <c r="AJ78" i="456"/>
  <c r="AJ75" i="456"/>
  <c r="AH65" i="456"/>
  <c r="AK68" i="456"/>
  <c r="AH63" i="456"/>
  <c r="AG74" i="456"/>
  <c r="AH57" i="456"/>
  <c r="AK61" i="456"/>
  <c r="AF76" i="456"/>
  <c r="AF66" i="456"/>
  <c r="AK73" i="456"/>
  <c r="AK55" i="456"/>
  <c r="AF68" i="456"/>
  <c r="AJ63" i="456"/>
  <c r="AC59" i="456"/>
  <c r="AG76" i="456"/>
  <c r="AH55" i="456"/>
  <c r="AK64" i="456"/>
  <c r="AK71" i="456"/>
  <c r="AH86" i="456"/>
  <c r="AC73" i="456"/>
  <c r="AJ77" i="456"/>
  <c r="AH84" i="456"/>
  <c r="AJ59" i="456"/>
  <c r="AJ62" i="456"/>
  <c r="AF87" i="456"/>
  <c r="AC68" i="456"/>
  <c r="AC55" i="456"/>
  <c r="AH80" i="456"/>
  <c r="AI70" i="456"/>
  <c r="AJ53" i="456"/>
  <c r="AF82" i="456"/>
  <c r="AI84" i="456"/>
  <c r="AC85" i="456"/>
  <c r="AC87" i="456"/>
  <c r="AK61" i="454"/>
  <c r="AG73" i="454"/>
  <c r="AG75" i="454"/>
  <c r="AI56" i="454"/>
  <c r="AG64" i="454"/>
  <c r="AG65" i="454"/>
  <c r="AK78" i="454"/>
  <c r="AF80" i="454"/>
  <c r="AC59" i="454"/>
  <c r="AF83" i="454"/>
  <c r="AC85" i="454"/>
  <c r="AK74" i="454"/>
  <c r="AI70" i="454"/>
  <c r="AJ59" i="454"/>
  <c r="AJ84" i="454"/>
  <c r="AI63" i="454"/>
  <c r="AF76" i="454"/>
  <c r="AF85" i="454"/>
  <c r="AK68" i="454"/>
  <c r="AH79" i="454"/>
  <c r="AK72" i="454"/>
  <c r="AJ62" i="454"/>
  <c r="AI54" i="454"/>
  <c r="AC60" i="454"/>
  <c r="AJ58" i="454"/>
  <c r="AK66" i="454"/>
  <c r="AC72" i="454"/>
  <c r="AK82" i="454"/>
  <c r="AG70" i="454"/>
  <c r="AG67" i="454"/>
  <c r="AG84" i="454"/>
  <c r="AK57" i="454"/>
  <c r="AC74" i="454"/>
  <c r="AF88" i="454"/>
  <c r="AI68" i="454"/>
  <c r="AF55" i="454"/>
  <c r="AI72" i="454"/>
  <c r="AC68" i="454"/>
  <c r="AK86" i="454"/>
  <c r="AK53" i="454"/>
  <c r="AC54" i="454"/>
  <c r="AI69" i="454"/>
  <c r="AH60" i="454"/>
  <c r="AI87" i="454"/>
  <c r="AG77" i="454"/>
  <c r="AK71" i="454"/>
  <c r="AF81" i="454"/>
  <c r="AF61" i="454"/>
  <c r="AJ73" i="454"/>
  <c r="AK75" i="454"/>
  <c r="AF56" i="454"/>
  <c r="AK64" i="454"/>
  <c r="AK65" i="454"/>
  <c r="AI78" i="454"/>
  <c r="AJ80" i="454"/>
  <c r="AH53" i="454"/>
  <c r="AJ83" i="454"/>
  <c r="AC61" i="454"/>
  <c r="AG74" i="454"/>
  <c r="AF87" i="454"/>
  <c r="AK59" i="454"/>
  <c r="AC79" i="454"/>
  <c r="AG63" i="454"/>
  <c r="AC84" i="452"/>
  <c r="AK63" i="452"/>
  <c r="AK84" i="452"/>
  <c r="AI66" i="452"/>
  <c r="AJ76" i="452"/>
  <c r="AF80" i="452"/>
  <c r="AK72" i="452"/>
  <c r="AK73" i="452"/>
  <c r="AJ60" i="452"/>
  <c r="AF67" i="452"/>
  <c r="AG82" i="452"/>
  <c r="AC77" i="452"/>
  <c r="AJ81" i="452"/>
  <c r="AC59" i="452"/>
  <c r="AK62" i="452"/>
  <c r="AI85" i="452"/>
  <c r="AF70" i="452"/>
  <c r="AH63" i="452"/>
  <c r="AH88" i="452"/>
  <c r="AI58" i="452"/>
  <c r="AI68" i="452"/>
  <c r="AJ61" i="452"/>
  <c r="AG59" i="452"/>
  <c r="AI55" i="452"/>
  <c r="AK60" i="452"/>
  <c r="AF54" i="452"/>
  <c r="AH83" i="452"/>
  <c r="AF65" i="452"/>
  <c r="AG81" i="452"/>
  <c r="AG75" i="452"/>
  <c r="AC74" i="452"/>
  <c r="AK53" i="452"/>
  <c r="AF56" i="452"/>
  <c r="AG57" i="452"/>
  <c r="AC82" i="452"/>
  <c r="AH64" i="452"/>
  <c r="AC81" i="452"/>
  <c r="AK69" i="452"/>
  <c r="AC75" i="452"/>
  <c r="AG74" i="452"/>
  <c r="AI79" i="452"/>
  <c r="AF77" i="452"/>
  <c r="AI83" i="452"/>
  <c r="AH87" i="452"/>
  <c r="AH71" i="452"/>
  <c r="AF86" i="452"/>
  <c r="AJ78" i="452"/>
  <c r="AC57" i="452"/>
  <c r="AC73" i="452"/>
  <c r="AH84" i="452"/>
  <c r="AF66" i="452"/>
  <c r="AI76" i="452"/>
  <c r="AH80" i="452"/>
  <c r="AG72" i="452"/>
  <c r="AG73" i="452"/>
  <c r="AC63" i="452"/>
  <c r="AJ67" i="452"/>
  <c r="AK82" i="452"/>
  <c r="AC70" i="452"/>
  <c r="AI87" i="452"/>
  <c r="AC72" i="452"/>
  <c r="AF62" i="452"/>
  <c r="AF85" i="452"/>
  <c r="AK56" i="450"/>
  <c r="AI53" i="450"/>
  <c r="AI61" i="450"/>
  <c r="AH74" i="450"/>
  <c r="AF63" i="450"/>
  <c r="AF83" i="450"/>
  <c r="AI80" i="450"/>
  <c r="AJ82" i="450"/>
  <c r="AC86" i="450"/>
  <c r="AI58" i="450"/>
  <c r="AH64" i="450"/>
  <c r="AJ59" i="450"/>
  <c r="AF55" i="450"/>
  <c r="AG67" i="450"/>
  <c r="AG54" i="450"/>
  <c r="AK62" i="450"/>
  <c r="AC70" i="450"/>
  <c r="AG84" i="450"/>
  <c r="AG61" i="450"/>
  <c r="AK74" i="450"/>
  <c r="AK87" i="450"/>
  <c r="AJ68" i="450"/>
  <c r="AH73" i="450"/>
  <c r="AC83" i="450"/>
  <c r="AI85" i="450"/>
  <c r="AJ72" i="450"/>
  <c r="AF60" i="450"/>
  <c r="AJ57" i="450"/>
  <c r="AH71" i="450"/>
  <c r="AK88" i="450"/>
  <c r="AC78" i="450"/>
  <c r="AF79" i="450"/>
  <c r="AK66" i="450"/>
  <c r="AI77" i="450"/>
  <c r="AH75" i="450"/>
  <c r="AJ81" i="450"/>
  <c r="AF78" i="450"/>
  <c r="AH68" i="450"/>
  <c r="AG65" i="450"/>
  <c r="AK76" i="450"/>
  <c r="AI70" i="450"/>
  <c r="AH72" i="450"/>
  <c r="AC84" i="450"/>
  <c r="AC76" i="450"/>
  <c r="AH86" i="450"/>
  <c r="AI88" i="450"/>
  <c r="AH69" i="450"/>
  <c r="AJ56" i="450"/>
  <c r="AF53" i="450"/>
  <c r="AF77" i="450"/>
  <c r="AC82" i="450"/>
  <c r="AI63" i="450"/>
  <c r="AJ83" i="450"/>
  <c r="AH80" i="450"/>
  <c r="AH82" i="450"/>
  <c r="AC71" i="450"/>
  <c r="AH58" i="450"/>
  <c r="AG64" i="450"/>
  <c r="AF59" i="450"/>
  <c r="AK55" i="450"/>
  <c r="AK67" i="450"/>
  <c r="AI54" i="450"/>
  <c r="AF62" i="450"/>
  <c r="AC62" i="448"/>
  <c r="AK73" i="448"/>
  <c r="AC71" i="448"/>
  <c r="AJ62" i="448"/>
  <c r="AJ55" i="448"/>
  <c r="AI58" i="448"/>
  <c r="AJ80" i="448"/>
  <c r="AI70" i="448"/>
  <c r="AI69" i="448"/>
  <c r="AG85" i="448"/>
  <c r="AC86" i="448"/>
  <c r="AG65" i="448"/>
  <c r="AJ72" i="448"/>
  <c r="AF78" i="448"/>
  <c r="AJ82" i="448"/>
  <c r="AF76" i="448"/>
  <c r="AI59" i="448"/>
  <c r="AK88" i="448"/>
  <c r="AF56" i="448"/>
  <c r="AH67" i="448"/>
  <c r="AF79" i="448"/>
  <c r="AH58" i="448"/>
  <c r="AK63" i="448"/>
  <c r="AH70" i="448"/>
  <c r="AK86" i="448"/>
  <c r="AJ77" i="448"/>
  <c r="AC64" i="448"/>
  <c r="AG60" i="448"/>
  <c r="AF53" i="448"/>
  <c r="AC80" i="448"/>
  <c r="AC69" i="448"/>
  <c r="AH71" i="448"/>
  <c r="AI75" i="448"/>
  <c r="AK68" i="448"/>
  <c r="AJ54" i="448"/>
  <c r="AJ67" i="448"/>
  <c r="AH57" i="448"/>
  <c r="AJ83" i="448"/>
  <c r="AK64" i="448"/>
  <c r="AF84" i="448"/>
  <c r="AH86" i="448"/>
  <c r="AI66" i="448"/>
  <c r="AK81" i="448"/>
  <c r="AC79" i="448"/>
  <c r="AH61" i="448"/>
  <c r="AF74" i="448"/>
  <c r="AF87" i="448"/>
  <c r="AC54" i="448"/>
  <c r="AI73" i="448"/>
  <c r="AH68" i="448"/>
  <c r="AF62" i="448"/>
  <c r="AI55" i="448"/>
  <c r="AC53" i="448"/>
  <c r="AG80" i="448"/>
  <c r="AH64" i="448"/>
  <c r="AG69" i="448"/>
  <c r="AK85" i="448"/>
  <c r="AH66" i="448"/>
  <c r="AH65" i="448"/>
  <c r="AG72" i="448"/>
  <c r="AI78" i="448"/>
  <c r="AG82" i="448"/>
  <c r="AK76" i="448"/>
  <c r="AF76" i="446"/>
  <c r="AF80" i="446"/>
  <c r="AJ61" i="446"/>
  <c r="AK77" i="446"/>
  <c r="AF75" i="446"/>
  <c r="AG73" i="446"/>
  <c r="AF70" i="446"/>
  <c r="AH71" i="446"/>
  <c r="AC65" i="446"/>
  <c r="AI55" i="446"/>
  <c r="AJ87" i="446"/>
  <c r="AC63" i="446"/>
  <c r="AI85" i="446"/>
  <c r="AC84" i="446"/>
  <c r="AH54" i="446"/>
  <c r="AJ72" i="446"/>
  <c r="AI84" i="446"/>
  <c r="AI67" i="446"/>
  <c r="AH61" i="446"/>
  <c r="AH64" i="446"/>
  <c r="AC87" i="446"/>
  <c r="AH88" i="446"/>
  <c r="AJ78" i="446"/>
  <c r="AH60" i="446"/>
  <c r="AH62" i="446"/>
  <c r="AJ79" i="446"/>
  <c r="AC70" i="446"/>
  <c r="AF83" i="446"/>
  <c r="AG82" i="446"/>
  <c r="AF69" i="446"/>
  <c r="AI56" i="446"/>
  <c r="AI63" i="446"/>
  <c r="AJ84" i="446"/>
  <c r="AF57" i="446"/>
  <c r="AG81" i="446"/>
  <c r="AF65" i="446"/>
  <c r="AJ58" i="446"/>
  <c r="AC81" i="446"/>
  <c r="AK59" i="446"/>
  <c r="AI66" i="446"/>
  <c r="AC83" i="446"/>
  <c r="AC69" i="446"/>
  <c r="AG74" i="446"/>
  <c r="AJ53" i="446"/>
  <c r="AK68" i="446"/>
  <c r="AC80" i="446"/>
  <c r="AF86" i="446"/>
  <c r="AH76" i="446"/>
  <c r="AG80" i="446"/>
  <c r="AC73" i="446"/>
  <c r="AF77" i="446"/>
  <c r="AJ75" i="446"/>
  <c r="AI73" i="446"/>
  <c r="AK70" i="446"/>
  <c r="AK71" i="446"/>
  <c r="AK66" i="446"/>
  <c r="AJ55" i="446"/>
  <c r="AG87" i="446"/>
  <c r="AC62" i="446"/>
  <c r="AF85" i="446"/>
  <c r="AJ68" i="446"/>
  <c r="AG54" i="446"/>
  <c r="AH72" i="446"/>
  <c r="AK77" i="444"/>
  <c r="AC86" i="444"/>
  <c r="AF74" i="444"/>
  <c r="AF64" i="444"/>
  <c r="AI59" i="444"/>
  <c r="AF67" i="444"/>
  <c r="AG53" i="444"/>
  <c r="AF76" i="444"/>
  <c r="AJ62" i="444"/>
  <c r="AG84" i="444"/>
  <c r="AF79" i="444"/>
  <c r="AH78" i="444"/>
  <c r="AF72" i="444"/>
  <c r="AH60" i="444"/>
  <c r="AF75" i="444"/>
  <c r="AH58" i="444"/>
  <c r="AC55" i="444"/>
  <c r="AI81" i="444"/>
  <c r="AC53" i="444"/>
  <c r="AC68" i="446"/>
  <c r="AF68" i="446"/>
  <c r="AC56" i="446"/>
  <c r="AF73" i="446"/>
  <c r="AF55" i="446"/>
  <c r="AF74" i="446"/>
  <c r="AK85" i="446"/>
  <c r="AK69" i="446"/>
  <c r="AI72" i="446"/>
  <c r="AK84" i="446"/>
  <c r="AK57" i="446"/>
  <c r="AK64" i="446"/>
  <c r="AI58" i="446"/>
  <c r="AI70" i="446"/>
  <c r="AK60" i="446"/>
  <c r="AJ62" i="446"/>
  <c r="AC54" i="446"/>
  <c r="AG83" i="446"/>
  <c r="AF82" i="446"/>
  <c r="AJ54" i="446"/>
  <c r="AF72" i="446"/>
  <c r="AJ63" i="444"/>
  <c r="AK80" i="444"/>
  <c r="AC72" i="444"/>
  <c r="AK87" i="444"/>
  <c r="AI53" i="444"/>
  <c r="AJ86" i="444"/>
  <c r="AJ57" i="444"/>
  <c r="AJ65" i="444"/>
  <c r="AC56" i="444"/>
  <c r="AK55" i="444"/>
  <c r="AH75" i="444"/>
  <c r="AK66" i="444"/>
  <c r="AH63" i="444"/>
  <c r="AK74" i="444"/>
  <c r="AJ85" i="444"/>
  <c r="AJ54" i="444"/>
  <c r="AC74" i="444"/>
  <c r="AC58" i="444"/>
  <c r="AF86" i="444"/>
  <c r="AH57" i="444"/>
  <c r="AI73" i="444"/>
  <c r="AC87" i="444"/>
  <c r="AC76" i="444"/>
  <c r="AC62" i="444"/>
  <c r="AG82" i="444"/>
  <c r="AG68" i="444"/>
  <c r="AG66" i="444"/>
  <c r="AI63" i="444"/>
  <c r="AJ80" i="444"/>
  <c r="AF88" i="444"/>
  <c r="AH85" i="444"/>
  <c r="AI87" i="444"/>
  <c r="AG61" i="444"/>
  <c r="AH56" i="444"/>
  <c r="AJ70" i="444"/>
  <c r="AG57" i="444"/>
  <c r="AI65" i="444"/>
  <c r="AF71" i="444"/>
  <c r="AJ83" i="444"/>
  <c r="AH55" i="444"/>
  <c r="AC84" i="444"/>
  <c r="AG69" i="444"/>
  <c r="AJ77" i="444"/>
  <c r="AC88" i="444"/>
  <c r="AJ74" i="444"/>
  <c r="AJ64" i="444"/>
  <c r="AH59" i="444"/>
  <c r="AJ67" i="444"/>
  <c r="AJ53" i="444"/>
  <c r="AK76" i="444"/>
  <c r="AG62" i="444"/>
  <c r="AK84" i="444"/>
  <c r="AI79" i="444"/>
  <c r="AG78" i="444"/>
  <c r="AK72" i="444"/>
  <c r="AK60" i="444"/>
  <c r="AK75" i="444"/>
  <c r="AG58" i="444"/>
  <c r="AH72" i="442"/>
  <c r="AI75" i="442"/>
  <c r="AF88" i="442"/>
  <c r="AF69" i="442"/>
  <c r="AF78" i="442"/>
  <c r="AJ54" i="442"/>
  <c r="AI79" i="442"/>
  <c r="AF66" i="442"/>
  <c r="AH83" i="442"/>
  <c r="AC61" i="442"/>
  <c r="AH86" i="442"/>
  <c r="AI80" i="442"/>
  <c r="AG70" i="442"/>
  <c r="AH60" i="442"/>
  <c r="AF73" i="442"/>
  <c r="AG61" i="442"/>
  <c r="AI72" i="442"/>
  <c r="AH77" i="442"/>
  <c r="AI64" i="442"/>
  <c r="AI85" i="442"/>
  <c r="AJ74" i="442"/>
  <c r="AF59" i="442"/>
  <c r="AK81" i="442"/>
  <c r="AC84" i="442"/>
  <c r="AC82" i="442"/>
  <c r="AG68" i="442"/>
  <c r="AI56" i="442"/>
  <c r="AK84" i="442"/>
  <c r="AI87" i="442"/>
  <c r="AI82" i="442"/>
  <c r="AF58" i="442"/>
  <c r="AG65" i="442"/>
  <c r="AJ62" i="442"/>
  <c r="AF77" i="442"/>
  <c r="AG64" i="442"/>
  <c r="AC71" i="442"/>
  <c r="AI55" i="442"/>
  <c r="AC76" i="442"/>
  <c r="AK53" i="442"/>
  <c r="AJ71" i="442"/>
  <c r="AG76" i="442"/>
  <c r="AF63" i="442"/>
  <c r="AG56" i="442"/>
  <c r="AH84" i="442"/>
  <c r="AG57" i="442"/>
  <c r="AG82" i="442"/>
  <c r="AK67" i="442"/>
  <c r="AC85" i="442"/>
  <c r="AF75" i="442"/>
  <c r="AH88" i="442"/>
  <c r="AJ69" i="442"/>
  <c r="AK78" i="442"/>
  <c r="AG54" i="442"/>
  <c r="AK79" i="442"/>
  <c r="AJ66" i="442"/>
  <c r="AF83" i="442"/>
  <c r="AC67" i="442"/>
  <c r="AI86" i="442"/>
  <c r="AG80" i="442"/>
  <c r="AH70" i="442"/>
  <c r="AI60" i="442"/>
  <c r="AK73" i="442"/>
  <c r="AK61" i="442"/>
  <c r="AC56" i="440"/>
  <c r="AG71" i="440"/>
  <c r="AJ80" i="440"/>
  <c r="AC70" i="440"/>
  <c r="AG55" i="440"/>
  <c r="AK60" i="440"/>
  <c r="AC57" i="440"/>
  <c r="AK79" i="440"/>
  <c r="AF84" i="440"/>
  <c r="AF57" i="440"/>
  <c r="AC88" i="440"/>
  <c r="AG76" i="440"/>
  <c r="AF67" i="440"/>
  <c r="AG61" i="440"/>
  <c r="AJ81" i="440"/>
  <c r="AJ88" i="440"/>
  <c r="AK78" i="440"/>
  <c r="AF54" i="440"/>
  <c r="AF85" i="440"/>
  <c r="AF86" i="440"/>
  <c r="AC74" i="440"/>
  <c r="AI64" i="440"/>
  <c r="AG74" i="440"/>
  <c r="AC64" i="440"/>
  <c r="AC69" i="440"/>
  <c r="AK77" i="440"/>
  <c r="AF58" i="440"/>
  <c r="AH83" i="440"/>
  <c r="AC80" i="440"/>
  <c r="AF69" i="440"/>
  <c r="AH81" i="440"/>
  <c r="AJ68" i="440"/>
  <c r="AI78" i="440"/>
  <c r="AF53" i="440"/>
  <c r="AJ56" i="440"/>
  <c r="AG87" i="440"/>
  <c r="AI73" i="440"/>
  <c r="AH70" i="440"/>
  <c r="AF63" i="440"/>
  <c r="AF62" i="440"/>
  <c r="AJ72" i="440"/>
  <c r="AG59" i="440"/>
  <c r="AF82" i="440"/>
  <c r="AF83" i="440"/>
  <c r="AF66" i="440"/>
  <c r="AF75" i="440"/>
  <c r="AJ65" i="440"/>
  <c r="AH68" i="440"/>
  <c r="AF71" i="440"/>
  <c r="AH80" i="440"/>
  <c r="AH56" i="440"/>
  <c r="AK55" i="440"/>
  <c r="AI60" i="440"/>
  <c r="AJ70" i="440"/>
  <c r="AH79" i="440"/>
  <c r="AJ84" i="440"/>
  <c r="AJ57" i="440"/>
  <c r="AC65" i="440"/>
  <c r="AK76" i="440"/>
  <c r="AJ67" i="440"/>
  <c r="AF61" i="440"/>
  <c r="AC87" i="440"/>
  <c r="AH88" i="440"/>
  <c r="AF73" i="438"/>
  <c r="AG63" i="438"/>
  <c r="AJ67" i="438"/>
  <c r="AK80" i="410"/>
  <c r="AK57" i="438"/>
  <c r="AC55" i="438"/>
  <c r="AJ87" i="438"/>
  <c r="AJ85" i="438"/>
  <c r="AK54" i="438"/>
  <c r="AG53" i="438"/>
  <c r="AI69" i="438"/>
  <c r="AF71" i="438"/>
  <c r="AH66" i="438"/>
  <c r="AH56" i="410"/>
  <c r="AK81" i="438"/>
  <c r="AI84" i="438"/>
  <c r="AG59" i="438"/>
  <c r="AK72" i="410"/>
  <c r="AI54" i="436"/>
  <c r="AJ62" i="436"/>
  <c r="AC55" i="436"/>
  <c r="AI76" i="436"/>
  <c r="AC87" i="436"/>
  <c r="AK64" i="436"/>
  <c r="AI84" i="436"/>
  <c r="AG67" i="436"/>
  <c r="AG56" i="436"/>
  <c r="AC53" i="436"/>
  <c r="AJ74" i="436"/>
  <c r="AC66" i="436"/>
  <c r="AJ64" i="436"/>
  <c r="AH81" i="436"/>
  <c r="AF61" i="436"/>
  <c r="AC73" i="436"/>
  <c r="AG69" i="434"/>
  <c r="AI58" i="434"/>
  <c r="AC85" i="434"/>
  <c r="AK74" i="434"/>
  <c r="AF88" i="434"/>
  <c r="AJ83" i="434"/>
  <c r="AH59" i="434"/>
  <c r="AF80" i="434"/>
  <c r="AG65" i="434"/>
  <c r="AF66" i="434"/>
  <c r="AJ66" i="434"/>
  <c r="AH87" i="434"/>
  <c r="AK86" i="434"/>
  <c r="AF72" i="434"/>
  <c r="AI68" i="434"/>
  <c r="AJ81" i="434"/>
  <c r="AG76" i="432"/>
  <c r="AJ62" i="432"/>
  <c r="AI75" i="432"/>
  <c r="AH71" i="432"/>
  <c r="AK82" i="432"/>
  <c r="AG54" i="432"/>
  <c r="AH88" i="432"/>
  <c r="AG56" i="432"/>
  <c r="AJ64" i="432"/>
  <c r="AF55" i="432"/>
  <c r="AF65" i="432"/>
  <c r="AK60" i="410"/>
  <c r="AG72" i="438"/>
  <c r="AC62" i="438"/>
  <c r="AK64" i="438"/>
  <c r="AC71" i="438"/>
  <c r="AK87" i="438"/>
  <c r="AG85" i="438"/>
  <c r="AC65" i="410"/>
  <c r="AF56" i="438"/>
  <c r="AG79" i="438"/>
  <c r="AK70" i="438"/>
  <c r="AG82" i="438"/>
  <c r="AF88" i="438"/>
  <c r="AF65" i="438"/>
  <c r="AG76" i="438"/>
  <c r="AC85" i="438"/>
  <c r="AK78" i="438"/>
  <c r="AI75" i="410"/>
  <c r="AH64" i="436"/>
  <c r="AF84" i="436"/>
  <c r="AK61" i="436"/>
  <c r="AG58" i="436"/>
  <c r="AJ59" i="436"/>
  <c r="AF63" i="436"/>
  <c r="AH86" i="436"/>
  <c r="AF70" i="436"/>
  <c r="AH68" i="436"/>
  <c r="AH55" i="436"/>
  <c r="AG74" i="436"/>
  <c r="AG65" i="436"/>
  <c r="AC64" i="436"/>
  <c r="AG80" i="436"/>
  <c r="AC80" i="436"/>
  <c r="AK59" i="434"/>
  <c r="AC63" i="434"/>
  <c r="AK65" i="434"/>
  <c r="AG66" i="434"/>
  <c r="AF73" i="434"/>
  <c r="AK63" i="434"/>
  <c r="AK76" i="434"/>
  <c r="AG70" i="434"/>
  <c r="AC68" i="434"/>
  <c r="AI55" i="434"/>
  <c r="AI75" i="434"/>
  <c r="AI56" i="434"/>
  <c r="AC84" i="434"/>
  <c r="AH84" i="434"/>
  <c r="AG79" i="434"/>
  <c r="AI88" i="434"/>
  <c r="AI61" i="432"/>
  <c r="AG77" i="432"/>
  <c r="AK86" i="432"/>
  <c r="AC83" i="432"/>
  <c r="AH74" i="432"/>
  <c r="AI78" i="432"/>
  <c r="AC84" i="432"/>
  <c r="AH53" i="432"/>
  <c r="AC72" i="432"/>
  <c r="AG69" i="432"/>
  <c r="AH54" i="432"/>
  <c r="AF67" i="432"/>
  <c r="AF56" i="432"/>
  <c r="AG60" i="410"/>
  <c r="AC56" i="438"/>
  <c r="AF83" i="438"/>
  <c r="AC86" i="438"/>
  <c r="AC87" i="438"/>
  <c r="AJ75" i="438"/>
  <c r="AC68" i="438"/>
  <c r="AC63" i="438"/>
  <c r="AC82" i="410"/>
  <c r="AK53" i="438"/>
  <c r="AI74" i="438"/>
  <c r="AC83" i="438"/>
  <c r="AC60" i="410"/>
  <c r="AI55" i="438"/>
  <c r="AF81" i="438"/>
  <c r="AC70" i="438"/>
  <c r="AH60" i="438"/>
  <c r="AI72" i="410"/>
  <c r="AF86" i="436"/>
  <c r="AC86" i="436"/>
  <c r="AH75" i="436"/>
  <c r="AK55" i="436"/>
  <c r="AH85" i="436"/>
  <c r="AH62" i="436"/>
  <c r="AC65" i="436"/>
  <c r="AF73" i="436"/>
  <c r="AK77" i="436"/>
  <c r="AH78" i="436"/>
  <c r="AK88" i="436"/>
  <c r="AG85" i="436"/>
  <c r="AG53" i="436"/>
  <c r="AK75" i="436"/>
  <c r="AH58" i="436"/>
  <c r="AG87" i="436"/>
  <c r="AG83" i="434"/>
  <c r="AG85" i="434"/>
  <c r="AK54" i="434"/>
  <c r="AH64" i="434"/>
  <c r="AG68" i="434"/>
  <c r="AC82" i="434"/>
  <c r="AK69" i="434"/>
  <c r="AF58" i="434"/>
  <c r="AH88" i="434"/>
  <c r="AJ74" i="434"/>
  <c r="AF67" i="434"/>
  <c r="AI76" i="434"/>
  <c r="AH70" i="434"/>
  <c r="AC55" i="434"/>
  <c r="AH56" i="434"/>
  <c r="AH66" i="434"/>
  <c r="AK54" i="432"/>
  <c r="AI88" i="432"/>
  <c r="AH56" i="432"/>
  <c r="AK65" i="432"/>
  <c r="AH59" i="432"/>
  <c r="AF57" i="432"/>
  <c r="AC55" i="432"/>
  <c r="AI74" i="432"/>
  <c r="AG65" i="432"/>
  <c r="AK87" i="432"/>
  <c r="AI72" i="432"/>
  <c r="AF63" i="432"/>
  <c r="AF69" i="432"/>
  <c r="AH83" i="438"/>
  <c r="AC73" i="438"/>
  <c r="AK74" i="438"/>
  <c r="AG81" i="438"/>
  <c r="AI65" i="436"/>
  <c r="AG59" i="436"/>
  <c r="AF75" i="436"/>
  <c r="AG63" i="436"/>
  <c r="AH80" i="434"/>
  <c r="AI69" i="434"/>
  <c r="AJ68" i="434"/>
  <c r="AF53" i="434"/>
  <c r="AK77" i="432"/>
  <c r="AK76" i="432"/>
  <c r="AK74" i="432"/>
  <c r="AK83" i="432"/>
  <c r="AJ68" i="432"/>
  <c r="AH87" i="432"/>
  <c r="AK66" i="432"/>
  <c r="AG75" i="430"/>
  <c r="AH84" i="430"/>
  <c r="AH62" i="430"/>
  <c r="AH59" i="430"/>
  <c r="AJ64" i="430"/>
  <c r="AG65" i="430"/>
  <c r="AF66" i="430"/>
  <c r="AH63" i="430"/>
  <c r="AI79" i="430"/>
  <c r="AH58" i="430"/>
  <c r="AJ79" i="430"/>
  <c r="AC87" i="430"/>
  <c r="AI62" i="430"/>
  <c r="AK76" i="430"/>
  <c r="AJ86" i="430"/>
  <c r="AG80" i="430"/>
  <c r="AI86" i="428"/>
  <c r="AF62" i="428"/>
  <c r="AI88" i="428"/>
  <c r="AJ72" i="428"/>
  <c r="AI80" i="426"/>
  <c r="AG65" i="428"/>
  <c r="AG73" i="428"/>
  <c r="AF83" i="426"/>
  <c r="AG79" i="428"/>
  <c r="AI53" i="426"/>
  <c r="AH56" i="428"/>
  <c r="AH59" i="428"/>
  <c r="AI70" i="426"/>
  <c r="AK57" i="426"/>
  <c r="AK84" i="426"/>
  <c r="AI58" i="428"/>
  <c r="AC53" i="428"/>
  <c r="AJ55" i="426"/>
  <c r="AJ53" i="428"/>
  <c r="AF53" i="426"/>
  <c r="AK56" i="428"/>
  <c r="AG83" i="426"/>
  <c r="AH70" i="426"/>
  <c r="AH64" i="428"/>
  <c r="AF84" i="426"/>
  <c r="AF86" i="426"/>
  <c r="AC73" i="426"/>
  <c r="AF60" i="426"/>
  <c r="AK66" i="426"/>
  <c r="AK81" i="426"/>
  <c r="AH58" i="428"/>
  <c r="AH67" i="424"/>
  <c r="AF75" i="424"/>
  <c r="AK60" i="424"/>
  <c r="AC81" i="424"/>
  <c r="AG54" i="424"/>
  <c r="AC63" i="424"/>
  <c r="AI82" i="424"/>
  <c r="AI56" i="424"/>
  <c r="AK85" i="424"/>
  <c r="AF54" i="424"/>
  <c r="AG64" i="424"/>
  <c r="AJ82" i="424"/>
  <c r="AG86" i="424"/>
  <c r="AI76" i="424"/>
  <c r="AG67" i="424"/>
  <c r="AK69" i="424"/>
  <c r="AJ86" i="422"/>
  <c r="AJ67" i="422"/>
  <c r="AI61" i="422"/>
  <c r="AI69" i="422"/>
  <c r="AF80" i="422"/>
  <c r="AG64" i="422"/>
  <c r="AK68" i="422"/>
  <c r="AF81" i="422"/>
  <c r="AG79" i="422"/>
  <c r="AI72" i="422"/>
  <c r="AJ64" i="422"/>
  <c r="AI68" i="422"/>
  <c r="AC78" i="422"/>
  <c r="AF79" i="422"/>
  <c r="AJ78" i="422"/>
  <c r="AH77" i="422"/>
  <c r="AG54" i="420"/>
  <c r="AF70" i="420"/>
  <c r="AK57" i="420"/>
  <c r="AG59" i="420"/>
  <c r="AG84" i="420"/>
  <c r="AH82" i="420"/>
  <c r="AF78" i="420"/>
  <c r="AH84" i="420"/>
  <c r="AG83" i="420"/>
  <c r="AG79" i="420"/>
  <c r="AF76" i="420"/>
  <c r="AJ68" i="420"/>
  <c r="AF87" i="420"/>
  <c r="AK81" i="420"/>
  <c r="AH74" i="420"/>
  <c r="AI64" i="418"/>
  <c r="AH67" i="418"/>
  <c r="AC78" i="418"/>
  <c r="AI80" i="418"/>
  <c r="AK62" i="418"/>
  <c r="AJ55" i="418"/>
  <c r="AH87" i="446"/>
  <c r="AI54" i="446"/>
  <c r="AK61" i="446"/>
  <c r="AG78" i="446"/>
  <c r="AK87" i="446"/>
  <c r="AK83" i="446"/>
  <c r="AJ82" i="446"/>
  <c r="AK54" i="446"/>
  <c r="AK72" i="446"/>
  <c r="AC77" i="446"/>
  <c r="AI61" i="446"/>
  <c r="AI64" i="446"/>
  <c r="AF58" i="446"/>
  <c r="AI78" i="446"/>
  <c r="AI60" i="446"/>
  <c r="AC53" i="446"/>
  <c r="AC58" i="446"/>
  <c r="AC76" i="446"/>
  <c r="AG68" i="446"/>
  <c r="AH56" i="446"/>
  <c r="AC79" i="444"/>
  <c r="AG63" i="444"/>
  <c r="AH74" i="444"/>
  <c r="AK85" i="444"/>
  <c r="AJ87" i="444"/>
  <c r="AC69" i="444"/>
  <c r="AK70" i="444"/>
  <c r="AH84" i="444"/>
  <c r="AC70" i="444"/>
  <c r="AG83" i="444"/>
  <c r="AI60" i="444"/>
  <c r="AF68" i="444"/>
  <c r="AH66" i="444"/>
  <c r="AC66" i="444"/>
  <c r="AJ88" i="444"/>
  <c r="AG85" i="444"/>
  <c r="AG87" i="444"/>
  <c r="AJ61" i="444"/>
  <c r="AK56" i="444"/>
  <c r="AG70" i="444"/>
  <c r="AF57" i="444"/>
  <c r="AG65" i="444"/>
  <c r="AJ71" i="444"/>
  <c r="AI83" i="444"/>
  <c r="AG55" i="444"/>
  <c r="AI82" i="444"/>
  <c r="AK69" i="444"/>
  <c r="AI66" i="444"/>
  <c r="AC78" i="444"/>
  <c r="AH80" i="444"/>
  <c r="AH64" i="444"/>
  <c r="AG59" i="444"/>
  <c r="AC60" i="444"/>
  <c r="AF53" i="444"/>
  <c r="AI76" i="444"/>
  <c r="AK62" i="444"/>
  <c r="AF84" i="444"/>
  <c r="AH79" i="444"/>
  <c r="AK78" i="444"/>
  <c r="AI72" i="444"/>
  <c r="AF60" i="444"/>
  <c r="AJ75" i="444"/>
  <c r="AK58" i="444"/>
  <c r="AF77" i="444"/>
  <c r="AJ81" i="444"/>
  <c r="AG74" i="444"/>
  <c r="AC83" i="444"/>
  <c r="AK54" i="444"/>
  <c r="AG67" i="444"/>
  <c r="AC68" i="444"/>
  <c r="AG86" i="444"/>
  <c r="AI62" i="444"/>
  <c r="AH73" i="444"/>
  <c r="AJ79" i="444"/>
  <c r="AJ78" i="444"/>
  <c r="AC59" i="444"/>
  <c r="AC57" i="444"/>
  <c r="AJ68" i="444"/>
  <c r="AI58" i="444"/>
  <c r="AJ72" i="442"/>
  <c r="AC70" i="442"/>
  <c r="AC74" i="442"/>
  <c r="AJ85" i="442"/>
  <c r="AF74" i="442"/>
  <c r="AJ59" i="442"/>
  <c r="AG81" i="442"/>
  <c r="AG66" i="442"/>
  <c r="AC60" i="442"/>
  <c r="AK68" i="442"/>
  <c r="AJ86" i="442"/>
  <c r="AC66" i="442"/>
  <c r="AK87" i="442"/>
  <c r="AG60" i="442"/>
  <c r="AJ58" i="442"/>
  <c r="AK65" i="442"/>
  <c r="AG62" i="442"/>
  <c r="AK77" i="442"/>
  <c r="AJ64" i="442"/>
  <c r="AC75" i="442"/>
  <c r="AF55" i="442"/>
  <c r="AG59" i="442"/>
  <c r="AH53" i="442"/>
  <c r="AK71" i="442"/>
  <c r="AI76" i="442"/>
  <c r="AJ63" i="442"/>
  <c r="AJ56" i="442"/>
  <c r="AI84" i="442"/>
  <c r="AK57" i="442"/>
  <c r="AH82" i="442"/>
  <c r="AH67" i="442"/>
  <c r="AI65" i="442"/>
  <c r="AJ75" i="442"/>
  <c r="AI88" i="442"/>
  <c r="AG69" i="442"/>
  <c r="AG78" i="442"/>
  <c r="AK54" i="442"/>
  <c r="AF79" i="442"/>
  <c r="AJ53" i="442"/>
  <c r="AJ83" i="442"/>
  <c r="AH76" i="442"/>
  <c r="AG63" i="442"/>
  <c r="AK80" i="442"/>
  <c r="AK70" i="442"/>
  <c r="AC83" i="442"/>
  <c r="AG73" i="442"/>
  <c r="AH61" i="442"/>
  <c r="AF72" i="442"/>
  <c r="AK75" i="442"/>
  <c r="AC78" i="442"/>
  <c r="AH85" i="442"/>
  <c r="AG74" i="442"/>
  <c r="AH54" i="442"/>
  <c r="AH81" i="442"/>
  <c r="AH66" i="442"/>
  <c r="AI83" i="442"/>
  <c r="AH68" i="442"/>
  <c r="AF86" i="442"/>
  <c r="AJ80" i="442"/>
  <c r="AF87" i="442"/>
  <c r="AJ60" i="442"/>
  <c r="AG58" i="442"/>
  <c r="AI61" i="442"/>
  <c r="AC58" i="440"/>
  <c r="AG54" i="440"/>
  <c r="AJ85" i="440"/>
  <c r="AJ86" i="440"/>
  <c r="AJ55" i="440"/>
  <c r="AF64" i="440"/>
  <c r="AK74" i="440"/>
  <c r="AF79" i="440"/>
  <c r="AC61" i="440"/>
  <c r="AF77" i="440"/>
  <c r="AI58" i="440"/>
  <c r="AJ76" i="440"/>
  <c r="AC53" i="440"/>
  <c r="AJ69" i="440"/>
  <c r="AG81" i="440"/>
  <c r="AC79" i="440"/>
  <c r="AH78" i="440"/>
  <c r="AJ53" i="440"/>
  <c r="AH85" i="440"/>
  <c r="AK87" i="440"/>
  <c r="AG73" i="440"/>
  <c r="AC84" i="440"/>
  <c r="AJ63" i="440"/>
  <c r="AI62" i="440"/>
  <c r="AF72" i="440"/>
  <c r="AK59" i="440"/>
  <c r="AJ82" i="440"/>
  <c r="AJ83" i="440"/>
  <c r="AI66" i="440"/>
  <c r="AI75" i="440"/>
  <c r="AH65" i="440"/>
  <c r="AG68" i="440"/>
  <c r="AK71" i="440"/>
  <c r="AI80" i="440"/>
  <c r="AI56" i="440"/>
  <c r="AC81" i="440"/>
  <c r="AF60" i="440"/>
  <c r="AF70" i="440"/>
  <c r="AC82" i="440"/>
  <c r="AH84" i="440"/>
  <c r="AH57" i="440"/>
  <c r="AI59" i="440"/>
  <c r="AC85" i="440"/>
  <c r="AG67" i="440"/>
  <c r="AJ61" i="440"/>
  <c r="AC72" i="440"/>
  <c r="AI88" i="440"/>
  <c r="AC73" i="440"/>
  <c r="AI54" i="440"/>
  <c r="AG80" i="440"/>
  <c r="AG86" i="440"/>
  <c r="AF55" i="440"/>
  <c r="AJ64" i="440"/>
  <c r="AF74" i="440"/>
  <c r="AJ79" i="440"/>
  <c r="AC66" i="440"/>
  <c r="AJ77" i="440"/>
  <c r="AG58" i="440"/>
  <c r="AI76" i="440"/>
  <c r="AC54" i="440"/>
  <c r="AH69" i="440"/>
  <c r="AK81" i="440"/>
  <c r="AK88" i="440"/>
  <c r="AH60" i="410"/>
  <c r="AI82" i="410"/>
  <c r="AK83" i="438"/>
  <c r="AF77" i="438"/>
  <c r="AH57" i="438"/>
  <c r="AK75" i="438"/>
  <c r="AC72" i="438"/>
  <c r="AK62" i="438"/>
  <c r="AH54" i="438"/>
  <c r="AC76" i="438"/>
  <c r="AH74" i="438"/>
  <c r="AC59" i="438"/>
  <c r="AC57" i="438"/>
  <c r="AH55" i="438"/>
  <c r="AC53" i="438"/>
  <c r="AK80" i="438"/>
  <c r="AK60" i="438"/>
  <c r="AH72" i="410"/>
  <c r="AK86" i="436"/>
  <c r="AG70" i="436"/>
  <c r="AK68" i="436"/>
  <c r="AC82" i="436"/>
  <c r="AF85" i="436"/>
  <c r="AJ53" i="436"/>
  <c r="AC62" i="436"/>
  <c r="AK57" i="436"/>
  <c r="AI71" i="436"/>
  <c r="AF66" i="436"/>
  <c r="AI88" i="436"/>
  <c r="AJ86" i="436"/>
  <c r="AI53" i="436"/>
  <c r="AI75" i="436"/>
  <c r="AG55" i="436"/>
  <c r="AI78" i="436"/>
  <c r="AC58" i="434"/>
  <c r="AH61" i="434"/>
  <c r="AF57" i="434"/>
  <c r="AJ87" i="434"/>
  <c r="AK66" i="434"/>
  <c r="AF77" i="434"/>
  <c r="AF63" i="434"/>
  <c r="AC62" i="434"/>
  <c r="AJ88" i="434"/>
  <c r="AC65" i="434"/>
  <c r="AH82" i="434"/>
  <c r="AJ76" i="434"/>
  <c r="AG80" i="434"/>
  <c r="AJ65" i="434"/>
  <c r="AK64" i="434"/>
  <c r="AJ64" i="434"/>
  <c r="AI54" i="432"/>
  <c r="AF88" i="432"/>
  <c r="AH66" i="432"/>
  <c r="AC68" i="432"/>
  <c r="AC54" i="432"/>
  <c r="AC85" i="432"/>
  <c r="AI63" i="432"/>
  <c r="AI69" i="432"/>
  <c r="AH72" i="432"/>
  <c r="AI87" i="432"/>
  <c r="AI58" i="438"/>
  <c r="AF63" i="438"/>
  <c r="AI67" i="438"/>
  <c r="AH80" i="410"/>
  <c r="AF64" i="438"/>
  <c r="AI75" i="438"/>
  <c r="AI87" i="438"/>
  <c r="AF62" i="438"/>
  <c r="AF54" i="438"/>
  <c r="AH53" i="438"/>
  <c r="AF69" i="438"/>
  <c r="AH71" i="438"/>
  <c r="AK66" i="438"/>
  <c r="AK56" i="410"/>
  <c r="AI81" i="438"/>
  <c r="AJ84" i="438"/>
  <c r="AF59" i="438"/>
  <c r="AI78" i="438"/>
  <c r="AJ85" i="436"/>
  <c r="AF53" i="436"/>
  <c r="AG75" i="436"/>
  <c r="AK58" i="436"/>
  <c r="AH54" i="436"/>
  <c r="AF62" i="436"/>
  <c r="AK82" i="436"/>
  <c r="AI73" i="436"/>
  <c r="AI79" i="436"/>
  <c r="AC70" i="436"/>
  <c r="AF69" i="436"/>
  <c r="AG54" i="436"/>
  <c r="AI62" i="436"/>
  <c r="AI82" i="436"/>
  <c r="AK76" i="436"/>
  <c r="AF68" i="436"/>
  <c r="AJ63" i="434"/>
  <c r="AF85" i="434"/>
  <c r="AC53" i="434"/>
  <c r="AG64" i="434"/>
  <c r="AF79" i="434"/>
  <c r="AF78" i="434"/>
  <c r="AF69" i="434"/>
  <c r="AH60" i="434"/>
  <c r="AG62" i="434"/>
  <c r="AF56" i="434"/>
  <c r="AF64" i="434"/>
  <c r="AK71" i="434"/>
  <c r="AK70" i="434"/>
  <c r="AK73" i="434"/>
  <c r="AG56" i="434"/>
  <c r="AH68" i="434"/>
  <c r="AH78" i="432"/>
  <c r="AJ67" i="432"/>
  <c r="AJ53" i="432"/>
  <c r="AC82" i="432"/>
  <c r="AG85" i="432"/>
  <c r="AH65" i="432"/>
  <c r="AG73" i="432"/>
  <c r="AI66" i="432"/>
  <c r="AJ78" i="432"/>
  <c r="AC86" i="432"/>
  <c r="AH57" i="432"/>
  <c r="AG63" i="432"/>
  <c r="AK58" i="438"/>
  <c r="AI63" i="438"/>
  <c r="AJ72" i="438"/>
  <c r="AF80" i="410"/>
  <c r="AG64" i="438"/>
  <c r="AI68" i="438"/>
  <c r="AH86" i="438"/>
  <c r="AI85" i="438"/>
  <c r="AF61" i="438"/>
  <c r="AG56" i="438"/>
  <c r="AH79" i="438"/>
  <c r="AJ70" i="438"/>
  <c r="AI82" i="438"/>
  <c r="AK88" i="438"/>
  <c r="AK65" i="438"/>
  <c r="AI76" i="438"/>
  <c r="AG80" i="438"/>
  <c r="AJ60" i="438"/>
  <c r="AF75" i="410"/>
  <c r="AH83" i="436"/>
  <c r="AJ79" i="436"/>
  <c r="AI87" i="436"/>
  <c r="AJ69" i="436"/>
  <c r="AF67" i="436"/>
  <c r="AI56" i="436"/>
  <c r="AC75" i="436"/>
  <c r="AK65" i="436"/>
  <c r="AK63" i="436"/>
  <c r="AK80" i="436"/>
  <c r="AC72" i="436"/>
  <c r="AK83" i="436"/>
  <c r="AJ56" i="436"/>
  <c r="AC60" i="436"/>
  <c r="AF74" i="436"/>
  <c r="AH76" i="436"/>
  <c r="AJ77" i="434"/>
  <c r="AK84" i="434"/>
  <c r="AJ79" i="434"/>
  <c r="AJ82" i="434"/>
  <c r="AF82" i="434"/>
  <c r="AC73" i="434"/>
  <c r="AK78" i="434"/>
  <c r="AI61" i="434"/>
  <c r="AG57" i="434"/>
  <c r="AI87" i="434"/>
  <c r="AG84" i="434"/>
  <c r="AH69" i="434"/>
  <c r="AC83" i="434"/>
  <c r="AH62" i="434"/>
  <c r="AG82" i="434"/>
  <c r="AC88" i="432"/>
  <c r="AG57" i="432"/>
  <c r="AJ63" i="432"/>
  <c r="AC58" i="432"/>
  <c r="AH67" i="432"/>
  <c r="AK81" i="432"/>
  <c r="AK60" i="432"/>
  <c r="AF80" i="432"/>
  <c r="AI84" i="432"/>
  <c r="AC80" i="432"/>
  <c r="AF71" i="432"/>
  <c r="AF58" i="432"/>
  <c r="AJ79" i="432"/>
  <c r="AF58" i="438"/>
  <c r="AH64" i="438"/>
  <c r="AG61" i="438"/>
  <c r="AJ82" i="438"/>
  <c r="AC69" i="438"/>
  <c r="AH84" i="436"/>
  <c r="AI63" i="436"/>
  <c r="AI55" i="436"/>
  <c r="AK72" i="436"/>
  <c r="AF65" i="434"/>
  <c r="AK58" i="434"/>
  <c r="AI81" i="434"/>
  <c r="AH79" i="434"/>
  <c r="AG83" i="432"/>
  <c r="AI62" i="432"/>
  <c r="AG78" i="432"/>
  <c r="AF66" i="432"/>
  <c r="AC75" i="432"/>
  <c r="AJ54" i="432"/>
  <c r="AF85" i="432"/>
  <c r="AF72" i="430"/>
  <c r="AI56" i="430"/>
  <c r="AJ55" i="430"/>
  <c r="AG73" i="430"/>
  <c r="AC68" i="430"/>
  <c r="AF78" i="430"/>
  <c r="AJ76" i="430"/>
  <c r="AI80" i="430"/>
  <c r="AH56" i="430"/>
  <c r="AH64" i="430"/>
  <c r="AC64" i="430"/>
  <c r="AG66" i="430"/>
  <c r="AG63" i="430"/>
  <c r="AJ60" i="430"/>
  <c r="AC69" i="430"/>
  <c r="AC79" i="426"/>
  <c r="AC86" i="428"/>
  <c r="AC74" i="426"/>
  <c r="AH74" i="428"/>
  <c r="AH83" i="428"/>
  <c r="AI63" i="426"/>
  <c r="AH84" i="428"/>
  <c r="AI73" i="428"/>
  <c r="AK60" i="428"/>
  <c r="AC59" i="426"/>
  <c r="AJ69" i="426"/>
  <c r="AK76" i="428"/>
  <c r="AI75" i="428"/>
  <c r="AC76" i="428"/>
  <c r="AG82" i="426"/>
  <c r="AJ62" i="426"/>
  <c r="AC64" i="428"/>
  <c r="AJ53" i="426"/>
  <c r="AJ59" i="426"/>
  <c r="AG58" i="428"/>
  <c r="AC74" i="428"/>
  <c r="AI76" i="428"/>
  <c r="AJ75" i="428"/>
  <c r="AH59" i="426"/>
  <c r="AI82" i="426"/>
  <c r="AF62" i="426"/>
  <c r="AC83" i="428"/>
  <c r="AK73" i="428"/>
  <c r="AF77" i="426"/>
  <c r="AC82" i="428"/>
  <c r="AG57" i="426"/>
  <c r="AG60" i="426"/>
  <c r="AK64" i="424"/>
  <c r="AH58" i="424"/>
  <c r="AF86" i="424"/>
  <c r="AF67" i="424"/>
  <c r="AK55" i="424"/>
  <c r="AH61" i="424"/>
  <c r="AI66" i="424"/>
  <c r="AJ54" i="424"/>
  <c r="AJ64" i="424"/>
  <c r="AF76" i="424"/>
  <c r="AF88" i="424"/>
  <c r="AJ66" i="424"/>
  <c r="AI54" i="424"/>
  <c r="AC80" i="424"/>
  <c r="AK81" i="424"/>
  <c r="AK76" i="424"/>
  <c r="AK58" i="422"/>
  <c r="AK72" i="422"/>
  <c r="AK53" i="422"/>
  <c r="AI57" i="422"/>
  <c r="AG82" i="422"/>
  <c r="AF83" i="422"/>
  <c r="AK63" i="422"/>
  <c r="AJ61" i="422"/>
  <c r="AJ69" i="422"/>
  <c r="AC54" i="422"/>
  <c r="AH83" i="422"/>
  <c r="AH67" i="422"/>
  <c r="AH61" i="422"/>
  <c r="AH69" i="422"/>
  <c r="AH80" i="422"/>
  <c r="AH63" i="420"/>
  <c r="AC64" i="420"/>
  <c r="AH67" i="420"/>
  <c r="AJ61" i="420"/>
  <c r="AI80" i="420"/>
  <c r="AK73" i="420"/>
  <c r="AF65" i="420"/>
  <c r="AH72" i="420"/>
  <c r="AF79" i="420"/>
  <c r="AK59" i="420"/>
  <c r="AG85" i="420"/>
  <c r="AJ54" i="420"/>
  <c r="AH70" i="420"/>
  <c r="AF57" i="420"/>
  <c r="AF59" i="420"/>
  <c r="AJ67" i="420"/>
  <c r="AK81" i="418"/>
  <c r="AK59" i="418"/>
  <c r="AI84" i="418"/>
  <c r="AF75" i="418"/>
  <c r="AJ74" i="418"/>
  <c r="AH59" i="418"/>
  <c r="AG84" i="418"/>
  <c r="AI53" i="446"/>
  <c r="AG76" i="446"/>
  <c r="AI75" i="446"/>
  <c r="AC75" i="446"/>
  <c r="AC59" i="446"/>
  <c r="AJ85" i="446"/>
  <c r="AC71" i="446"/>
  <c r="AJ56" i="446"/>
  <c r="AJ76" i="446"/>
  <c r="AF67" i="446"/>
  <c r="AK81" i="446"/>
  <c r="AG75" i="446"/>
  <c r="AG88" i="446"/>
  <c r="AF59" i="446"/>
  <c r="AC72" i="446"/>
  <c r="AK79" i="446"/>
  <c r="AH74" i="446"/>
  <c r="AG85" i="446"/>
  <c r="AI69" i="446"/>
  <c r="AI86" i="446"/>
  <c r="AI77" i="444"/>
  <c r="AH81" i="444"/>
  <c r="AK88" i="444"/>
  <c r="AF54" i="444"/>
  <c r="AK61" i="444"/>
  <c r="AH76" i="444"/>
  <c r="AC80" i="444"/>
  <c r="AK65" i="444"/>
  <c r="AC61" i="444"/>
  <c r="AC54" i="444"/>
  <c r="AH82" i="444"/>
  <c r="AF69" i="444"/>
  <c r="AF63" i="444"/>
  <c r="AG80" i="444"/>
  <c r="AG64" i="444"/>
  <c r="AH54" i="444"/>
  <c r="AI67" i="444"/>
  <c r="AH53" i="444"/>
  <c r="AG76" i="444"/>
  <c r="AF62" i="444"/>
  <c r="AK73" i="444"/>
  <c r="AK79" i="444"/>
  <c r="AF78" i="444"/>
  <c r="AG72" i="444"/>
  <c r="AG60" i="444"/>
  <c r="AI68" i="444"/>
  <c r="AJ58" i="444"/>
  <c r="AC71" i="444"/>
  <c r="AK81" i="444"/>
  <c r="AC73" i="444"/>
  <c r="AF85" i="444"/>
  <c r="AI54" i="444"/>
  <c r="AH61" i="444"/>
  <c r="AI56" i="444"/>
  <c r="AH86" i="444"/>
  <c r="AI57" i="444"/>
  <c r="AJ73" i="444"/>
  <c r="AI71" i="444"/>
  <c r="AH83" i="444"/>
  <c r="AJ55" i="444"/>
  <c r="AJ82" i="444"/>
  <c r="AK68" i="444"/>
  <c r="AJ66" i="444"/>
  <c r="AK63" i="444"/>
  <c r="AF80" i="444"/>
  <c r="AG88" i="444"/>
  <c r="AJ59" i="444"/>
  <c r="AF87" i="444"/>
  <c r="AF61" i="444"/>
  <c r="AG56" i="444"/>
  <c r="AF70" i="444"/>
  <c r="AI84" i="444"/>
  <c r="AF65" i="444"/>
  <c r="AK71" i="444"/>
  <c r="AF83" i="444"/>
  <c r="AI55" i="444"/>
  <c r="AI75" i="444"/>
  <c r="AI69" i="444"/>
  <c r="AF65" i="442"/>
  <c r="AI62" i="442"/>
  <c r="AK88" i="442"/>
  <c r="AC58" i="442"/>
  <c r="AI78" i="442"/>
  <c r="AH55" i="442"/>
  <c r="AC56" i="442"/>
  <c r="AF53" i="442"/>
  <c r="AC63" i="442"/>
  <c r="AF76" i="442"/>
  <c r="AK63" i="442"/>
  <c r="AC81" i="442"/>
  <c r="AF70" i="442"/>
  <c r="AI57" i="442"/>
  <c r="AH73" i="442"/>
  <c r="AF67" i="442"/>
  <c r="AK72" i="442"/>
  <c r="AH75" i="442"/>
  <c r="AJ88" i="442"/>
  <c r="AH69" i="442"/>
  <c r="AJ78" i="442"/>
  <c r="AF54" i="442"/>
  <c r="AH79" i="442"/>
  <c r="AI66" i="442"/>
  <c r="AG83" i="442"/>
  <c r="AC65" i="442"/>
  <c r="AG86" i="442"/>
  <c r="AH80" i="442"/>
  <c r="AC77" i="442"/>
  <c r="AF60" i="442"/>
  <c r="AJ73" i="442"/>
  <c r="AF61" i="442"/>
  <c r="AC80" i="442"/>
  <c r="AJ77" i="442"/>
  <c r="AH64" i="442"/>
  <c r="AG85" i="442"/>
  <c r="AI74" i="442"/>
  <c r="AI59" i="442"/>
  <c r="AF81" i="442"/>
  <c r="AI71" i="442"/>
  <c r="AC55" i="442"/>
  <c r="AJ68" i="442"/>
  <c r="AH56" i="442"/>
  <c r="AG84" i="442"/>
  <c r="AH87" i="442"/>
  <c r="AK82" i="442"/>
  <c r="AI58" i="442"/>
  <c r="AJ65" i="442"/>
  <c r="AF62" i="442"/>
  <c r="AC87" i="442"/>
  <c r="AC73" i="442"/>
  <c r="AC88" i="442"/>
  <c r="AK55" i="442"/>
  <c r="AC69" i="442"/>
  <c r="AG53" i="442"/>
  <c r="AG71" i="442"/>
  <c r="AK76" i="442"/>
  <c r="AI63" i="442"/>
  <c r="AC79" i="442"/>
  <c r="AJ70" i="442"/>
  <c r="AF57" i="442"/>
  <c r="AC64" i="442"/>
  <c r="AJ67" i="442"/>
  <c r="AI68" i="440"/>
  <c r="AJ71" i="440"/>
  <c r="AK53" i="440"/>
  <c r="AK56" i="440"/>
  <c r="AF87" i="440"/>
  <c r="AF73" i="440"/>
  <c r="AG70" i="440"/>
  <c r="AI63" i="440"/>
  <c r="AC68" i="440"/>
  <c r="AI72" i="440"/>
  <c r="AF59" i="440"/>
  <c r="AI82" i="440"/>
  <c r="AC71" i="440"/>
  <c r="AI61" i="440"/>
  <c r="AG75" i="440"/>
  <c r="AG65" i="440"/>
  <c r="AC86" i="440"/>
  <c r="AC67" i="440"/>
  <c r="AF80" i="440"/>
  <c r="AC76" i="440"/>
  <c r="AH55" i="440"/>
  <c r="AG60" i="440"/>
  <c r="AI74" i="440"/>
  <c r="AG79" i="440"/>
  <c r="AK84" i="440"/>
  <c r="AG57" i="440"/>
  <c r="AH58" i="440"/>
  <c r="AH76" i="440"/>
  <c r="AH67" i="440"/>
  <c r="AK61" i="440"/>
  <c r="AF81" i="440"/>
  <c r="AF88" i="440"/>
  <c r="AG78" i="440"/>
  <c r="AK54" i="440"/>
  <c r="AI85" i="440"/>
  <c r="AH86" i="440"/>
  <c r="AC83" i="440"/>
  <c r="AK64" i="440"/>
  <c r="AH74" i="440"/>
  <c r="AH62" i="440"/>
  <c r="AC75" i="440"/>
  <c r="AG77" i="440"/>
  <c r="AJ58" i="440"/>
  <c r="AK83" i="440"/>
  <c r="AH66" i="440"/>
  <c r="AG69" i="440"/>
  <c r="AC77" i="440"/>
  <c r="AF68" i="440"/>
  <c r="AI71" i="440"/>
  <c r="AG53" i="440"/>
  <c r="AF56" i="440"/>
  <c r="AI87" i="440"/>
  <c r="AH73" i="440"/>
  <c r="AK70" i="440"/>
  <c r="AH63" i="440"/>
  <c r="AJ62" i="440"/>
  <c r="AG72" i="440"/>
  <c r="AJ59" i="440"/>
  <c r="AH82" i="440"/>
  <c r="AC63" i="440"/>
  <c r="AJ66" i="440"/>
  <c r="AK75" i="440"/>
  <c r="AF65" i="440"/>
  <c r="AG58" i="438"/>
  <c r="AH63" i="438"/>
  <c r="AK72" i="438"/>
  <c r="AG80" i="410"/>
  <c r="AI64" i="438"/>
  <c r="AJ68" i="438"/>
  <c r="AG86" i="438"/>
  <c r="AH85" i="438"/>
  <c r="AH61" i="438"/>
  <c r="AC77" i="438"/>
  <c r="AG69" i="438"/>
  <c r="AH70" i="438"/>
  <c r="AF66" i="438"/>
  <c r="AI56" i="410"/>
  <c r="AI65" i="438"/>
  <c r="AK84" i="438"/>
  <c r="AH59" i="438"/>
  <c r="AJ78" i="438"/>
  <c r="AC88" i="438"/>
  <c r="AH59" i="436"/>
  <c r="AJ63" i="436"/>
  <c r="AF72" i="436"/>
  <c r="AC78" i="436"/>
  <c r="AJ57" i="436"/>
  <c r="AJ71" i="436"/>
  <c r="AK85" i="436"/>
  <c r="AK53" i="436"/>
  <c r="AG82" i="436"/>
  <c r="AI58" i="436"/>
  <c r="AG61" i="436"/>
  <c r="AI57" i="436"/>
  <c r="AH71" i="436"/>
  <c r="AH72" i="436"/>
  <c r="AF60" i="436"/>
  <c r="AF76" i="434"/>
  <c r="AC59" i="434"/>
  <c r="AC66" i="434"/>
  <c r="AJ55" i="434"/>
  <c r="AG53" i="434"/>
  <c r="AJ69" i="434"/>
  <c r="AF60" i="434"/>
  <c r="AF86" i="434"/>
  <c r="AJ72" i="434"/>
  <c r="AG75" i="434"/>
  <c r="AC54" i="434"/>
  <c r="AK75" i="434"/>
  <c r="AG78" i="434"/>
  <c r="AK61" i="434"/>
  <c r="AI57" i="434"/>
  <c r="AC56" i="434"/>
  <c r="AC70" i="432"/>
  <c r="AJ58" i="432"/>
  <c r="AF79" i="432"/>
  <c r="AH85" i="432"/>
  <c r="AG75" i="432"/>
  <c r="AG61" i="432"/>
  <c r="AG62" i="432"/>
  <c r="AH86" i="432"/>
  <c r="AJ85" i="432"/>
  <c r="AK53" i="432"/>
  <c r="AF76" i="432"/>
  <c r="AH73" i="438"/>
  <c r="AG82" i="410"/>
  <c r="AJ83" i="438"/>
  <c r="AJ77" i="438"/>
  <c r="AG68" i="438"/>
  <c r="AI86" i="438"/>
  <c r="AC80" i="438"/>
  <c r="AJ61" i="438"/>
  <c r="AK56" i="438"/>
  <c r="AJ79" i="438"/>
  <c r="AG74" i="438"/>
  <c r="AF82" i="438"/>
  <c r="AH88" i="438"/>
  <c r="AG55" i="438"/>
  <c r="AJ76" i="438"/>
  <c r="AF80" i="438"/>
  <c r="AI60" i="438"/>
  <c r="AJ75" i="410"/>
  <c r="AF57" i="436"/>
  <c r="AF71" i="436"/>
  <c r="AK66" i="436"/>
  <c r="AJ60" i="436"/>
  <c r="AG73" i="436"/>
  <c r="AH77" i="436"/>
  <c r="AJ54" i="436"/>
  <c r="AC54" i="436"/>
  <c r="AJ81" i="436"/>
  <c r="AJ76" i="436"/>
  <c r="AH87" i="436"/>
  <c r="AJ73" i="436"/>
  <c r="AG77" i="436"/>
  <c r="AG78" i="436"/>
  <c r="AG88" i="436"/>
  <c r="AI60" i="436"/>
  <c r="AH86" i="434"/>
  <c r="AH73" i="434"/>
  <c r="AK68" i="434"/>
  <c r="AH58" i="434"/>
  <c r="AC70" i="434"/>
  <c r="AJ80" i="434"/>
  <c r="AH77" i="434"/>
  <c r="AJ84" i="434"/>
  <c r="AK79" i="434"/>
  <c r="AI82" i="434"/>
  <c r="AJ54" i="434"/>
  <c r="AK83" i="434"/>
  <c r="AK85" i="434"/>
  <c r="AI54" i="434"/>
  <c r="AI53" i="434"/>
  <c r="AG81" i="432"/>
  <c r="AG60" i="432"/>
  <c r="AG80" i="432"/>
  <c r="AC76" i="432"/>
  <c r="AJ80" i="432"/>
  <c r="AG64" i="432"/>
  <c r="AF77" i="432"/>
  <c r="AJ83" i="432"/>
  <c r="AF82" i="432"/>
  <c r="AG79" i="432"/>
  <c r="AJ61" i="432"/>
  <c r="AC63" i="432"/>
  <c r="AF86" i="432"/>
  <c r="AI73" i="438"/>
  <c r="AK82" i="410"/>
  <c r="AG67" i="438"/>
  <c r="AH77" i="438"/>
  <c r="AF57" i="438"/>
  <c r="AG75" i="438"/>
  <c r="AH87" i="438"/>
  <c r="AI62" i="438"/>
  <c r="AJ54" i="438"/>
  <c r="AI53" i="438"/>
  <c r="AH69" i="438"/>
  <c r="AJ71" i="438"/>
  <c r="AG66" i="438"/>
  <c r="AJ56" i="410"/>
  <c r="AH81" i="438"/>
  <c r="AF84" i="438"/>
  <c r="AK59" i="438"/>
  <c r="AJ72" i="410"/>
  <c r="AC57" i="436"/>
  <c r="AG64" i="436"/>
  <c r="AK81" i="436"/>
  <c r="AI61" i="436"/>
  <c r="AI69" i="436"/>
  <c r="AH65" i="436"/>
  <c r="AK84" i="436"/>
  <c r="AJ67" i="436"/>
  <c r="AK70" i="436"/>
  <c r="AI68" i="436"/>
  <c r="AC63" i="436"/>
  <c r="AH88" i="436"/>
  <c r="AF65" i="436"/>
  <c r="AJ84" i="436"/>
  <c r="AC79" i="436"/>
  <c r="AC58" i="436"/>
  <c r="AC80" i="434"/>
  <c r="AI60" i="434"/>
  <c r="AF62" i="434"/>
  <c r="AJ56" i="434"/>
  <c r="AJ62" i="434"/>
  <c r="AC60" i="434"/>
  <c r="AG76" i="434"/>
  <c r="AK80" i="434"/>
  <c r="AC74" i="434"/>
  <c r="AK55" i="434"/>
  <c r="AH55" i="434"/>
  <c r="AF74" i="434"/>
  <c r="AI77" i="434"/>
  <c r="AF84" i="434"/>
  <c r="AF75" i="434"/>
  <c r="AG54" i="434"/>
  <c r="AH61" i="432"/>
  <c r="AH62" i="432"/>
  <c r="AI86" i="432"/>
  <c r="AF87" i="432"/>
  <c r="AF70" i="432"/>
  <c r="AF78" i="432"/>
  <c r="AI67" i="432"/>
  <c r="AF53" i="432"/>
  <c r="AI81" i="432"/>
  <c r="AF84" i="432"/>
  <c r="AF54" i="432"/>
  <c r="AG88" i="432"/>
  <c r="AI56" i="432"/>
  <c r="AI72" i="438"/>
  <c r="AF86" i="438"/>
  <c r="AI79" i="438"/>
  <c r="AJ55" i="438"/>
  <c r="AG72" i="410"/>
  <c r="AH66" i="436"/>
  <c r="AH53" i="436"/>
  <c r="AF59" i="436"/>
  <c r="AC75" i="434"/>
  <c r="AI72" i="434"/>
  <c r="AJ73" i="434"/>
  <c r="AH78" i="434"/>
  <c r="AH64" i="432"/>
  <c r="AK56" i="432"/>
  <c r="AK85" i="432"/>
  <c r="AH73" i="432"/>
  <c r="AH82" i="432"/>
  <c r="AC79" i="432"/>
  <c r="AH80" i="432"/>
  <c r="AI64" i="430"/>
  <c r="AC66" i="430"/>
  <c r="AF76" i="430"/>
  <c r="AC81" i="430"/>
  <c r="AH71" i="430"/>
  <c r="AG79" i="430"/>
  <c r="AI53" i="430"/>
  <c r="AF87" i="430"/>
  <c r="AH70" i="430"/>
  <c r="AJ63" i="430"/>
  <c r="AI72" i="430"/>
  <c r="AF56" i="430"/>
  <c r="AG77" i="430"/>
  <c r="AI81" i="430"/>
  <c r="AC60" i="430"/>
  <c r="AK87" i="430"/>
  <c r="AF69" i="426"/>
  <c r="AF57" i="428"/>
  <c r="AK55" i="426"/>
  <c r="AH81" i="426"/>
  <c r="AI85" i="428"/>
  <c r="AK53" i="428"/>
  <c r="AI67" i="428"/>
  <c r="AG69" i="428"/>
  <c r="AJ81" i="428"/>
  <c r="AG54" i="428"/>
  <c r="AF66" i="426"/>
  <c r="AF55" i="428"/>
  <c r="AF60" i="428"/>
  <c r="AJ83" i="428"/>
  <c r="AJ63" i="426"/>
  <c r="AJ80" i="428"/>
  <c r="AC55" i="426"/>
  <c r="AF68" i="426"/>
  <c r="AC80" i="428"/>
  <c r="AJ54" i="428"/>
  <c r="AG66" i="426"/>
  <c r="AI55" i="428"/>
  <c r="AG60" i="428"/>
  <c r="AK83" i="428"/>
  <c r="AC66" i="428"/>
  <c r="AK80" i="428"/>
  <c r="AJ60" i="426"/>
  <c r="AH68" i="428"/>
  <c r="AJ88" i="426"/>
  <c r="AI56" i="426"/>
  <c r="AI53" i="428"/>
  <c r="AC88" i="424"/>
  <c r="AJ81" i="424"/>
  <c r="AF74" i="424"/>
  <c r="AG59" i="424"/>
  <c r="AH74" i="424"/>
  <c r="AC53" i="424"/>
  <c r="AG73" i="424"/>
  <c r="AG80" i="424"/>
  <c r="AI72" i="424"/>
  <c r="AG74" i="424"/>
  <c r="AC82" i="424"/>
  <c r="AI73" i="424"/>
  <c r="AH80" i="424"/>
  <c r="AH72" i="424"/>
  <c r="AF77" i="424"/>
  <c r="AG60" i="424"/>
  <c r="AF64" i="422"/>
  <c r="AF68" i="422"/>
  <c r="AC76" i="422"/>
  <c r="AI79" i="422"/>
  <c r="AH58" i="422"/>
  <c r="AH70" i="422"/>
  <c r="AH78" i="422"/>
  <c r="AG85" i="422"/>
  <c r="AC71" i="422"/>
  <c r="AH76" i="422"/>
  <c r="AH71" i="422"/>
  <c r="AK78" i="422"/>
  <c r="AJ85" i="422"/>
  <c r="AF54" i="422"/>
  <c r="AI64" i="422"/>
  <c r="AJ54" i="422"/>
  <c r="AC79" i="420"/>
  <c r="AK72" i="420"/>
  <c r="AH87" i="420"/>
  <c r="AF81" i="420"/>
  <c r="AI72" i="420"/>
  <c r="AI63" i="420"/>
  <c r="AF71" i="420"/>
  <c r="AI67" i="420"/>
  <c r="AI61" i="420"/>
  <c r="AJ86" i="420"/>
  <c r="AI64" i="420"/>
  <c r="AI74" i="420"/>
  <c r="AI75" i="420"/>
  <c r="AK85" i="420"/>
  <c r="AK65" i="420"/>
  <c r="AJ77" i="420"/>
  <c r="AI56" i="418"/>
  <c r="AF77" i="418"/>
  <c r="AJ70" i="418"/>
  <c r="AK88" i="418"/>
  <c r="AF76" i="418"/>
  <c r="AJ73" i="418"/>
  <c r="AJ86" i="418"/>
  <c r="AJ63" i="438"/>
  <c r="AF68" i="438"/>
  <c r="AJ56" i="438"/>
  <c r="AJ88" i="438"/>
  <c r="AG60" i="438"/>
  <c r="AH82" i="436"/>
  <c r="AJ82" i="436"/>
  <c r="AK69" i="436"/>
  <c r="AF76" i="436"/>
  <c r="AG88" i="434"/>
  <c r="AI59" i="434"/>
  <c r="AH74" i="434"/>
  <c r="AG55" i="434"/>
  <c r="AI53" i="432"/>
  <c r="AJ88" i="432"/>
  <c r="AI57" i="432"/>
  <c r="AG74" i="432"/>
  <c r="AG70" i="432"/>
  <c r="AJ57" i="432"/>
  <c r="AK59" i="432"/>
  <c r="AK86" i="430"/>
  <c r="AG59" i="430"/>
  <c r="AK81" i="430"/>
  <c r="AK60" i="430"/>
  <c r="AF75" i="430"/>
  <c r="AJ84" i="430"/>
  <c r="AK73" i="430"/>
  <c r="AK80" i="430"/>
  <c r="AF53" i="430"/>
  <c r="AJ70" i="430"/>
  <c r="AF85" i="430"/>
  <c r="AI74" i="446"/>
  <c r="AI87" i="446"/>
  <c r="AK63" i="446"/>
  <c r="AC61" i="446"/>
  <c r="AC79" i="446"/>
  <c r="AF66" i="444"/>
  <c r="AH67" i="444"/>
  <c r="AG71" i="444"/>
  <c r="AG77" i="444"/>
  <c r="AC81" i="444"/>
  <c r="AJ84" i="444"/>
  <c r="AJ60" i="444"/>
  <c r="AC77" i="444"/>
  <c r="AK67" i="444"/>
  <c r="AG73" i="444"/>
  <c r="AC67" i="444"/>
  <c r="AG81" i="444"/>
  <c r="AI61" i="444"/>
  <c r="AH65" i="444"/>
  <c r="AF82" i="444"/>
  <c r="AG77" i="442"/>
  <c r="AH59" i="442"/>
  <c r="AF68" i="442"/>
  <c r="AJ82" i="442"/>
  <c r="AG88" i="442"/>
  <c r="AJ79" i="442"/>
  <c r="AH63" i="442"/>
  <c r="AI73" i="442"/>
  <c r="AC86" i="442"/>
  <c r="AG79" i="442"/>
  <c r="AK86" i="442"/>
  <c r="AK58" i="442"/>
  <c r="AF64" i="442"/>
  <c r="AJ81" i="442"/>
  <c r="AF56" i="442"/>
  <c r="AH58" i="442"/>
  <c r="AG85" i="440"/>
  <c r="AG63" i="440"/>
  <c r="AG82" i="440"/>
  <c r="AI65" i="440"/>
  <c r="AG56" i="440"/>
  <c r="AC60" i="440"/>
  <c r="AC62" i="440"/>
  <c r="AK65" i="440"/>
  <c r="AK86" i="440"/>
  <c r="AI79" i="440"/>
  <c r="AF76" i="440"/>
  <c r="AG88" i="440"/>
  <c r="AI86" i="440"/>
  <c r="AK62" i="440"/>
  <c r="AG83" i="440"/>
  <c r="AJ58" i="438"/>
  <c r="AC79" i="438"/>
  <c r="AK61" i="438"/>
  <c r="AH82" i="438"/>
  <c r="AH80" i="438"/>
  <c r="AI77" i="436"/>
  <c r="AF56" i="436"/>
  <c r="AI80" i="436"/>
  <c r="AF87" i="436"/>
  <c r="AC77" i="434"/>
  <c r="AJ70" i="434"/>
  <c r="AK67" i="434"/>
  <c r="AK88" i="434"/>
  <c r="AC66" i="432"/>
  <c r="AG58" i="432"/>
  <c r="AF64" i="432"/>
  <c r="AG77" i="438"/>
  <c r="AH62" i="438"/>
  <c r="AG71" i="438"/>
  <c r="AC74" i="438"/>
  <c r="AK56" i="436"/>
  <c r="AI70" i="436"/>
  <c r="AG72" i="436"/>
  <c r="AJ68" i="436"/>
  <c r="AH53" i="434"/>
  <c r="AJ86" i="434"/>
  <c r="AK87" i="434"/>
  <c r="AK62" i="434"/>
  <c r="AJ73" i="432"/>
  <c r="AJ60" i="432"/>
  <c r="AG71" i="432"/>
  <c r="AK63" i="438"/>
  <c r="AC63" i="410"/>
  <c r="AC58" i="438"/>
  <c r="AI88" i="438"/>
  <c r="AF78" i="438"/>
  <c r="AI72" i="436"/>
  <c r="AK54" i="436"/>
  <c r="AJ72" i="436"/>
  <c r="AH60" i="436"/>
  <c r="AF68" i="434"/>
  <c r="AC72" i="434"/>
  <c r="AG81" i="434"/>
  <c r="AG72" i="434"/>
  <c r="AC73" i="432"/>
  <c r="AG86" i="432"/>
  <c r="AF62" i="432"/>
  <c r="AH56" i="438"/>
  <c r="AC88" i="436"/>
  <c r="AI70" i="434"/>
  <c r="AH75" i="432"/>
  <c r="AK62" i="432"/>
  <c r="AF64" i="430"/>
  <c r="AF77" i="430"/>
  <c r="AI84" i="430"/>
  <c r="AK66" i="430"/>
  <c r="AF61" i="428"/>
  <c r="AI69" i="426"/>
  <c r="AI62" i="428"/>
  <c r="AF65" i="428"/>
  <c r="AI66" i="428"/>
  <c r="AH72" i="428"/>
  <c r="AK78" i="426"/>
  <c r="AH65" i="426"/>
  <c r="AH84" i="424"/>
  <c r="AJ63" i="424"/>
  <c r="AK74" i="424"/>
  <c r="AJ71" i="422"/>
  <c r="AG59" i="422"/>
  <c r="AK55" i="422"/>
  <c r="AG72" i="422"/>
  <c r="AJ64" i="420"/>
  <c r="AH60" i="420"/>
  <c r="AH58" i="420"/>
  <c r="AG66" i="420"/>
  <c r="AK60" i="418"/>
  <c r="AH68" i="418"/>
  <c r="AK80" i="418"/>
  <c r="AJ80" i="410"/>
  <c r="AI61" i="438"/>
  <c r="AK55" i="438"/>
  <c r="AI85" i="436"/>
  <c r="AI64" i="436"/>
  <c r="AF54" i="436"/>
  <c r="AG63" i="434"/>
  <c r="AC87" i="434"/>
  <c r="AJ67" i="434"/>
  <c r="AK78" i="432"/>
  <c r="AI65" i="432"/>
  <c r="AJ77" i="432"/>
  <c r="AJ55" i="432"/>
  <c r="AK71" i="432"/>
  <c r="AC61" i="430"/>
  <c r="AI85" i="430"/>
  <c r="AC74" i="430"/>
  <c r="AF55" i="430"/>
  <c r="AC54" i="430"/>
  <c r="AK67" i="430"/>
  <c r="AG81" i="430"/>
  <c r="AH80" i="430"/>
  <c r="AF57" i="430"/>
  <c r="AI67" i="430"/>
  <c r="AC70" i="430"/>
  <c r="AI87" i="430"/>
  <c r="AK88" i="430"/>
  <c r="AI54" i="426"/>
  <c r="AF82" i="428"/>
  <c r="AI63" i="428"/>
  <c r="AF74" i="428"/>
  <c r="AF87" i="428"/>
  <c r="AG73" i="426"/>
  <c r="AF84" i="428"/>
  <c r="AH78" i="426"/>
  <c r="AG70" i="426"/>
  <c r="AC55" i="428"/>
  <c r="AG69" i="426"/>
  <c r="AI57" i="428"/>
  <c r="AH55" i="426"/>
  <c r="AJ81" i="426"/>
  <c r="AH85" i="428"/>
  <c r="AG53" i="428"/>
  <c r="AG68" i="428"/>
  <c r="AH70" i="428"/>
  <c r="AG85" i="426"/>
  <c r="AC68" i="426"/>
  <c r="AK69" i="426"/>
  <c r="AJ57" i="428"/>
  <c r="AI55" i="426"/>
  <c r="AG81" i="426"/>
  <c r="AF82" i="426"/>
  <c r="AF53" i="428"/>
  <c r="AC64" i="426"/>
  <c r="AC58" i="426"/>
  <c r="AC62" i="426"/>
  <c r="AG62" i="428"/>
  <c r="AF79" i="426"/>
  <c r="AK66" i="428"/>
  <c r="AH64" i="424"/>
  <c r="AF82" i="424"/>
  <c r="AK86" i="424"/>
  <c r="AG57" i="424"/>
  <c r="AH85" i="424"/>
  <c r="AI61" i="424"/>
  <c r="AF70" i="424"/>
  <c r="AI69" i="424"/>
  <c r="AC56" i="424"/>
  <c r="AK78" i="424"/>
  <c r="AK61" i="424"/>
  <c r="AG70" i="424"/>
  <c r="AH69" i="424"/>
  <c r="AC64" i="424"/>
  <c r="AF84" i="424"/>
  <c r="AF78" i="424"/>
  <c r="AK65" i="422"/>
  <c r="AG60" i="422"/>
  <c r="AJ53" i="422"/>
  <c r="AH75" i="422"/>
  <c r="AI55" i="422"/>
  <c r="AF86" i="422"/>
  <c r="AF67" i="422"/>
  <c r="AC74" i="422"/>
  <c r="AK57" i="422"/>
  <c r="AG55" i="422"/>
  <c r="AH86" i="422"/>
  <c r="AK67" i="422"/>
  <c r="AC66" i="422"/>
  <c r="AH57" i="422"/>
  <c r="AH60" i="422"/>
  <c r="AG63" i="420"/>
  <c r="AK71" i="420"/>
  <c r="AG67" i="420"/>
  <c r="AH61" i="420"/>
  <c r="AG82" i="420"/>
  <c r="AG62" i="420"/>
  <c r="AI65" i="420"/>
  <c r="AK53" i="420"/>
  <c r="AC54" i="420"/>
  <c r="AK55" i="420"/>
  <c r="AC67" i="420"/>
  <c r="AC63" i="420"/>
  <c r="AC62" i="420"/>
  <c r="AI57" i="420"/>
  <c r="AC84" i="420"/>
  <c r="AG75" i="420"/>
  <c r="AH74" i="418"/>
  <c r="AI59" i="418"/>
  <c r="AK84" i="418"/>
  <c r="AI71" i="418"/>
  <c r="AG74" i="418"/>
  <c r="AF72" i="418"/>
  <c r="AG83" i="418"/>
  <c r="AG57" i="418"/>
  <c r="AJ56" i="418"/>
  <c r="AJ77" i="418"/>
  <c r="AG83" i="438"/>
  <c r="AC84" i="438"/>
  <c r="AJ74" i="438"/>
  <c r="AC75" i="438"/>
  <c r="AC56" i="410"/>
  <c r="AJ88" i="436"/>
  <c r="AF64" i="436"/>
  <c r="AH73" i="436"/>
  <c r="AC68" i="436"/>
  <c r="AG71" i="434"/>
  <c r="AI84" i="434"/>
  <c r="AI63" i="434"/>
  <c r="AJ81" i="432"/>
  <c r="AH63" i="432"/>
  <c r="AC78" i="432"/>
  <c r="AG67" i="432"/>
  <c r="AG82" i="432"/>
  <c r="AI68" i="432"/>
  <c r="AK63" i="432"/>
  <c r="AG64" i="430"/>
  <c r="AK65" i="430"/>
  <c r="AJ67" i="430"/>
  <c r="AH72" i="430"/>
  <c r="AK71" i="430"/>
  <c r="AI86" i="430"/>
  <c r="AJ53" i="430"/>
  <c r="AH87" i="430"/>
  <c r="AK74" i="430"/>
  <c r="AJ61" i="430"/>
  <c r="AC88" i="430"/>
  <c r="AC72" i="430"/>
  <c r="AI82" i="430"/>
  <c r="AC77" i="430"/>
  <c r="AH55" i="430"/>
  <c r="AK77" i="430"/>
  <c r="AH69" i="426"/>
  <c r="AH76" i="428"/>
  <c r="AF75" i="428"/>
  <c r="AC61" i="426"/>
  <c r="AJ82" i="426"/>
  <c r="AI62" i="426"/>
  <c r="AI74" i="426"/>
  <c r="AC80" i="426"/>
  <c r="AH82" i="426"/>
  <c r="AC69" i="428"/>
  <c r="AH67" i="426"/>
  <c r="AC68" i="428"/>
  <c r="AC58" i="428"/>
  <c r="AJ77" i="428"/>
  <c r="AC60" i="426"/>
  <c r="AC81" i="428"/>
  <c r="AK60" i="426"/>
  <c r="AG76" i="428"/>
  <c r="AI81" i="428"/>
  <c r="AK65" i="426"/>
  <c r="AI67" i="426"/>
  <c r="AF64" i="426"/>
  <c r="AF56" i="426"/>
  <c r="AG77" i="428"/>
  <c r="AC72" i="428"/>
  <c r="AK71" i="426"/>
  <c r="AI60" i="426"/>
  <c r="AC87" i="428"/>
  <c r="AJ54" i="426"/>
  <c r="AK78" i="428"/>
  <c r="AH62" i="426"/>
  <c r="AJ85" i="424"/>
  <c r="AI81" i="424"/>
  <c r="AC72" i="424"/>
  <c r="AG69" i="424"/>
  <c r="AF66" i="424"/>
  <c r="AK67" i="424"/>
  <c r="AJ75" i="424"/>
  <c r="AF60" i="424"/>
  <c r="AC70" i="424"/>
  <c r="AK70" i="424"/>
  <c r="AI67" i="424"/>
  <c r="AH75" i="424"/>
  <c r="AH60" i="424"/>
  <c r="AI87" i="424"/>
  <c r="AH78" i="424"/>
  <c r="AK71" i="424"/>
  <c r="AK64" i="422"/>
  <c r="AH68" i="422"/>
  <c r="AJ81" i="422"/>
  <c r="AK79" i="422"/>
  <c r="AC85" i="422"/>
  <c r="AF70" i="422"/>
  <c r="AI65" i="422"/>
  <c r="AC86" i="422"/>
  <c r="AF74" i="422"/>
  <c r="AJ65" i="422"/>
  <c r="AK70" i="422"/>
  <c r="AF78" i="422"/>
  <c r="AH85" i="422"/>
  <c r="AI74" i="422"/>
  <c r="AI71" i="422"/>
  <c r="AH53" i="422"/>
  <c r="AG76" i="420"/>
  <c r="AI68" i="420"/>
  <c r="AG87" i="420"/>
  <c r="AI81" i="420"/>
  <c r="AG68" i="420"/>
  <c r="AK63" i="420"/>
  <c r="AC53" i="420"/>
  <c r="AK67" i="420"/>
  <c r="AF61" i="420"/>
  <c r="AF53" i="420"/>
  <c r="AF55" i="420"/>
  <c r="AG69" i="420"/>
  <c r="AF56" i="420"/>
  <c r="AF62" i="420"/>
  <c r="AK76" i="420"/>
  <c r="AG81" i="420"/>
  <c r="AH78" i="418"/>
  <c r="AK77" i="418"/>
  <c r="AC79" i="418"/>
  <c r="AH88" i="418"/>
  <c r="AH56" i="418"/>
  <c r="AC74" i="418"/>
  <c r="AF70" i="418"/>
  <c r="AG62" i="418"/>
  <c r="AF55" i="418"/>
  <c r="AG65" i="418"/>
  <c r="AC82" i="418"/>
  <c r="AC88" i="418"/>
  <c r="AF85" i="418"/>
  <c r="AH53" i="418"/>
  <c r="AI66" i="438"/>
  <c r="AI66" i="436"/>
  <c r="AI64" i="434"/>
  <c r="AH81" i="432"/>
  <c r="AH84" i="432"/>
  <c r="AI66" i="430"/>
  <c r="AK68" i="430"/>
  <c r="AC57" i="430"/>
  <c r="AC56" i="428"/>
  <c r="AF77" i="428"/>
  <c r="AF78" i="428"/>
  <c r="AJ76" i="426"/>
  <c r="AJ87" i="426"/>
  <c r="AH88" i="426"/>
  <c r="AC81" i="426"/>
  <c r="AI75" i="426"/>
  <c r="AF57" i="424"/>
  <c r="AK63" i="424"/>
  <c r="AF83" i="424"/>
  <c r="AK62" i="424"/>
  <c r="AG87" i="422"/>
  <c r="AF62" i="422"/>
  <c r="AK88" i="422"/>
  <c r="AI82" i="422"/>
  <c r="AJ60" i="420"/>
  <c r="AH79" i="420"/>
  <c r="AJ81" i="420"/>
  <c r="AI79" i="420"/>
  <c r="AH55" i="418"/>
  <c r="AK85" i="418"/>
  <c r="AJ78" i="418"/>
  <c r="AC80" i="418"/>
  <c r="AC86" i="418"/>
  <c r="AH85" i="418"/>
  <c r="AC75" i="418"/>
  <c r="AH57" i="418"/>
  <c r="AI85" i="416"/>
  <c r="AG55" i="417"/>
  <c r="AJ79" i="416"/>
  <c r="AI64" i="417"/>
  <c r="AG72" i="416"/>
  <c r="AK54" i="417"/>
  <c r="AF56" i="417"/>
  <c r="AG70" i="416"/>
  <c r="AC81" i="417"/>
  <c r="AJ66" i="416"/>
  <c r="AF61" i="416"/>
  <c r="AJ70" i="417"/>
  <c r="AK79" i="417"/>
  <c r="AJ78" i="416"/>
  <c r="AI67" i="416"/>
  <c r="AK71" i="416"/>
  <c r="AK61" i="417"/>
  <c r="AC83" i="417"/>
  <c r="AH64" i="416"/>
  <c r="AF66" i="416"/>
  <c r="AC86" i="417"/>
  <c r="AK55" i="417"/>
  <c r="AC85" i="416"/>
  <c r="AC79" i="417"/>
  <c r="AH72" i="416"/>
  <c r="AC57" i="416"/>
  <c r="AJ56" i="417"/>
  <c r="AJ69" i="417"/>
  <c r="AH74" i="416"/>
  <c r="AJ66" i="417"/>
  <c r="AH82" i="416"/>
  <c r="AK74" i="416"/>
  <c r="AJ87" i="415"/>
  <c r="AI55" i="415"/>
  <c r="AF74" i="415"/>
  <c r="AC56" i="415"/>
  <c r="AG57" i="415"/>
  <c r="AK58" i="415"/>
  <c r="AF82" i="415"/>
  <c r="AH70" i="415"/>
  <c r="AH86" i="415"/>
  <c r="AI57" i="415"/>
  <c r="AI58" i="415"/>
  <c r="AI82" i="415"/>
  <c r="AG70" i="415"/>
  <c r="AH65" i="415"/>
  <c r="AI84" i="415"/>
  <c r="AI68" i="414"/>
  <c r="AK78" i="414"/>
  <c r="AF85" i="414"/>
  <c r="AC68" i="414"/>
  <c r="AK85" i="414"/>
  <c r="AI53" i="414"/>
  <c r="AJ73" i="414"/>
  <c r="AF54" i="414"/>
  <c r="AH79" i="414"/>
  <c r="AJ57" i="414"/>
  <c r="AG53" i="414"/>
  <c r="AC66" i="414"/>
  <c r="AH54" i="414"/>
  <c r="AC74" i="414"/>
  <c r="AG61" i="414"/>
  <c r="AK56" i="414"/>
  <c r="AI64" i="413"/>
  <c r="AK86" i="413"/>
  <c r="AK66" i="413"/>
  <c r="AJ69" i="413"/>
  <c r="AC61" i="413"/>
  <c r="AC57" i="413"/>
  <c r="AH78" i="413"/>
  <c r="AH58" i="413"/>
  <c r="AH69" i="413"/>
  <c r="AI60" i="413"/>
  <c r="AH64" i="413"/>
  <c r="AJ86" i="413"/>
  <c r="AI66" i="413"/>
  <c r="AG69" i="413"/>
  <c r="AI68" i="413"/>
  <c r="AF72" i="413"/>
  <c r="AI88" i="412"/>
  <c r="AH70" i="412"/>
  <c r="AC60" i="412"/>
  <c r="AI53" i="412"/>
  <c r="AI80" i="412"/>
  <c r="AK88" i="412"/>
  <c r="AI58" i="412"/>
  <c r="AH82" i="412"/>
  <c r="AG55" i="412"/>
  <c r="AG82" i="412"/>
  <c r="AC86" i="412"/>
  <c r="AG70" i="412"/>
  <c r="AJ82" i="410"/>
  <c r="AH78" i="438"/>
  <c r="AJ55" i="436"/>
  <c r="AG87" i="434"/>
  <c r="AJ74" i="432"/>
  <c r="AH86" i="430"/>
  <c r="AF69" i="430"/>
  <c r="AH54" i="430"/>
  <c r="AJ68" i="430"/>
  <c r="AG82" i="428"/>
  <c r="AF73" i="426"/>
  <c r="AF67" i="428"/>
  <c r="AK85" i="426"/>
  <c r="AH72" i="426"/>
  <c r="AG57" i="428"/>
  <c r="AH53" i="428"/>
  <c r="AH55" i="428"/>
  <c r="AK82" i="424"/>
  <c r="AH81" i="424"/>
  <c r="AG85" i="424"/>
  <c r="AG87" i="424"/>
  <c r="AC83" i="422"/>
  <c r="AK86" i="422"/>
  <c r="AG74" i="422"/>
  <c r="AI77" i="422"/>
  <c r="AG56" i="420"/>
  <c r="AH54" i="420"/>
  <c r="AJ59" i="420"/>
  <c r="AK80" i="420"/>
  <c r="AK83" i="418"/>
  <c r="AC85" i="418"/>
  <c r="AJ59" i="418"/>
  <c r="AK58" i="418"/>
  <c r="AC77" i="418"/>
  <c r="AI87" i="418"/>
  <c r="AK86" i="418"/>
  <c r="AC58" i="418"/>
  <c r="AG88" i="416"/>
  <c r="AJ56" i="416"/>
  <c r="AK59" i="416"/>
  <c r="AH74" i="417"/>
  <c r="AG82" i="416"/>
  <c r="AG60" i="417"/>
  <c r="AF65" i="416"/>
  <c r="AH77" i="416"/>
  <c r="AH68" i="416"/>
  <c r="AI65" i="416"/>
  <c r="AC82" i="417"/>
  <c r="AK88" i="417"/>
  <c r="AJ64" i="416"/>
  <c r="AC81" i="416"/>
  <c r="AJ83" i="417"/>
  <c r="AJ53" i="417"/>
  <c r="AK65" i="417"/>
  <c r="AK85" i="416"/>
  <c r="AF74" i="417"/>
  <c r="AJ65" i="416"/>
  <c r="AJ88" i="416"/>
  <c r="AC60" i="417"/>
  <c r="AC58" i="416"/>
  <c r="AG68" i="416"/>
  <c r="AF82" i="416"/>
  <c r="AK60" i="417"/>
  <c r="AH65" i="416"/>
  <c r="AK73" i="417"/>
  <c r="AC60" i="416"/>
  <c r="AH59" i="416"/>
  <c r="AF60" i="417"/>
  <c r="AK63" i="415"/>
  <c r="AF88" i="415"/>
  <c r="AC61" i="415"/>
  <c r="AH61" i="415"/>
  <c r="AK82" i="415"/>
  <c r="AI63" i="415"/>
  <c r="AH80" i="415"/>
  <c r="AG81" i="415"/>
  <c r="AC67" i="415"/>
  <c r="AI54" i="415"/>
  <c r="AC62" i="415"/>
  <c r="AF80" i="415"/>
  <c r="AC69" i="415"/>
  <c r="AI61" i="415"/>
  <c r="AC72" i="415"/>
  <c r="AG72" i="415"/>
  <c r="AK53" i="414"/>
  <c r="AC58" i="414"/>
  <c r="AC53" i="414"/>
  <c r="AF77" i="414"/>
  <c r="AG70" i="414"/>
  <c r="AG60" i="414"/>
  <c r="AK84" i="414"/>
  <c r="AC60" i="414"/>
  <c r="AF81" i="414"/>
  <c r="AH80" i="414"/>
  <c r="AC75" i="414"/>
  <c r="AJ84" i="414"/>
  <c r="AI75" i="414"/>
  <c r="AJ77" i="414"/>
  <c r="AC56" i="414"/>
  <c r="AH55" i="414"/>
  <c r="AH88" i="413"/>
  <c r="AC73" i="413"/>
  <c r="AG54" i="413"/>
  <c r="AG81" i="413"/>
  <c r="AJ59" i="413"/>
  <c r="AH76" i="413"/>
  <c r="AF84" i="413"/>
  <c r="AK71" i="413"/>
  <c r="AI81" i="413"/>
  <c r="AC68" i="413"/>
  <c r="AG88" i="413"/>
  <c r="AG74" i="413"/>
  <c r="AF54" i="413"/>
  <c r="AG82" i="413"/>
  <c r="AC75" i="413"/>
  <c r="AF87" i="413"/>
  <c r="AI84" i="412"/>
  <c r="AG54" i="412"/>
  <c r="AJ78" i="412"/>
  <c r="AK60" i="412"/>
  <c r="AH55" i="412"/>
  <c r="AG84" i="412"/>
  <c r="AK63" i="412"/>
  <c r="AF59" i="412"/>
  <c r="AC76" i="412"/>
  <c r="AC82" i="412"/>
  <c r="AF60" i="412"/>
  <c r="AI54" i="412"/>
  <c r="AJ62" i="438"/>
  <c r="AI86" i="436"/>
  <c r="AG74" i="434"/>
  <c r="AJ87" i="432"/>
  <c r="AH68" i="432"/>
  <c r="AI77" i="430"/>
  <c r="AG54" i="430"/>
  <c r="AF86" i="430"/>
  <c r="AH75" i="430"/>
  <c r="AH78" i="428"/>
  <c r="AF71" i="428"/>
  <c r="AI82" i="428"/>
  <c r="AH73" i="426"/>
  <c r="AJ84" i="426"/>
  <c r="AJ74" i="428"/>
  <c r="AG66" i="428"/>
  <c r="AG71" i="426"/>
  <c r="AH87" i="424"/>
  <c r="AJ53" i="424"/>
  <c r="AC60" i="424"/>
  <c r="AH86" i="424"/>
  <c r="AF88" i="422"/>
  <c r="AG62" i="422"/>
  <c r="AK84" i="422"/>
  <c r="AG88" i="422"/>
  <c r="AC56" i="420"/>
  <c r="AH75" i="420"/>
  <c r="AH78" i="420"/>
  <c r="AK82" i="418"/>
  <c r="AI82" i="418"/>
  <c r="AG64" i="418"/>
  <c r="AC76" i="418"/>
  <c r="AC54" i="418"/>
  <c r="AK56" i="418"/>
  <c r="AJ65" i="418"/>
  <c r="AJ69" i="418"/>
  <c r="AK70" i="416"/>
  <c r="AF75" i="416"/>
  <c r="AH59" i="417"/>
  <c r="AG62" i="416"/>
  <c r="AJ78" i="417"/>
  <c r="AH84" i="416"/>
  <c r="AK81" i="416"/>
  <c r="AJ85" i="417"/>
  <c r="AK55" i="416"/>
  <c r="AH87" i="416"/>
  <c r="AH57" i="416"/>
  <c r="AK87" i="417"/>
  <c r="AI66" i="417"/>
  <c r="AJ80" i="416"/>
  <c r="AK62" i="417"/>
  <c r="AJ76" i="417"/>
  <c r="AI57" i="417"/>
  <c r="AH83" i="416"/>
  <c r="AC78" i="416"/>
  <c r="AH80" i="417"/>
  <c r="AI70" i="416"/>
  <c r="AJ75" i="416"/>
  <c r="AG59" i="417"/>
  <c r="AI62" i="416"/>
  <c r="AC76" i="416"/>
  <c r="AC74" i="416"/>
  <c r="AH81" i="416"/>
  <c r="AG72" i="417"/>
  <c r="AI72" i="417"/>
  <c r="AH87" i="417"/>
  <c r="AG71" i="417"/>
  <c r="AG75" i="417"/>
  <c r="AJ86" i="415"/>
  <c r="AH54" i="415"/>
  <c r="AI64" i="415"/>
  <c r="AF57" i="415"/>
  <c r="AJ70" i="415"/>
  <c r="AC84" i="415"/>
  <c r="AJ54" i="415"/>
  <c r="AF68" i="415"/>
  <c r="AI83" i="415"/>
  <c r="AC79" i="415"/>
  <c r="AC78" i="415"/>
  <c r="AG78" i="415"/>
  <c r="AK68" i="415"/>
  <c r="AF83" i="415"/>
  <c r="AC54" i="415"/>
  <c r="AI69" i="415"/>
  <c r="AH63" i="414"/>
  <c r="AG88" i="414"/>
  <c r="AF80" i="414"/>
  <c r="AH64" i="414"/>
  <c r="AH87" i="414"/>
  <c r="AG78" i="414"/>
  <c r="AH85" i="414"/>
  <c r="AC77" i="414"/>
  <c r="AF74" i="414"/>
  <c r="AF68" i="414"/>
  <c r="AF78" i="414"/>
  <c r="AG85" i="414"/>
  <c r="AI55" i="414"/>
  <c r="AG55" i="414"/>
  <c r="AH76" i="414"/>
  <c r="AI67" i="413"/>
  <c r="AK79" i="413"/>
  <c r="AJ60" i="413"/>
  <c r="AF59" i="413"/>
  <c r="AH73" i="413"/>
  <c r="AF67" i="413"/>
  <c r="AI79" i="413"/>
  <c r="AI53" i="413"/>
  <c r="AC88" i="413"/>
  <c r="AF63" i="413"/>
  <c r="AJ85" i="413"/>
  <c r="AJ63" i="413"/>
  <c r="AG60" i="413"/>
  <c r="AK59" i="413"/>
  <c r="AK85" i="413"/>
  <c r="AC86" i="413"/>
  <c r="AG87" i="412"/>
  <c r="AG77" i="412"/>
  <c r="AK86" i="412"/>
  <c r="AF76" i="412"/>
  <c r="AJ63" i="412"/>
  <c r="AJ79" i="412"/>
  <c r="AC64" i="412"/>
  <c r="AI86" i="412"/>
  <c r="AK72" i="412"/>
  <c r="AJ74" i="412"/>
  <c r="AK87" i="412"/>
  <c r="AK77" i="412"/>
  <c r="AI61" i="412"/>
  <c r="AK76" i="412"/>
  <c r="AH81" i="412"/>
  <c r="AC83" i="412"/>
  <c r="AJ77" i="411"/>
  <c r="AJ58" i="411"/>
  <c r="AF69" i="411"/>
  <c r="AH67" i="411"/>
  <c r="AH65" i="411"/>
  <c r="AG85" i="411"/>
  <c r="AI82" i="411"/>
  <c r="AF85" i="411"/>
  <c r="AC70" i="411"/>
  <c r="AJ74" i="411"/>
  <c r="AG64" i="411"/>
  <c r="AG67" i="434"/>
  <c r="AH60" i="430"/>
  <c r="AG78" i="426"/>
  <c r="AJ71" i="426"/>
  <c r="AI83" i="424"/>
  <c r="AG75" i="422"/>
  <c r="AH55" i="420"/>
  <c r="AH72" i="418"/>
  <c r="AH86" i="418"/>
  <c r="AJ59" i="416"/>
  <c r="AC67" i="416"/>
  <c r="AK88" i="416"/>
  <c r="AC69" i="417"/>
  <c r="AC61" i="417"/>
  <c r="AF59" i="416"/>
  <c r="AK65" i="416"/>
  <c r="AH58" i="416"/>
  <c r="AJ69" i="415"/>
  <c r="AC83" i="415"/>
  <c r="AC86" i="415"/>
  <c r="AG64" i="415"/>
  <c r="AG68" i="414"/>
  <c r="AH75" i="414"/>
  <c r="AK88" i="414"/>
  <c r="AC80" i="414"/>
  <c r="AF82" i="413"/>
  <c r="AJ54" i="413"/>
  <c r="AK74" i="413"/>
  <c r="AI55" i="412"/>
  <c r="AC57" i="412"/>
  <c r="AJ84" i="412"/>
  <c r="AK66" i="411"/>
  <c r="AH79" i="411"/>
  <c r="AJ72" i="411"/>
  <c r="AG69" i="411"/>
  <c r="AK61" i="411"/>
  <c r="AI71" i="411"/>
  <c r="AG86" i="411"/>
  <c r="AC56" i="432"/>
  <c r="AH71" i="426"/>
  <c r="AF60" i="422"/>
  <c r="AG70" i="417"/>
  <c r="AI68" i="417"/>
  <c r="AK73" i="416"/>
  <c r="AJ55" i="415"/>
  <c r="AH70" i="414"/>
  <c r="AK83" i="413"/>
  <c r="AJ65" i="413"/>
  <c r="AJ86" i="412"/>
  <c r="AI85" i="411"/>
  <c r="AF53" i="411"/>
  <c r="AK70" i="411"/>
  <c r="AC73" i="411"/>
  <c r="AF64" i="411"/>
  <c r="AH67" i="434"/>
  <c r="AI59" i="430"/>
  <c r="AK68" i="428"/>
  <c r="AJ56" i="426"/>
  <c r="AI60" i="424"/>
  <c r="AI60" i="422"/>
  <c r="AF66" i="420"/>
  <c r="AJ82" i="418"/>
  <c r="AI65" i="418"/>
  <c r="AF59" i="417"/>
  <c r="AJ57" i="417"/>
  <c r="AG74" i="416"/>
  <c r="AC88" i="416"/>
  <c r="AJ63" i="417"/>
  <c r="AJ59" i="417"/>
  <c r="AF57" i="417"/>
  <c r="AJ68" i="416"/>
  <c r="AG60" i="415"/>
  <c r="AK54" i="415"/>
  <c r="AI86" i="415"/>
  <c r="AI77" i="415"/>
  <c r="AJ75" i="414"/>
  <c r="AI66" i="414"/>
  <c r="AH78" i="414"/>
  <c r="AH86" i="414"/>
  <c r="AC76" i="413"/>
  <c r="AH53" i="413"/>
  <c r="AJ79" i="413"/>
  <c r="AJ74" i="413"/>
  <c r="AK56" i="412"/>
  <c r="AG86" i="412"/>
  <c r="AI85" i="412"/>
  <c r="AJ72" i="412"/>
  <c r="AC59" i="412"/>
  <c r="AK83" i="411"/>
  <c r="AK73" i="411"/>
  <c r="AH66" i="411"/>
  <c r="AJ62" i="411"/>
  <c r="AF80" i="411"/>
  <c r="AC57" i="411"/>
  <c r="AJ86" i="411"/>
  <c r="AG73" i="411"/>
  <c r="AH57" i="436"/>
  <c r="AJ87" i="424"/>
  <c r="AC73" i="418"/>
  <c r="AH79" i="417"/>
  <c r="AH61" i="416"/>
  <c r="AC59" i="415"/>
  <c r="AH57" i="415"/>
  <c r="AG86" i="414"/>
  <c r="AF62" i="413"/>
  <c r="AI82" i="412"/>
  <c r="AF62" i="412"/>
  <c r="AG55" i="411"/>
  <c r="AI55" i="411"/>
  <c r="AG61" i="411"/>
  <c r="AH81" i="411"/>
  <c r="AG86" i="436"/>
  <c r="AH81" i="430"/>
  <c r="AH79" i="426"/>
  <c r="AK86" i="428"/>
  <c r="AJ67" i="424"/>
  <c r="AJ57" i="422"/>
  <c r="AJ80" i="420"/>
  <c r="AG77" i="418"/>
  <c r="AC71" i="418"/>
  <c r="AI63" i="417"/>
  <c r="AH53" i="417"/>
  <c r="AI81" i="416"/>
  <c r="AH64" i="417"/>
  <c r="AI74" i="416"/>
  <c r="AF63" i="417"/>
  <c r="AC75" i="416"/>
  <c r="AF63" i="416"/>
  <c r="AK67" i="415"/>
  <c r="AI62" i="415"/>
  <c r="AG73" i="415"/>
  <c r="AK61" i="415"/>
  <c r="AJ56" i="414"/>
  <c r="AF76" i="414"/>
  <c r="AH72" i="414"/>
  <c r="AK81" i="414"/>
  <c r="AF77" i="413"/>
  <c r="AH86" i="413"/>
  <c r="AG68" i="413"/>
  <c r="AI88" i="413"/>
  <c r="AC53" i="412"/>
  <c r="AK74" i="412"/>
  <c r="AC81" i="412"/>
  <c r="AG56" i="412"/>
  <c r="AH60" i="412"/>
  <c r="AC60" i="411"/>
  <c r="AG63" i="411"/>
  <c r="AC79" i="411"/>
  <c r="AF60" i="411"/>
  <c r="AI67" i="411"/>
  <c r="AK88" i="411"/>
  <c r="AK56" i="411"/>
  <c r="AJ82" i="411"/>
  <c r="AI75" i="411"/>
  <c r="AF67" i="411"/>
  <c r="AK86" i="411"/>
  <c r="AJ85" i="411"/>
  <c r="AI74" i="411"/>
  <c r="AP84" i="399"/>
  <c r="AI59" i="412"/>
  <c r="AF54" i="412"/>
  <c r="AG53" i="411"/>
  <c r="AI61" i="411"/>
  <c r="AG66" i="411"/>
  <c r="AC67" i="411"/>
  <c r="AF57" i="411"/>
  <c r="AK82" i="411"/>
  <c r="AK58" i="411"/>
  <c r="AH85" i="434"/>
  <c r="AG73" i="420"/>
  <c r="AG86" i="417"/>
  <c r="AC87" i="415"/>
  <c r="AC67" i="446"/>
  <c r="AI83" i="446"/>
  <c r="AH67" i="446"/>
  <c r="AH59" i="446"/>
  <c r="AF53" i="446"/>
  <c r="AF81" i="444"/>
  <c r="AF56" i="444"/>
  <c r="AH72" i="444"/>
  <c r="AI80" i="444"/>
  <c r="AK53" i="444"/>
  <c r="AC64" i="444"/>
  <c r="AG75" i="444"/>
  <c r="AI74" i="444"/>
  <c r="AC75" i="444"/>
  <c r="AG79" i="444"/>
  <c r="AH68" i="444"/>
  <c r="AI88" i="444"/>
  <c r="AJ56" i="444"/>
  <c r="AH71" i="444"/>
  <c r="AC65" i="444"/>
  <c r="AK64" i="442"/>
  <c r="AI81" i="442"/>
  <c r="AK56" i="442"/>
  <c r="AI67" i="442"/>
  <c r="AK69" i="442"/>
  <c r="AI53" i="442"/>
  <c r="AC72" i="442"/>
  <c r="AG67" i="442"/>
  <c r="AI69" i="442"/>
  <c r="AK66" i="442"/>
  <c r="AF80" i="442"/>
  <c r="AJ61" i="442"/>
  <c r="AK85" i="442"/>
  <c r="AH71" i="442"/>
  <c r="AF84" i="442"/>
  <c r="AC78" i="440"/>
  <c r="AH87" i="440"/>
  <c r="AG62" i="440"/>
  <c r="AI83" i="440"/>
  <c r="AK68" i="440"/>
  <c r="AJ87" i="440"/>
  <c r="AI84" i="440"/>
  <c r="AK67" i="440"/>
  <c r="AC55" i="440"/>
  <c r="AI55" i="440"/>
  <c r="AG84" i="440"/>
  <c r="AI67" i="440"/>
  <c r="AJ78" i="440"/>
  <c r="AJ73" i="440"/>
  <c r="AH72" i="440"/>
  <c r="AK66" i="440"/>
  <c r="AI60" i="410"/>
  <c r="AH68" i="438"/>
  <c r="AI56" i="438"/>
  <c r="AG88" i="438"/>
  <c r="AF60" i="438"/>
  <c r="AF78" i="436"/>
  <c r="AF88" i="436"/>
  <c r="AC76" i="436"/>
  <c r="AG69" i="436"/>
  <c r="AI79" i="434"/>
  <c r="AJ78" i="434"/>
  <c r="AG73" i="434"/>
  <c r="AC57" i="434"/>
  <c r="AJ69" i="432"/>
  <c r="AK79" i="432"/>
  <c r="AK73" i="438"/>
  <c r="AJ57" i="438"/>
  <c r="AC80" i="410"/>
  <c r="AC78" i="438"/>
  <c r="AC66" i="438"/>
  <c r="AK87" i="436"/>
  <c r="AJ61" i="436"/>
  <c r="AC81" i="436"/>
  <c r="AH74" i="436"/>
  <c r="AH81" i="434"/>
  <c r="AF83" i="434"/>
  <c r="AG61" i="434"/>
  <c r="AC78" i="434"/>
  <c r="AF74" i="432"/>
  <c r="AI80" i="432"/>
  <c r="AC71" i="432"/>
  <c r="AH67" i="438"/>
  <c r="AG87" i="438"/>
  <c r="AK69" i="438"/>
  <c r="AH65" i="438"/>
  <c r="AG75" i="410"/>
  <c r="AG60" i="436"/>
  <c r="AK62" i="436"/>
  <c r="AG57" i="436"/>
  <c r="AC81" i="434"/>
  <c r="AC88" i="434"/>
  <c r="AK72" i="434"/>
  <c r="AI83" i="434"/>
  <c r="AJ71" i="432"/>
  <c r="AF83" i="432"/>
  <c r="AK55" i="432"/>
  <c r="AF75" i="432"/>
  <c r="AC75" i="410"/>
  <c r="AF58" i="436"/>
  <c r="AF55" i="434"/>
  <c r="AH77" i="432"/>
  <c r="AJ58" i="430"/>
  <c r="AG68" i="430"/>
  <c r="AJ81" i="430"/>
  <c r="AJ73" i="430"/>
  <c r="AI88" i="426"/>
  <c r="AJ57" i="426"/>
  <c r="AC56" i="426"/>
  <c r="AG88" i="428"/>
  <c r="AC63" i="428"/>
  <c r="AK61" i="426"/>
  <c r="AF81" i="428"/>
  <c r="AJ75" i="426"/>
  <c r="AK88" i="424"/>
  <c r="AI79" i="424"/>
  <c r="AF73" i="424"/>
  <c r="AI59" i="424"/>
  <c r="AJ76" i="422"/>
  <c r="AJ79" i="422"/>
  <c r="AK71" i="422"/>
  <c r="AH55" i="422"/>
  <c r="AF74" i="420"/>
  <c r="AC72" i="420"/>
  <c r="AK88" i="420"/>
  <c r="AI73" i="420"/>
  <c r="AJ63" i="418"/>
  <c r="AK87" i="418"/>
  <c r="AJ71" i="418"/>
  <c r="AJ64" i="438"/>
  <c r="AF79" i="438"/>
  <c r="AH76" i="438"/>
  <c r="AG62" i="436"/>
  <c r="AF83" i="436"/>
  <c r="AC84" i="436"/>
  <c r="AG58" i="434"/>
  <c r="AG60" i="434"/>
  <c r="AI86" i="434"/>
  <c r="AC77" i="432"/>
  <c r="AG66" i="432"/>
  <c r="AK73" i="432"/>
  <c r="AK68" i="432"/>
  <c r="AK67" i="432"/>
  <c r="AF70" i="430"/>
  <c r="AG84" i="430"/>
  <c r="AG70" i="430"/>
  <c r="AF58" i="430"/>
  <c r="AC67" i="430"/>
  <c r="AH77" i="430"/>
  <c r="AI83" i="430"/>
  <c r="AG58" i="430"/>
  <c r="AK84" i="430"/>
  <c r="AI73" i="430"/>
  <c r="AC73" i="430"/>
  <c r="AF68" i="430"/>
  <c r="AC85" i="430"/>
  <c r="AC88" i="428"/>
  <c r="AI69" i="428"/>
  <c r="AI76" i="426"/>
  <c r="AH61" i="428"/>
  <c r="AI79" i="426"/>
  <c r="AH58" i="426"/>
  <c r="AK87" i="426"/>
  <c r="AI61" i="426"/>
  <c r="AC61" i="428"/>
  <c r="AJ73" i="428"/>
  <c r="AH86" i="428"/>
  <c r="AK62" i="428"/>
  <c r="AC86" i="426"/>
  <c r="AC78" i="428"/>
  <c r="AH80" i="426"/>
  <c r="AH65" i="428"/>
  <c r="AH67" i="428"/>
  <c r="AH82" i="428"/>
  <c r="AH57" i="426"/>
  <c r="AC63" i="426"/>
  <c r="AF86" i="428"/>
  <c r="AJ62" i="428"/>
  <c r="AF88" i="428"/>
  <c r="AI72" i="428"/>
  <c r="AG80" i="426"/>
  <c r="AK65" i="428"/>
  <c r="AC59" i="428"/>
  <c r="AC65" i="428"/>
  <c r="AF73" i="428"/>
  <c r="AF76" i="426"/>
  <c r="AG63" i="426"/>
  <c r="AI78" i="426"/>
  <c r="AI88" i="424"/>
  <c r="AH66" i="424"/>
  <c r="AH54" i="424"/>
  <c r="AC66" i="424"/>
  <c r="AJ83" i="424"/>
  <c r="AC55" i="424"/>
  <c r="AH71" i="424"/>
  <c r="AI63" i="424"/>
  <c r="AF58" i="424"/>
  <c r="AK83" i="424"/>
  <c r="AI84" i="424"/>
  <c r="AI71" i="424"/>
  <c r="AH63" i="424"/>
  <c r="AH76" i="424"/>
  <c r="AH68" i="424"/>
  <c r="AC79" i="422"/>
  <c r="AG76" i="422"/>
  <c r="AK62" i="422"/>
  <c r="AC67" i="422"/>
  <c r="AC69" i="422"/>
  <c r="AC56" i="422"/>
  <c r="AG58" i="422"/>
  <c r="AF72" i="422"/>
  <c r="AG53" i="422"/>
  <c r="AK83" i="422"/>
  <c r="AG57" i="422"/>
  <c r="AC81" i="422"/>
  <c r="AK60" i="422"/>
  <c r="AF53" i="422"/>
  <c r="AC82" i="422"/>
  <c r="AF61" i="422"/>
  <c r="AI82" i="420"/>
  <c r="AJ78" i="420"/>
  <c r="AC88" i="420"/>
  <c r="AK83" i="420"/>
  <c r="AG71" i="420"/>
  <c r="AC76" i="420"/>
  <c r="AF60" i="420"/>
  <c r="AI66" i="420"/>
  <c r="AC81" i="420"/>
  <c r="AJ71" i="420"/>
  <c r="AF63" i="420"/>
  <c r="AH71" i="420"/>
  <c r="AF67" i="420"/>
  <c r="AG61" i="420"/>
  <c r="AH64" i="420"/>
  <c r="AJ62" i="420"/>
  <c r="AI68" i="418"/>
  <c r="AH87" i="418"/>
  <c r="AF54" i="418"/>
  <c r="AH79" i="418"/>
  <c r="AG78" i="418"/>
  <c r="AF87" i="418"/>
  <c r="AJ66" i="418"/>
  <c r="AJ64" i="418"/>
  <c r="AF67" i="418"/>
  <c r="AF61" i="418"/>
  <c r="AI77" i="438"/>
  <c r="AG62" i="438"/>
  <c r="AK71" i="438"/>
  <c r="AG84" i="438"/>
  <c r="AC77" i="436"/>
  <c r="AC56" i="436"/>
  <c r="AI81" i="436"/>
  <c r="AH79" i="436"/>
  <c r="AG86" i="434"/>
  <c r="AH76" i="434"/>
  <c r="AK81" i="434"/>
  <c r="AJ85" i="434"/>
  <c r="AK72" i="432"/>
  <c r="AC53" i="432"/>
  <c r="AC62" i="432"/>
  <c r="AK80" i="432"/>
  <c r="AI85" i="432"/>
  <c r="AI59" i="432"/>
  <c r="AJ56" i="432"/>
  <c r="AF83" i="430"/>
  <c r="AI78" i="430"/>
  <c r="AC53" i="430"/>
  <c r="AF84" i="430"/>
  <c r="AH74" i="430"/>
  <c r="AJ65" i="430"/>
  <c r="AC63" i="430"/>
  <c r="AK61" i="430"/>
  <c r="AC56" i="430"/>
  <c r="AJ71" i="430"/>
  <c r="AH79" i="430"/>
  <c r="AK53" i="430"/>
  <c r="AG87" i="430"/>
  <c r="AH67" i="430"/>
  <c r="AC84" i="430"/>
  <c r="AI68" i="430"/>
  <c r="AF61" i="426"/>
  <c r="AK68" i="426"/>
  <c r="AK88" i="428"/>
  <c r="AG72" i="428"/>
  <c r="AJ80" i="426"/>
  <c r="AJ65" i="428"/>
  <c r="AG75" i="426"/>
  <c r="AJ55" i="428"/>
  <c r="AF58" i="426"/>
  <c r="AG53" i="426"/>
  <c r="AC62" i="428"/>
  <c r="AJ83" i="426"/>
  <c r="AK70" i="426"/>
  <c r="AJ64" i="428"/>
  <c r="AC75" i="426"/>
  <c r="AG86" i="426"/>
  <c r="AH77" i="426"/>
  <c r="AF59" i="428"/>
  <c r="AK58" i="426"/>
  <c r="AH54" i="426"/>
  <c r="AK82" i="428"/>
  <c r="AI83" i="426"/>
  <c r="AC77" i="428"/>
  <c r="AK64" i="428"/>
  <c r="AI73" i="426"/>
  <c r="AH86" i="426"/>
  <c r="AI71" i="428"/>
  <c r="AH60" i="426"/>
  <c r="AG86" i="428"/>
  <c r="AK61" i="428"/>
  <c r="AG84" i="428"/>
  <c r="AH83" i="424"/>
  <c r="AK75" i="424"/>
  <c r="AC83" i="424"/>
  <c r="AI77" i="424"/>
  <c r="AJ56" i="424"/>
  <c r="AF64" i="424"/>
  <c r="AJ58" i="424"/>
  <c r="AI86" i="424"/>
  <c r="AG55" i="424"/>
  <c r="AG56" i="424"/>
  <c r="AI64" i="424"/>
  <c r="AI58" i="424"/>
  <c r="AJ86" i="424"/>
  <c r="AC71" i="424"/>
  <c r="AC68" i="424"/>
  <c r="AI62" i="424"/>
  <c r="AJ83" i="422"/>
  <c r="AG63" i="422"/>
  <c r="AG61" i="422"/>
  <c r="AG69" i="422"/>
  <c r="AJ63" i="422"/>
  <c r="AK59" i="422"/>
  <c r="AJ84" i="422"/>
  <c r="AH81" i="422"/>
  <c r="AK66" i="422"/>
  <c r="AG67" i="422"/>
  <c r="AH64" i="422"/>
  <c r="AI84" i="422"/>
  <c r="AG81" i="422"/>
  <c r="AH66" i="422"/>
  <c r="AF58" i="422"/>
  <c r="AF69" i="422"/>
  <c r="AI54" i="420"/>
  <c r="AI70" i="420"/>
  <c r="AC85" i="420"/>
  <c r="AH59" i="420"/>
  <c r="AH56" i="420"/>
  <c r="AF64" i="420"/>
  <c r="AJ74" i="420"/>
  <c r="AK75" i="420"/>
  <c r="AF85" i="420"/>
  <c r="AC60" i="420"/>
  <c r="AI76" i="420"/>
  <c r="AK68" i="420"/>
  <c r="AI84" i="420"/>
  <c r="AC74" i="420"/>
  <c r="AK69" i="420"/>
  <c r="AH82" i="418"/>
  <c r="AG67" i="418"/>
  <c r="AG61" i="418"/>
  <c r="AJ58" i="418"/>
  <c r="AH64" i="418"/>
  <c r="AC53" i="418"/>
  <c r="AC56" i="418"/>
  <c r="AH80" i="418"/>
  <c r="AF74" i="418"/>
  <c r="AC69" i="418"/>
  <c r="AC55" i="418"/>
  <c r="AG71" i="418"/>
  <c r="AJ60" i="418"/>
  <c r="AG72" i="418"/>
  <c r="AJ73" i="438"/>
  <c r="AI80" i="438"/>
  <c r="AG68" i="436"/>
  <c r="AI65" i="434"/>
  <c r="AK75" i="432"/>
  <c r="AG69" i="430"/>
  <c r="AK70" i="430"/>
  <c r="AH78" i="430"/>
  <c r="AF61" i="430"/>
  <c r="AG67" i="426"/>
  <c r="AC67" i="428"/>
  <c r="AF80" i="428"/>
  <c r="AC72" i="426"/>
  <c r="AH54" i="428"/>
  <c r="AF69" i="428"/>
  <c r="AG58" i="426"/>
  <c r="AI56" i="428"/>
  <c r="AJ73" i="424"/>
  <c r="AC73" i="424"/>
  <c r="AF87" i="424"/>
  <c r="AH55" i="424"/>
  <c r="AG80" i="422"/>
  <c r="AC63" i="422"/>
  <c r="AK81" i="422"/>
  <c r="AJ88" i="422"/>
  <c r="AG86" i="420"/>
  <c r="AH76" i="420"/>
  <c r="AF58" i="420"/>
  <c r="AF77" i="420"/>
  <c r="AF65" i="418"/>
  <c r="AG53" i="418"/>
  <c r="AJ85" i="418"/>
  <c r="AI70" i="418"/>
  <c r="AI81" i="418"/>
  <c r="AH63" i="418"/>
  <c r="AG70" i="418"/>
  <c r="AG88" i="418"/>
  <c r="AH88" i="416"/>
  <c r="AF88" i="417"/>
  <c r="AI64" i="416"/>
  <c r="AK68" i="416"/>
  <c r="AH83" i="417"/>
  <c r="AH60" i="417"/>
  <c r="AF65" i="417"/>
  <c r="AG81" i="417"/>
  <c r="AC59" i="416"/>
  <c r="AH76" i="416"/>
  <c r="AK81" i="417"/>
  <c r="AK63" i="417"/>
  <c r="AH58" i="417"/>
  <c r="AF69" i="416"/>
  <c r="AC54" i="416"/>
  <c r="AI53" i="417"/>
  <c r="AK76" i="416"/>
  <c r="AI53" i="416"/>
  <c r="AG69" i="416"/>
  <c r="AG76" i="416"/>
  <c r="AC71" i="417"/>
  <c r="AJ88" i="417"/>
  <c r="AK64" i="416"/>
  <c r="AF68" i="416"/>
  <c r="AI83" i="417"/>
  <c r="AI60" i="417"/>
  <c r="AI65" i="417"/>
  <c r="AF74" i="416"/>
  <c r="AK85" i="417"/>
  <c r="AF64" i="416"/>
  <c r="AC67" i="417"/>
  <c r="AI73" i="415"/>
  <c r="AC74" i="415"/>
  <c r="AI85" i="415"/>
  <c r="AH75" i="415"/>
  <c r="AF78" i="415"/>
  <c r="AG63" i="415"/>
  <c r="AG88" i="415"/>
  <c r="AJ81" i="415"/>
  <c r="AK75" i="415"/>
  <c r="AG66" i="415"/>
  <c r="AF63" i="415"/>
  <c r="AC53" i="415"/>
  <c r="AI81" i="415"/>
  <c r="AG75" i="415"/>
  <c r="AF71" i="415"/>
  <c r="AF81" i="415"/>
  <c r="AF53" i="414"/>
  <c r="AH73" i="414"/>
  <c r="AK54" i="414"/>
  <c r="AJ61" i="414"/>
  <c r="AF59" i="414"/>
  <c r="AJ60" i="414"/>
  <c r="AH82" i="414"/>
  <c r="AK69" i="414"/>
  <c r="AK77" i="414"/>
  <c r="AC84" i="414"/>
  <c r="AI60" i="414"/>
  <c r="AG82" i="414"/>
  <c r="AC72" i="414"/>
  <c r="AK61" i="414"/>
  <c r="AJ67" i="414"/>
  <c r="AC62" i="414"/>
  <c r="AF76" i="413"/>
  <c r="AG84" i="413"/>
  <c r="AF71" i="413"/>
  <c r="AF81" i="413"/>
  <c r="AG55" i="413"/>
  <c r="AK76" i="413"/>
  <c r="AI84" i="413"/>
  <c r="AH71" i="413"/>
  <c r="AF70" i="413"/>
  <c r="AK55" i="413"/>
  <c r="AI76" i="413"/>
  <c r="AJ84" i="413"/>
  <c r="AJ71" i="413"/>
  <c r="AH81" i="413"/>
  <c r="AC59" i="413"/>
  <c r="AK81" i="413"/>
  <c r="AG60" i="412"/>
  <c r="AJ54" i="412"/>
  <c r="AI69" i="412"/>
  <c r="AJ88" i="412"/>
  <c r="AK83" i="412"/>
  <c r="AH84" i="412"/>
  <c r="AH54" i="412"/>
  <c r="AI78" i="412"/>
  <c r="AH79" i="412"/>
  <c r="AJ62" i="412"/>
  <c r="AJ60" i="412"/>
  <c r="AH74" i="412"/>
  <c r="AC65" i="438"/>
  <c r="AC69" i="436"/>
  <c r="AK57" i="434"/>
  <c r="AJ66" i="432"/>
  <c r="AG84" i="432"/>
  <c r="AC86" i="430"/>
  <c r="AI88" i="430"/>
  <c r="AH83" i="430"/>
  <c r="AG62" i="430"/>
  <c r="AH83" i="426"/>
  <c r="AK86" i="426"/>
  <c r="AF72" i="426"/>
  <c r="AJ85" i="428"/>
  <c r="AF72" i="428"/>
  <c r="AF55" i="426"/>
  <c r="AF68" i="428"/>
  <c r="AK85" i="428"/>
  <c r="AK56" i="424"/>
  <c r="AC77" i="424"/>
  <c r="AC62" i="424"/>
  <c r="AI75" i="424"/>
  <c r="AJ74" i="422"/>
  <c r="AC53" i="422"/>
  <c r="AK87" i="422"/>
  <c r="AF85" i="422"/>
  <c r="AH62" i="420"/>
  <c r="AJ70" i="420"/>
  <c r="AI60" i="420"/>
  <c r="AK87" i="420"/>
  <c r="AF71" i="418"/>
  <c r="AJ79" i="418"/>
  <c r="AI73" i="418"/>
  <c r="AG75" i="418"/>
  <c r="AK68" i="418"/>
  <c r="AC68" i="418"/>
  <c r="AF80" i="418"/>
  <c r="AJ88" i="418"/>
  <c r="AC53" i="416"/>
  <c r="AH66" i="417"/>
  <c r="AG80" i="416"/>
  <c r="AC77" i="416"/>
  <c r="AC85" i="417"/>
  <c r="AH57" i="417"/>
  <c r="AK77" i="417"/>
  <c r="AH55" i="417"/>
  <c r="AF84" i="417"/>
  <c r="AG85" i="417"/>
  <c r="AJ67" i="417"/>
  <c r="AF55" i="416"/>
  <c r="AJ82" i="417"/>
  <c r="AK71" i="417"/>
  <c r="AJ87" i="416"/>
  <c r="AC58" i="417"/>
  <c r="AH75" i="417"/>
  <c r="AG86" i="416"/>
  <c r="AH84" i="417"/>
  <c r="AI73" i="417"/>
  <c r="AC62" i="416"/>
  <c r="AF66" i="417"/>
  <c r="AK80" i="416"/>
  <c r="AC56" i="417"/>
  <c r="AI80" i="417"/>
  <c r="AF58" i="416"/>
  <c r="AI83" i="416"/>
  <c r="AF75" i="417"/>
  <c r="AF88" i="416"/>
  <c r="AJ64" i="417"/>
  <c r="AH56" i="417"/>
  <c r="AK77" i="415"/>
  <c r="AF66" i="415"/>
  <c r="AJ60" i="415"/>
  <c r="AJ57" i="415"/>
  <c r="AI68" i="415"/>
  <c r="AF77" i="415"/>
  <c r="AF84" i="415"/>
  <c r="AH60" i="415"/>
  <c r="AJ71" i="415"/>
  <c r="AH72" i="415"/>
  <c r="AG86" i="415"/>
  <c r="AG84" i="415"/>
  <c r="AF64" i="415"/>
  <c r="AK71" i="415"/>
  <c r="AC58" i="415"/>
  <c r="AF65" i="415"/>
  <c r="AK60" i="414"/>
  <c r="AH84" i="414"/>
  <c r="AC82" i="414"/>
  <c r="AC70" i="414"/>
  <c r="AC55" i="414"/>
  <c r="AJ74" i="414"/>
  <c r="AG57" i="414"/>
  <c r="AC79" i="414"/>
  <c r="AJ72" i="414"/>
  <c r="AH77" i="414"/>
  <c r="AG74" i="414"/>
  <c r="AK66" i="414"/>
  <c r="AK59" i="414"/>
  <c r="AG75" i="414"/>
  <c r="AJ78" i="414"/>
  <c r="AG81" i="414"/>
  <c r="AC70" i="413"/>
  <c r="AC71" i="413"/>
  <c r="AI72" i="413"/>
  <c r="AK68" i="413"/>
  <c r="AJ82" i="413"/>
  <c r="AC65" i="413"/>
  <c r="AG80" i="413"/>
  <c r="AK72" i="413"/>
  <c r="AC79" i="413"/>
  <c r="AH87" i="413"/>
  <c r="AC82" i="413"/>
  <c r="AK53" i="413"/>
  <c r="AJ72" i="413"/>
  <c r="AK67" i="413"/>
  <c r="AI61" i="413"/>
  <c r="AH64" i="412"/>
  <c r="AC68" i="412"/>
  <c r="AH73" i="412"/>
  <c r="AH56" i="412"/>
  <c r="AJ58" i="412"/>
  <c r="AG64" i="412"/>
  <c r="AG85" i="412"/>
  <c r="AJ61" i="412"/>
  <c r="AF56" i="412"/>
  <c r="AC80" i="412"/>
  <c r="AF68" i="412"/>
  <c r="AC63" i="412"/>
  <c r="AJ73" i="412"/>
  <c r="AI71" i="438"/>
  <c r="AG71" i="436"/>
  <c r="AF54" i="434"/>
  <c r="AI60" i="432"/>
  <c r="AJ75" i="432"/>
  <c r="AG85" i="430"/>
  <c r="AC58" i="430"/>
  <c r="AJ59" i="430"/>
  <c r="AK63" i="430"/>
  <c r="AF85" i="426"/>
  <c r="AH62" i="428"/>
  <c r="AJ63" i="428"/>
  <c r="AI84" i="428"/>
  <c r="AF54" i="426"/>
  <c r="AJ87" i="428"/>
  <c r="AC76" i="426"/>
  <c r="AG83" i="424"/>
  <c r="AJ80" i="424"/>
  <c r="AJ76" i="424"/>
  <c r="AG53" i="424"/>
  <c r="AC72" i="422"/>
  <c r="AG68" i="422"/>
  <c r="AC62" i="422"/>
  <c r="AC58" i="422"/>
  <c r="AH65" i="420"/>
  <c r="AC65" i="420"/>
  <c r="AH85" i="420"/>
  <c r="AK84" i="420"/>
  <c r="AK76" i="418"/>
  <c r="AJ67" i="418"/>
  <c r="AJ68" i="418"/>
  <c r="AI83" i="418"/>
  <c r="AF88" i="418"/>
  <c r="AI55" i="418"/>
  <c r="AJ83" i="418"/>
  <c r="AC62" i="418"/>
  <c r="AC88" i="417"/>
  <c r="AI70" i="417"/>
  <c r="AF79" i="417"/>
  <c r="AG78" i="416"/>
  <c r="AF72" i="416"/>
  <c r="AJ71" i="416"/>
  <c r="AJ61" i="417"/>
  <c r="AF57" i="416"/>
  <c r="AK58" i="417"/>
  <c r="AF53" i="417"/>
  <c r="AC55" i="417"/>
  <c r="AK86" i="416"/>
  <c r="AH63" i="416"/>
  <c r="AG68" i="417"/>
  <c r="AG67" i="416"/>
  <c r="AI60" i="416"/>
  <c r="AF73" i="416"/>
  <c r="AG77" i="417"/>
  <c r="AI58" i="417"/>
  <c r="AC63" i="417"/>
  <c r="AK61" i="416"/>
  <c r="AH70" i="417"/>
  <c r="AJ79" i="417"/>
  <c r="AK78" i="416"/>
  <c r="AJ72" i="416"/>
  <c r="AH71" i="416"/>
  <c r="AI61" i="417"/>
  <c r="AK69" i="417"/>
  <c r="AH85" i="417"/>
  <c r="AK56" i="416"/>
  <c r="AC77" i="417"/>
  <c r="AC80" i="417"/>
  <c r="AK87" i="415"/>
  <c r="AG55" i="415"/>
  <c r="AK56" i="415"/>
  <c r="AJ59" i="415"/>
  <c r="AC64" i="415"/>
  <c r="AC73" i="415"/>
  <c r="AC75" i="415"/>
  <c r="AG74" i="415"/>
  <c r="AK53" i="415"/>
  <c r="AJ83" i="415"/>
  <c r="AC63" i="415"/>
  <c r="AG82" i="415"/>
  <c r="AH74" i="415"/>
  <c r="AK57" i="415"/>
  <c r="AC77" i="415"/>
  <c r="AI87" i="414"/>
  <c r="AI78" i="414"/>
  <c r="AI85" i="414"/>
  <c r="AC87" i="414"/>
  <c r="AH66" i="414"/>
  <c r="AC85" i="414"/>
  <c r="AK73" i="414"/>
  <c r="AI56" i="414"/>
  <c r="AI79" i="414"/>
  <c r="AG84" i="414"/>
  <c r="AJ53" i="414"/>
  <c r="AI73" i="414"/>
  <c r="AG54" i="414"/>
  <c r="AK79" i="414"/>
  <c r="AC67" i="414"/>
  <c r="AJ58" i="414"/>
  <c r="AI83" i="413"/>
  <c r="AF78" i="413"/>
  <c r="AI58" i="413"/>
  <c r="AG65" i="413"/>
  <c r="AG53" i="413"/>
  <c r="AG83" i="413"/>
  <c r="AK73" i="413"/>
  <c r="AF57" i="413"/>
  <c r="AF65" i="413"/>
  <c r="AJ80" i="413"/>
  <c r="AC63" i="413"/>
  <c r="AJ78" i="413"/>
  <c r="AF58" i="413"/>
  <c r="AK69" i="413"/>
  <c r="AG64" i="413"/>
  <c r="AI54" i="413"/>
  <c r="AK75" i="412"/>
  <c r="AF70" i="412"/>
  <c r="AH66" i="412"/>
  <c r="AC62" i="412"/>
  <c r="AK78" i="412"/>
  <c r="AH88" i="412"/>
  <c r="AC56" i="412"/>
  <c r="AK82" i="412"/>
  <c r="AH83" i="412"/>
  <c r="AF66" i="412"/>
  <c r="AF75" i="412"/>
  <c r="AJ70" i="412"/>
  <c r="AK66" i="412"/>
  <c r="AH62" i="412"/>
  <c r="AC65" i="412"/>
  <c r="AG62" i="412"/>
  <c r="AH54" i="411"/>
  <c r="AG62" i="411"/>
  <c r="AC64" i="411"/>
  <c r="AG81" i="411"/>
  <c r="AJ76" i="411"/>
  <c r="AC74" i="411"/>
  <c r="AI69" i="411"/>
  <c r="AH83" i="411"/>
  <c r="AH60" i="411"/>
  <c r="AF87" i="411"/>
  <c r="AF67" i="438"/>
  <c r="AC61" i="432"/>
  <c r="AK55" i="430"/>
  <c r="AH77" i="428"/>
  <c r="AH75" i="428"/>
  <c r="AF55" i="424"/>
  <c r="AJ77" i="422"/>
  <c r="AF82" i="420"/>
  <c r="AI58" i="418"/>
  <c r="AH71" i="418"/>
  <c r="AI74" i="417"/>
  <c r="AH67" i="417"/>
  <c r="AI88" i="417"/>
  <c r="AJ60" i="417"/>
  <c r="AC84" i="417"/>
  <c r="AK74" i="417"/>
  <c r="AJ73" i="417"/>
  <c r="AH63" i="415"/>
  <c r="AJ85" i="415"/>
  <c r="AJ61" i="415"/>
  <c r="AK72" i="415"/>
  <c r="AF71" i="414"/>
  <c r="AG79" i="414"/>
  <c r="AJ68" i="414"/>
  <c r="AF75" i="414"/>
  <c r="AF88" i="413"/>
  <c r="AI62" i="413"/>
  <c r="AK82" i="413"/>
  <c r="AJ55" i="413"/>
  <c r="AG63" i="412"/>
  <c r="AF83" i="412"/>
  <c r="AH53" i="412"/>
  <c r="AH63" i="411"/>
  <c r="AK77" i="411"/>
  <c r="AH78" i="411"/>
  <c r="AH84" i="411"/>
  <c r="AP80" i="388"/>
  <c r="AG68" i="411"/>
  <c r="AJ75" i="411"/>
  <c r="AJ75" i="430"/>
  <c r="AC60" i="428"/>
  <c r="AC77" i="420"/>
  <c r="AH78" i="416"/>
  <c r="AC74" i="417"/>
  <c r="AG63" i="417"/>
  <c r="AG69" i="415"/>
  <c r="AI86" i="414"/>
  <c r="AK65" i="413"/>
  <c r="AJ75" i="412"/>
  <c r="AF69" i="412"/>
  <c r="AI68" i="411"/>
  <c r="AH61" i="411"/>
  <c r="AC83" i="411"/>
  <c r="AJ65" i="411"/>
  <c r="AP88" i="388"/>
  <c r="AK58" i="432"/>
  <c r="AK69" i="430"/>
  <c r="AF67" i="426"/>
  <c r="AG67" i="428"/>
  <c r="AC57" i="424"/>
  <c r="AF65" i="422"/>
  <c r="AI71" i="420"/>
  <c r="AH61" i="418"/>
  <c r="AI69" i="418"/>
  <c r="AI80" i="416"/>
  <c r="AG69" i="417"/>
  <c r="AG67" i="417"/>
  <c r="AJ80" i="417"/>
  <c r="AF83" i="417"/>
  <c r="AH80" i="416"/>
  <c r="AJ72" i="417"/>
  <c r="AG65" i="417"/>
  <c r="AC60" i="415"/>
  <c r="AK64" i="415"/>
  <c r="AG54" i="415"/>
  <c r="AC85" i="415"/>
  <c r="AI74" i="414"/>
  <c r="AJ59" i="414"/>
  <c r="AF66" i="414"/>
  <c r="AJ67" i="413"/>
  <c r="AF79" i="413"/>
  <c r="AH72" i="413"/>
  <c r="AJ53" i="413"/>
  <c r="AF64" i="412"/>
  <c r="AI74" i="412"/>
  <c r="AJ76" i="412"/>
  <c r="AG61" i="412"/>
  <c r="AK53" i="412"/>
  <c r="AF61" i="412"/>
  <c r="AH56" i="411"/>
  <c r="AC76" i="411"/>
  <c r="AJ79" i="411"/>
  <c r="AF55" i="411"/>
  <c r="AI54" i="411"/>
  <c r="AI80" i="411"/>
  <c r="AJ69" i="411"/>
  <c r="AI78" i="411"/>
  <c r="AK82" i="430"/>
  <c r="AI83" i="422"/>
  <c r="AK55" i="418"/>
  <c r="AJ86" i="416"/>
  <c r="AJ67" i="416"/>
  <c r="AH71" i="415"/>
  <c r="AK74" i="414"/>
  <c r="AI62" i="414"/>
  <c r="AK78" i="413"/>
  <c r="AI66" i="412"/>
  <c r="AF65" i="412"/>
  <c r="AJ78" i="411"/>
  <c r="AK80" i="411"/>
  <c r="AI57" i="411"/>
  <c r="AG82" i="411"/>
  <c r="AG59" i="434"/>
  <c r="AF71" i="430"/>
  <c r="AF64" i="428"/>
  <c r="AC54" i="426"/>
  <c r="AI68" i="424"/>
  <c r="AF87" i="422"/>
  <c r="AK78" i="420"/>
  <c r="AC65" i="418"/>
  <c r="AK66" i="418"/>
  <c r="AJ58" i="417"/>
  <c r="AF76" i="416"/>
  <c r="AG85" i="416"/>
  <c r="AC83" i="416"/>
  <c r="AJ62" i="416"/>
  <c r="AG58" i="417"/>
  <c r="AJ76" i="416"/>
  <c r="AG84" i="416"/>
  <c r="AI70" i="415"/>
  <c r="AI67" i="415"/>
  <c r="AJ62" i="415"/>
  <c r="AF55" i="415"/>
  <c r="AI77" i="414"/>
  <c r="AF65" i="414"/>
  <c r="AJ76" i="414"/>
  <c r="AG69" i="414"/>
  <c r="AK75" i="413"/>
  <c r="AJ66" i="413"/>
  <c r="AJ61" i="413"/>
  <c r="AI65" i="413"/>
  <c r="AH68" i="412"/>
  <c r="AH69" i="412"/>
  <c r="AG58" i="412"/>
  <c r="AK81" i="412"/>
  <c r="AH58" i="412"/>
  <c r="AG77" i="411"/>
  <c r="AI62" i="411"/>
  <c r="AI72" i="411"/>
  <c r="AH82" i="411"/>
  <c r="AF81" i="411"/>
  <c r="AF61" i="411"/>
  <c r="AH70" i="411"/>
  <c r="AK55" i="411"/>
  <c r="AF84" i="411"/>
  <c r="AC82" i="411"/>
  <c r="AJ55" i="411"/>
  <c r="AJ54" i="411"/>
  <c r="AI76" i="411"/>
  <c r="AK84" i="412"/>
  <c r="AK71" i="412"/>
  <c r="AG76" i="412"/>
  <c r="AG78" i="412"/>
  <c r="AI58" i="411"/>
  <c r="AJ80" i="411"/>
  <c r="AC58" i="411"/>
  <c r="AH85" i="411"/>
  <c r="AH69" i="411"/>
  <c r="AK84" i="411"/>
  <c r="AJ64" i="411"/>
  <c r="AC61" i="411"/>
  <c r="AG65" i="411"/>
  <c r="AJ56" i="411"/>
  <c r="AI71" i="446"/>
  <c r="AG56" i="446"/>
  <c r="AK65" i="446"/>
  <c r="AG55" i="446"/>
  <c r="AK86" i="446"/>
  <c r="AF59" i="444"/>
  <c r="AF73" i="444"/>
  <c r="AH69" i="444"/>
  <c r="AK59" i="444"/>
  <c r="AI70" i="444"/>
  <c r="AJ72" i="444"/>
  <c r="AH77" i="444"/>
  <c r="AG54" i="444"/>
  <c r="AH62" i="444"/>
  <c r="AC85" i="444"/>
  <c r="AC82" i="444"/>
  <c r="AH87" i="444"/>
  <c r="AK57" i="444"/>
  <c r="AF55" i="444"/>
  <c r="AK62" i="442"/>
  <c r="AJ55" i="442"/>
  <c r="AC59" i="442"/>
  <c r="AH57" i="442"/>
  <c r="AH62" i="442"/>
  <c r="AG55" i="442"/>
  <c r="AJ76" i="442"/>
  <c r="AJ57" i="442"/>
  <c r="AG75" i="442"/>
  <c r="AI54" i="442"/>
  <c r="AC53" i="442"/>
  <c r="AK60" i="442"/>
  <c r="AI77" i="442"/>
  <c r="AK59" i="442"/>
  <c r="AI68" i="442"/>
  <c r="AF82" i="442"/>
  <c r="AI53" i="440"/>
  <c r="AH64" i="440"/>
  <c r="AH77" i="440"/>
  <c r="AH75" i="440"/>
  <c r="AH53" i="440"/>
  <c r="AI70" i="440"/>
  <c r="AH59" i="440"/>
  <c r="AJ75" i="440"/>
  <c r="AK80" i="440"/>
  <c r="AJ74" i="440"/>
  <c r="AK58" i="440"/>
  <c r="AI81" i="440"/>
  <c r="AK85" i="440"/>
  <c r="AK63" i="440"/>
  <c r="AK82" i="440"/>
  <c r="AC59" i="440"/>
  <c r="AI83" i="438"/>
  <c r="AC67" i="438"/>
  <c r="AF70" i="438"/>
  <c r="AK76" i="438"/>
  <c r="AK73" i="436"/>
  <c r="AJ83" i="436"/>
  <c r="AG84" i="436"/>
  <c r="AG79" i="436"/>
  <c r="AG77" i="434"/>
  <c r="AC79" i="434"/>
  <c r="AF81" i="434"/>
  <c r="AJ58" i="434"/>
  <c r="AG72" i="432"/>
  <c r="AI71" i="432"/>
  <c r="AK88" i="432"/>
  <c r="AK67" i="438"/>
  <c r="AC64" i="438"/>
  <c r="AF74" i="438"/>
  <c r="AJ81" i="438"/>
  <c r="AG83" i="436"/>
  <c r="AI67" i="436"/>
  <c r="AH63" i="436"/>
  <c r="AC83" i="436"/>
  <c r="AC67" i="434"/>
  <c r="AF87" i="434"/>
  <c r="AH54" i="434"/>
  <c r="AJ60" i="434"/>
  <c r="AK57" i="432"/>
  <c r="AF81" i="432"/>
  <c r="AC67" i="432"/>
  <c r="AG73" i="438"/>
  <c r="AC61" i="438"/>
  <c r="AC72" i="410"/>
  <c r="AJ66" i="438"/>
  <c r="AI59" i="438"/>
  <c r="AC59" i="436"/>
  <c r="AF77" i="436"/>
  <c r="AG76" i="436"/>
  <c r="AG66" i="436"/>
  <c r="AI73" i="434"/>
  <c r="AK60" i="434"/>
  <c r="AH71" i="434"/>
  <c r="AJ57" i="434"/>
  <c r="AH79" i="432"/>
  <c r="AC64" i="432"/>
  <c r="AJ76" i="432"/>
  <c r="AK68" i="438"/>
  <c r="AJ80" i="436"/>
  <c r="AI66" i="434"/>
  <c r="AJ59" i="432"/>
  <c r="AI55" i="432"/>
  <c r="AK54" i="430"/>
  <c r="AG56" i="430"/>
  <c r="AI75" i="430"/>
  <c r="AI63" i="430"/>
  <c r="AI59" i="428"/>
  <c r="AF58" i="428"/>
  <c r="AG61" i="426"/>
  <c r="AF80" i="426"/>
  <c r="AH87" i="428"/>
  <c r="AH88" i="428"/>
  <c r="AH74" i="426"/>
  <c r="AC53" i="426"/>
  <c r="AH62" i="424"/>
  <c r="AF71" i="424"/>
  <c r="AK84" i="424"/>
  <c r="AH82" i="424"/>
  <c r="AK54" i="422"/>
  <c r="AH72" i="422"/>
  <c r="AI58" i="422"/>
  <c r="AC57" i="422"/>
  <c r="AJ85" i="420"/>
  <c r="AI86" i="420"/>
  <c r="AF88" i="420"/>
  <c r="AF73" i="420"/>
  <c r="AK57" i="418"/>
  <c r="AI54" i="418"/>
  <c r="AF72" i="438"/>
  <c r="AK85" i="438"/>
  <c r="AK82" i="438"/>
  <c r="AC54" i="438"/>
  <c r="AC74" i="436"/>
  <c r="AJ87" i="436"/>
  <c r="AG81" i="436"/>
  <c r="AH57" i="434"/>
  <c r="AK56" i="434"/>
  <c r="AC76" i="434"/>
  <c r="AG55" i="432"/>
  <c r="AG68" i="432"/>
  <c r="AK84" i="432"/>
  <c r="AH55" i="432"/>
  <c r="AK69" i="432"/>
  <c r="AI57" i="430"/>
  <c r="AH73" i="430"/>
  <c r="AH53" i="430"/>
  <c r="AJ72" i="430"/>
  <c r="AI54" i="430"/>
  <c r="AF63" i="430"/>
  <c r="AH82" i="430"/>
  <c r="AC59" i="430"/>
  <c r="AF54" i="430"/>
  <c r="AK62" i="430"/>
  <c r="AF73" i="430"/>
  <c r="AJ57" i="430"/>
  <c r="AC82" i="430"/>
  <c r="AJ67" i="426"/>
  <c r="AH64" i="426"/>
  <c r="AK56" i="426"/>
  <c r="AI77" i="428"/>
  <c r="AC85" i="426"/>
  <c r="AF71" i="426"/>
  <c r="AC79" i="428"/>
  <c r="AG75" i="428"/>
  <c r="AI71" i="426"/>
  <c r="AK88" i="426"/>
  <c r="AC66" i="426"/>
  <c r="AJ59" i="428"/>
  <c r="AI61" i="428"/>
  <c r="AF57" i="426"/>
  <c r="AC73" i="428"/>
  <c r="AK58" i="428"/>
  <c r="AF78" i="426"/>
  <c r="AH56" i="426"/>
  <c r="AH79" i="428"/>
  <c r="AF88" i="426"/>
  <c r="AF56" i="428"/>
  <c r="AG59" i="428"/>
  <c r="AJ61" i="428"/>
  <c r="AI57" i="426"/>
  <c r="AH84" i="426"/>
  <c r="AJ58" i="428"/>
  <c r="AH75" i="426"/>
  <c r="AH71" i="428"/>
  <c r="AC57" i="426"/>
  <c r="AI85" i="426"/>
  <c r="AF87" i="426"/>
  <c r="AC67" i="424"/>
  <c r="AK73" i="424"/>
  <c r="AK80" i="424"/>
  <c r="AI55" i="424"/>
  <c r="AJ59" i="424"/>
  <c r="AG65" i="424"/>
  <c r="AC86" i="424"/>
  <c r="AF56" i="424"/>
  <c r="AH79" i="424"/>
  <c r="AH59" i="424"/>
  <c r="AH65" i="424"/>
  <c r="AG82" i="424"/>
  <c r="AH56" i="424"/>
  <c r="AJ55" i="424"/>
  <c r="AC59" i="424"/>
  <c r="AF63" i="424"/>
  <c r="AG86" i="422"/>
  <c r="AC55" i="422"/>
  <c r="AH56" i="422"/>
  <c r="AF57" i="422"/>
  <c r="AJ60" i="422"/>
  <c r="AC88" i="422"/>
  <c r="AJ68" i="422"/>
  <c r="AC84" i="422"/>
  <c r="AH79" i="422"/>
  <c r="AI85" i="422"/>
  <c r="AC68" i="422"/>
  <c r="AK73" i="422"/>
  <c r="AC77" i="422"/>
  <c r="AC64" i="422"/>
  <c r="AH84" i="422"/>
  <c r="AF75" i="422"/>
  <c r="AK60" i="420"/>
  <c r="AF86" i="420"/>
  <c r="AJ58" i="420"/>
  <c r="AH81" i="420"/>
  <c r="AI87" i="420"/>
  <c r="AC71" i="420"/>
  <c r="AI78" i="420"/>
  <c r="AF84" i="420"/>
  <c r="AH83" i="420"/>
  <c r="AG57" i="420"/>
  <c r="AC66" i="420"/>
  <c r="AJ72" i="420"/>
  <c r="AK79" i="420"/>
  <c r="AI77" i="420"/>
  <c r="AF68" i="420"/>
  <c r="AH62" i="418"/>
  <c r="AG55" i="418"/>
  <c r="AH65" i="418"/>
  <c r="AG80" i="418"/>
  <c r="AI62" i="418"/>
  <c r="AC83" i="418"/>
  <c r="AC67" i="418"/>
  <c r="AK69" i="418"/>
  <c r="AH60" i="418"/>
  <c r="AK63" i="418"/>
  <c r="AH82" i="410"/>
  <c r="AF75" i="438"/>
  <c r="AF53" i="438"/>
  <c r="AF56" i="410"/>
  <c r="AG78" i="438"/>
  <c r="AK78" i="436"/>
  <c r="AC61" i="436"/>
  <c r="AJ75" i="436"/>
  <c r="AH69" i="436"/>
  <c r="AH75" i="434"/>
  <c r="AC71" i="434"/>
  <c r="AH65" i="434"/>
  <c r="AI85" i="434"/>
  <c r="AI70" i="432"/>
  <c r="AI79" i="432"/>
  <c r="AH60" i="432"/>
  <c r="AH70" i="432"/>
  <c r="AJ82" i="432"/>
  <c r="AC69" i="432"/>
  <c r="AG71" i="430"/>
  <c r="AK79" i="430"/>
  <c r="AG53" i="430"/>
  <c r="AJ74" i="430"/>
  <c r="AG61" i="430"/>
  <c r="AH69" i="430"/>
  <c r="AG88" i="430"/>
  <c r="AF82" i="430"/>
  <c r="AG55" i="430"/>
  <c r="AG67" i="430"/>
  <c r="AJ83" i="430"/>
  <c r="AJ78" i="430"/>
  <c r="AI76" i="430"/>
  <c r="AC75" i="430"/>
  <c r="AI61" i="430"/>
  <c r="AJ54" i="430"/>
  <c r="AH53" i="426"/>
  <c r="AG56" i="428"/>
  <c r="AK83" i="426"/>
  <c r="AF70" i="426"/>
  <c r="AI64" i="428"/>
  <c r="AI84" i="426"/>
  <c r="AJ86" i="426"/>
  <c r="AG88" i="426"/>
  <c r="AF81" i="426"/>
  <c r="AG71" i="428"/>
  <c r="AJ61" i="426"/>
  <c r="AG68" i="426"/>
  <c r="AG78" i="428"/>
  <c r="AH85" i="426"/>
  <c r="AG81" i="428"/>
  <c r="AI79" i="428"/>
  <c r="AK74" i="426"/>
  <c r="AJ86" i="428"/>
  <c r="AF83" i="428"/>
  <c r="AK67" i="428"/>
  <c r="AK72" i="426"/>
  <c r="AI68" i="426"/>
  <c r="AI78" i="428"/>
  <c r="AJ85" i="426"/>
  <c r="AH81" i="428"/>
  <c r="AJ79" i="428"/>
  <c r="AJ74" i="426"/>
  <c r="AF65" i="426"/>
  <c r="AJ78" i="426"/>
  <c r="AK63" i="428"/>
  <c r="AK80" i="426"/>
  <c r="AI77" i="426"/>
  <c r="AK65" i="424"/>
  <c r="AK68" i="424"/>
  <c r="AG62" i="424"/>
  <c r="AG61" i="424"/>
  <c r="AK79" i="424"/>
  <c r="AF81" i="424"/>
  <c r="AI74" i="424"/>
  <c r="AK59" i="424"/>
  <c r="AC78" i="424"/>
  <c r="AC65" i="424"/>
  <c r="AG81" i="424"/>
  <c r="AJ74" i="424"/>
  <c r="AF59" i="424"/>
  <c r="AK72" i="424"/>
  <c r="AC84" i="424"/>
  <c r="AG70" i="422"/>
  <c r="AI78" i="422"/>
  <c r="AK85" i="422"/>
  <c r="AK74" i="422"/>
  <c r="AH59" i="422"/>
  <c r="AI54" i="422"/>
  <c r="AJ87" i="422"/>
  <c r="AJ80" i="422"/>
  <c r="AG56" i="422"/>
  <c r="AK75" i="422"/>
  <c r="AJ66" i="422"/>
  <c r="AI87" i="422"/>
  <c r="AI80" i="422"/>
  <c r="AJ55" i="422"/>
  <c r="AF77" i="422"/>
  <c r="AH62" i="422"/>
  <c r="AK64" i="420"/>
  <c r="AH69" i="420"/>
  <c r="AI56" i="420"/>
  <c r="AI85" i="420"/>
  <c r="AC78" i="420"/>
  <c r="AK77" i="420"/>
  <c r="AK54" i="420"/>
  <c r="AG70" i="420"/>
  <c r="AH57" i="420"/>
  <c r="AF54" i="420"/>
  <c r="AH80" i="420"/>
  <c r="AH88" i="420"/>
  <c r="AJ66" i="420"/>
  <c r="AJ73" i="420"/>
  <c r="AJ63" i="420"/>
  <c r="AC82" i="420"/>
  <c r="AF60" i="418"/>
  <c r="AK72" i="418"/>
  <c r="AF83" i="418"/>
  <c r="AC72" i="418"/>
  <c r="AC61" i="418"/>
  <c r="AF63" i="418"/>
  <c r="AK54" i="418"/>
  <c r="AC70" i="418"/>
  <c r="AH76" i="418"/>
  <c r="AH73" i="418"/>
  <c r="AF86" i="418"/>
  <c r="AF82" i="418"/>
  <c r="AK67" i="418"/>
  <c r="AK61" i="418"/>
  <c r="AG54" i="438"/>
  <c r="AJ70" i="436"/>
  <c r="AK77" i="434"/>
  <c r="AJ72" i="432"/>
  <c r="AK64" i="432"/>
  <c r="AC83" i="430"/>
  <c r="AF67" i="430"/>
  <c r="AH57" i="430"/>
  <c r="AH65" i="430"/>
  <c r="AC70" i="428"/>
  <c r="AK71" i="428"/>
  <c r="AK69" i="428"/>
  <c r="AJ58" i="426"/>
  <c r="AH80" i="428"/>
  <c r="AG61" i="428"/>
  <c r="AK77" i="426"/>
  <c r="AJ68" i="428"/>
  <c r="AG78" i="424"/>
  <c r="AJ62" i="424"/>
  <c r="AG68" i="424"/>
  <c r="AJ72" i="424"/>
  <c r="AK77" i="422"/>
  <c r="AJ82" i="422"/>
  <c r="AH73" i="422"/>
  <c r="AC73" i="420"/>
  <c r="AC75" i="420"/>
  <c r="AJ87" i="420"/>
  <c r="AJ53" i="420"/>
  <c r="AF62" i="418"/>
  <c r="AJ81" i="418"/>
  <c r="AC57" i="418"/>
  <c r="AI53" i="418"/>
  <c r="AI57" i="418"/>
  <c r="AG76" i="418"/>
  <c r="AF53" i="418"/>
  <c r="AI75" i="418"/>
  <c r="AK53" i="416"/>
  <c r="AH75" i="416"/>
  <c r="AH86" i="417"/>
  <c r="AC70" i="417"/>
  <c r="AG78" i="417"/>
  <c r="AK84" i="416"/>
  <c r="AF81" i="416"/>
  <c r="AC84" i="416"/>
  <c r="AC66" i="416"/>
  <c r="AF76" i="417"/>
  <c r="AJ70" i="416"/>
  <c r="AI87" i="417"/>
  <c r="AI59" i="417"/>
  <c r="AH62" i="416"/>
  <c r="AH62" i="417"/>
  <c r="AG76" i="417"/>
  <c r="AK57" i="417"/>
  <c r="AH72" i="417"/>
  <c r="AJ55" i="416"/>
  <c r="AK76" i="417"/>
  <c r="AH53" i="416"/>
  <c r="AG75" i="416"/>
  <c r="AI86" i="417"/>
  <c r="AC87" i="417"/>
  <c r="AH78" i="417"/>
  <c r="AJ84" i="416"/>
  <c r="AJ81" i="416"/>
  <c r="AI54" i="416"/>
  <c r="AG54" i="416"/>
  <c r="AF86" i="416"/>
  <c r="AG62" i="417"/>
  <c r="AJ75" i="417"/>
  <c r="AC66" i="415"/>
  <c r="AF54" i="415"/>
  <c r="AJ68" i="415"/>
  <c r="AK73" i="415"/>
  <c r="AI75" i="415"/>
  <c r="AG59" i="415"/>
  <c r="AJ78" i="415"/>
  <c r="AH68" i="415"/>
  <c r="AG79" i="415"/>
  <c r="AK70" i="415"/>
  <c r="AF59" i="415"/>
  <c r="AI78" i="415"/>
  <c r="AC57" i="415"/>
  <c r="AC68" i="415"/>
  <c r="AI87" i="415"/>
  <c r="AH83" i="415"/>
  <c r="AG83" i="414"/>
  <c r="AI57" i="414"/>
  <c r="AG80" i="414"/>
  <c r="AF73" i="414"/>
  <c r="AK68" i="414"/>
  <c r="AJ64" i="414"/>
  <c r="AJ85" i="414"/>
  <c r="AK55" i="414"/>
  <c r="AF64" i="414"/>
  <c r="AH68" i="414"/>
  <c r="AI64" i="414"/>
  <c r="AK58" i="414"/>
  <c r="AJ55" i="414"/>
  <c r="AJ70" i="414"/>
  <c r="AK82" i="414"/>
  <c r="AI85" i="413"/>
  <c r="AG63" i="413"/>
  <c r="AK60" i="413"/>
  <c r="AH59" i="413"/>
  <c r="AF86" i="413"/>
  <c r="AH67" i="413"/>
  <c r="AG79" i="413"/>
  <c r="AH60" i="413"/>
  <c r="AG59" i="413"/>
  <c r="AG78" i="413"/>
  <c r="AG85" i="413"/>
  <c r="AI63" i="413"/>
  <c r="AC83" i="413"/>
  <c r="AG62" i="413"/>
  <c r="AH83" i="413"/>
  <c r="AF60" i="413"/>
  <c r="AI79" i="412"/>
  <c r="AJ77" i="412"/>
  <c r="AH86" i="412"/>
  <c r="AH72" i="412"/>
  <c r="AK61" i="412"/>
  <c r="AK79" i="412"/>
  <c r="AG57" i="412"/>
  <c r="AH65" i="412"/>
  <c r="AF72" i="412"/>
  <c r="AI63" i="412"/>
  <c r="AJ87" i="412"/>
  <c r="AF77" i="412"/>
  <c r="AF86" i="412"/>
  <c r="AG56" i="410"/>
  <c r="AK60" i="436"/>
  <c r="AI71" i="434"/>
  <c r="AF72" i="432"/>
  <c r="AI71" i="430"/>
  <c r="AJ87" i="430"/>
  <c r="AI55" i="430"/>
  <c r="AC78" i="430"/>
  <c r="AK53" i="426"/>
  <c r="AG64" i="428"/>
  <c r="AG59" i="426"/>
  <c r="AJ78" i="428"/>
  <c r="AI68" i="428"/>
  <c r="AI72" i="426"/>
  <c r="AG85" i="428"/>
  <c r="AI65" i="426"/>
  <c r="AI65" i="424"/>
  <c r="AF85" i="424"/>
  <c r="AJ61" i="424"/>
  <c r="AF69" i="424"/>
  <c r="AH65" i="422"/>
  <c r="AC80" i="422"/>
  <c r="AG77" i="422"/>
  <c r="AJ56" i="422"/>
  <c r="AJ69" i="420"/>
  <c r="AF83" i="420"/>
  <c r="AJ76" i="420"/>
  <c r="AK58" i="420"/>
  <c r="AJ72" i="418"/>
  <c r="AI72" i="418"/>
  <c r="AG56" i="418"/>
  <c r="AG54" i="418"/>
  <c r="AF64" i="418"/>
  <c r="AF59" i="418"/>
  <c r="AJ54" i="418"/>
  <c r="AF57" i="418"/>
  <c r="AH85" i="416"/>
  <c r="AC61" i="416"/>
  <c r="AG79" i="416"/>
  <c r="AG64" i="417"/>
  <c r="AG84" i="417"/>
  <c r="AF54" i="417"/>
  <c r="AC62" i="417"/>
  <c r="AI61" i="416"/>
  <c r="AF80" i="416"/>
  <c r="AK58" i="416"/>
  <c r="AC56" i="416"/>
  <c r="AJ55" i="417"/>
  <c r="AI79" i="417"/>
  <c r="AC55" i="416"/>
  <c r="AK72" i="416"/>
  <c r="AF71" i="416"/>
  <c r="AF61" i="417"/>
  <c r="AC87" i="416"/>
  <c r="AF82" i="417"/>
  <c r="AG57" i="417"/>
  <c r="AF85" i="416"/>
  <c r="AC53" i="417"/>
  <c r="AK79" i="416"/>
  <c r="AF64" i="417"/>
  <c r="AK84" i="417"/>
  <c r="AI54" i="417"/>
  <c r="AK56" i="417"/>
  <c r="AI85" i="417"/>
  <c r="AG73" i="417"/>
  <c r="AF86" i="417"/>
  <c r="AF80" i="417"/>
  <c r="AF73" i="417"/>
  <c r="AH58" i="415"/>
  <c r="AJ82" i="415"/>
  <c r="AI74" i="415"/>
  <c r="AF62" i="415"/>
  <c r="AK76" i="415"/>
  <c r="AJ58" i="415"/>
  <c r="AG67" i="415"/>
  <c r="AF70" i="415"/>
  <c r="AC76" i="415"/>
  <c r="AJ76" i="415"/>
  <c r="AK62" i="415"/>
  <c r="AF67" i="415"/>
  <c r="AI65" i="415"/>
  <c r="AC82" i="415"/>
  <c r="AK78" i="415"/>
  <c r="AK67" i="414"/>
  <c r="AK64" i="414"/>
  <c r="AG58" i="414"/>
  <c r="AH61" i="414"/>
  <c r="AI54" i="414"/>
  <c r="AK71" i="414"/>
  <c r="AC54" i="414"/>
  <c r="AC76" i="414"/>
  <c r="AH62" i="414"/>
  <c r="AH58" i="414"/>
  <c r="AJ71" i="414"/>
  <c r="AG76" i="414"/>
  <c r="AH65" i="414"/>
  <c r="AG62" i="414"/>
  <c r="AI81" i="414"/>
  <c r="AI65" i="414"/>
  <c r="AF64" i="413"/>
  <c r="AI86" i="413"/>
  <c r="AF66" i="413"/>
  <c r="AG75" i="413"/>
  <c r="AJ58" i="413"/>
  <c r="AJ64" i="413"/>
  <c r="AG86" i="413"/>
  <c r="AG66" i="413"/>
  <c r="AI69" i="413"/>
  <c r="AI57" i="413"/>
  <c r="AC72" i="413"/>
  <c r="AC60" i="413"/>
  <c r="AC84" i="413"/>
  <c r="AJ75" i="413"/>
  <c r="AJ76" i="413"/>
  <c r="AI59" i="413"/>
  <c r="AG88" i="412"/>
  <c r="AK58" i="412"/>
  <c r="AF82" i="412"/>
  <c r="AJ83" i="412"/>
  <c r="AH76" i="412"/>
  <c r="AG71" i="412"/>
  <c r="AC75" i="412"/>
  <c r="AC67" i="412"/>
  <c r="AI64" i="412"/>
  <c r="AJ69" i="412"/>
  <c r="AF88" i="412"/>
  <c r="AF58" i="412"/>
  <c r="AK77" i="438"/>
  <c r="AK67" i="436"/>
  <c r="AI78" i="434"/>
  <c r="AJ65" i="432"/>
  <c r="AC65" i="432"/>
  <c r="AK78" i="430"/>
  <c r="AK57" i="430"/>
  <c r="AF81" i="430"/>
  <c r="AC62" i="430"/>
  <c r="AH68" i="426"/>
  <c r="AF79" i="428"/>
  <c r="AK54" i="426"/>
  <c r="AI87" i="428"/>
  <c r="AF63" i="428"/>
  <c r="AG63" i="428"/>
  <c r="AJ84" i="428"/>
  <c r="AJ70" i="426"/>
  <c r="AG71" i="424"/>
  <c r="AK58" i="424"/>
  <c r="AI57" i="424"/>
  <c r="AJ78" i="424"/>
  <c r="AH82" i="422"/>
  <c r="AI76" i="422"/>
  <c r="AJ59" i="422"/>
  <c r="AI86" i="422"/>
  <c r="AC83" i="420"/>
  <c r="AI69" i="420"/>
  <c r="AK82" i="420"/>
  <c r="AI88" i="420"/>
  <c r="AI86" i="418"/>
  <c r="AF58" i="418"/>
  <c r="AI63" i="418"/>
  <c r="AJ80" i="418"/>
  <c r="AG60" i="418"/>
  <c r="AK73" i="418"/>
  <c r="AG58" i="418"/>
  <c r="AC66" i="418"/>
  <c r="AC70" i="416"/>
  <c r="AH55" i="416"/>
  <c r="AC69" i="416"/>
  <c r="AI71" i="417"/>
  <c r="AI87" i="416"/>
  <c r="AC79" i="416"/>
  <c r="AK83" i="416"/>
  <c r="AK75" i="416"/>
  <c r="AI78" i="417"/>
  <c r="AJ54" i="416"/>
  <c r="AI88" i="416"/>
  <c r="AF56" i="416"/>
  <c r="AG59" i="416"/>
  <c r="AJ74" i="417"/>
  <c r="AK82" i="416"/>
  <c r="AH66" i="416"/>
  <c r="AG65" i="416"/>
  <c r="AJ77" i="416"/>
  <c r="AI62" i="417"/>
  <c r="AF54" i="416"/>
  <c r="AF77" i="416"/>
  <c r="AG55" i="416"/>
  <c r="AC57" i="417"/>
  <c r="AF71" i="417"/>
  <c r="AF87" i="416"/>
  <c r="AC63" i="416"/>
  <c r="AI75" i="417"/>
  <c r="AK57" i="416"/>
  <c r="AJ53" i="416"/>
  <c r="AF62" i="416"/>
  <c r="AC80" i="416"/>
  <c r="AC88" i="415"/>
  <c r="AK80" i="415"/>
  <c r="AC71" i="415"/>
  <c r="AG83" i="415"/>
  <c r="AH81" i="415"/>
  <c r="AG53" i="415"/>
  <c r="AK66" i="415"/>
  <c r="AJ72" i="415"/>
  <c r="AC81" i="415"/>
  <c r="AH82" i="415"/>
  <c r="AC80" i="415"/>
  <c r="AI66" i="415"/>
  <c r="AI72" i="415"/>
  <c r="AH69" i="415"/>
  <c r="AI79" i="415"/>
  <c r="AF56" i="415"/>
  <c r="AK72" i="414"/>
  <c r="AC65" i="414"/>
  <c r="AC71" i="414"/>
  <c r="AH53" i="414"/>
  <c r="AF62" i="414"/>
  <c r="AI63" i="414"/>
  <c r="AJ88" i="414"/>
  <c r="AC88" i="414"/>
  <c r="AC61" i="414"/>
  <c r="AJ79" i="414"/>
  <c r="AK83" i="414"/>
  <c r="AI88" i="414"/>
  <c r="AJ80" i="414"/>
  <c r="AJ81" i="414"/>
  <c r="AH60" i="414"/>
  <c r="AK62" i="414"/>
  <c r="AF56" i="413"/>
  <c r="AC77" i="413"/>
  <c r="AF55" i="413"/>
  <c r="AK87" i="413"/>
  <c r="AF69" i="413"/>
  <c r="AI56" i="413"/>
  <c r="AF74" i="413"/>
  <c r="AC67" i="413"/>
  <c r="AH82" i="413"/>
  <c r="AH75" i="413"/>
  <c r="AJ56" i="413"/>
  <c r="AH80" i="413"/>
  <c r="AH55" i="413"/>
  <c r="AJ87" i="413"/>
  <c r="AH63" i="413"/>
  <c r="AJ55" i="412"/>
  <c r="AK67" i="412"/>
  <c r="AC77" i="412"/>
  <c r="AJ59" i="412"/>
  <c r="AH85" i="412"/>
  <c r="AG68" i="412"/>
  <c r="AC55" i="412"/>
  <c r="AI73" i="412"/>
  <c r="AF80" i="412"/>
  <c r="AI67" i="412"/>
  <c r="AF55" i="412"/>
  <c r="AH67" i="412"/>
  <c r="AF63" i="412"/>
  <c r="AK59" i="412"/>
  <c r="AG81" i="412"/>
  <c r="AC70" i="412"/>
  <c r="AG80" i="411"/>
  <c r="AC66" i="411"/>
  <c r="AK87" i="411"/>
  <c r="AH75" i="411"/>
  <c r="AC55" i="411"/>
  <c r="AG84" i="411"/>
  <c r="AC87" i="411"/>
  <c r="AJ84" i="411"/>
  <c r="AC84" i="411"/>
  <c r="AH62" i="411"/>
  <c r="AC75" i="411"/>
  <c r="AH80" i="436"/>
  <c r="AG86" i="430"/>
  <c r="AK62" i="426"/>
  <c r="AI64" i="426"/>
  <c r="AG75" i="424"/>
  <c r="AG65" i="422"/>
  <c r="AJ88" i="420"/>
  <c r="AH70" i="418"/>
  <c r="AH77" i="418"/>
  <c r="AG56" i="416"/>
  <c r="AI66" i="416"/>
  <c r="AJ83" i="416"/>
  <c r="AI68" i="416"/>
  <c r="AC68" i="416"/>
  <c r="AI56" i="416"/>
  <c r="AG66" i="416"/>
  <c r="AG82" i="417"/>
  <c r="AK81" i="415"/>
  <c r="AG80" i="415"/>
  <c r="AI53" i="415"/>
  <c r="AF79" i="415"/>
  <c r="AJ65" i="414"/>
  <c r="AI84" i="414"/>
  <c r="AF63" i="414"/>
  <c r="AI71" i="414"/>
  <c r="AH54" i="413"/>
  <c r="AI74" i="413"/>
  <c r="AH56" i="413"/>
  <c r="AC87" i="413"/>
  <c r="AK55" i="412"/>
  <c r="AC72" i="412"/>
  <c r="AF86" i="411"/>
  <c r="AG60" i="411"/>
  <c r="AG74" i="411"/>
  <c r="AC53" i="411"/>
  <c r="AI87" i="411"/>
  <c r="AI79" i="411"/>
  <c r="AF77" i="411"/>
  <c r="AH69" i="432"/>
  <c r="AK59" i="426"/>
  <c r="AF59" i="422"/>
  <c r="AH83" i="418"/>
  <c r="AG53" i="416"/>
  <c r="AI78" i="416"/>
  <c r="AK86" i="415"/>
  <c r="AK87" i="414"/>
  <c r="AC83" i="414"/>
  <c r="AC85" i="413"/>
  <c r="AK70" i="412"/>
  <c r="AC58" i="412"/>
  <c r="AK64" i="411"/>
  <c r="AK57" i="411"/>
  <c r="AJ71" i="411"/>
  <c r="AH58" i="411"/>
  <c r="AK74" i="436"/>
  <c r="AJ66" i="430"/>
  <c r="AK76" i="426"/>
  <c r="AK82" i="426"/>
  <c r="AJ69" i="424"/>
  <c r="AI66" i="422"/>
  <c r="AI83" i="420"/>
  <c r="AF79" i="418"/>
  <c r="AF56" i="418"/>
  <c r="AF87" i="417"/>
  <c r="AI76" i="417"/>
  <c r="AJ82" i="416"/>
  <c r="AK82" i="417"/>
  <c r="AG83" i="416"/>
  <c r="AJ87" i="417"/>
  <c r="AH76" i="417"/>
  <c r="AF67" i="417"/>
  <c r="AJ84" i="415"/>
  <c r="AF86" i="415"/>
  <c r="AJ64" i="415"/>
  <c r="AK83" i="415"/>
  <c r="AF84" i="414"/>
  <c r="AH74" i="414"/>
  <c r="AF87" i="414"/>
  <c r="AG59" i="414"/>
  <c r="AF53" i="413"/>
  <c r="AC81" i="413"/>
  <c r="AG67" i="413"/>
  <c r="AF85" i="413"/>
  <c r="AH61" i="412"/>
  <c r="AI77" i="412"/>
  <c r="AK64" i="412"/>
  <c r="AH80" i="412"/>
  <c r="AK68" i="412"/>
  <c r="AJ67" i="411"/>
  <c r="AJ60" i="411"/>
  <c r="AH76" i="411"/>
  <c r="AJ70" i="411"/>
  <c r="AH71" i="411"/>
  <c r="AF65" i="411"/>
  <c r="AK59" i="411"/>
  <c r="AC63" i="411"/>
  <c r="AJ57" i="411"/>
  <c r="AH87" i="426"/>
  <c r="AK78" i="418"/>
  <c r="AF67" i="416"/>
  <c r="AK54" i="416"/>
  <c r="AI72" i="416"/>
  <c r="AF87" i="415"/>
  <c r="AF70" i="414"/>
  <c r="AC78" i="413"/>
  <c r="AI57" i="412"/>
  <c r="AI65" i="412"/>
  <c r="AJ63" i="411"/>
  <c r="AC62" i="411"/>
  <c r="AH87" i="411"/>
  <c r="AG76" i="411"/>
  <c r="AJ65" i="438"/>
  <c r="AG74" i="430"/>
  <c r="AF70" i="428"/>
  <c r="AJ67" i="428"/>
  <c r="AF61" i="424"/>
  <c r="AG84" i="422"/>
  <c r="AG78" i="420"/>
  <c r="AJ87" i="418"/>
  <c r="AK64" i="418"/>
  <c r="AH81" i="417"/>
  <c r="AC72" i="417"/>
  <c r="AH68" i="417"/>
  <c r="AF79" i="416"/>
  <c r="AG56" i="417"/>
  <c r="AI81" i="417"/>
  <c r="AI84" i="417"/>
  <c r="AG57" i="416"/>
  <c r="AF58" i="415"/>
  <c r="AI76" i="415"/>
  <c r="AG58" i="415"/>
  <c r="AG65" i="415"/>
  <c r="AF86" i="414"/>
  <c r="AH71" i="414"/>
  <c r="AJ54" i="414"/>
  <c r="AC78" i="414"/>
  <c r="AK61" i="413"/>
  <c r="AK64" i="413"/>
  <c r="AH66" i="413"/>
  <c r="AG70" i="413"/>
  <c r="AC73" i="412"/>
  <c r="AH71" i="412"/>
  <c r="AG59" i="412"/>
  <c r="AF78" i="412"/>
  <c r="AF81" i="412"/>
  <c r="AC61" i="412"/>
  <c r="AK68" i="411"/>
  <c r="AK69" i="411"/>
  <c r="AK54" i="411"/>
  <c r="AG75" i="411"/>
  <c r="AI86" i="411"/>
  <c r="AJ83" i="411"/>
  <c r="AF73" i="411"/>
  <c r="AI64" i="411"/>
  <c r="AI84" i="411"/>
  <c r="AF63" i="411"/>
  <c r="AC54" i="411"/>
  <c r="AH73" i="411"/>
  <c r="AK78" i="411"/>
  <c r="AG67" i="412"/>
  <c r="AH63" i="412"/>
  <c r="AF53" i="412"/>
  <c r="AG59" i="411"/>
  <c r="AF88" i="411"/>
  <c r="AG87" i="411"/>
  <c r="AK65" i="411"/>
  <c r="AF68" i="411"/>
  <c r="AK75" i="411"/>
  <c r="AF58" i="411"/>
  <c r="AI59" i="411"/>
  <c r="AF78" i="411"/>
  <c r="AG72" i="411"/>
  <c r="AK72" i="411"/>
  <c r="AP81" i="388"/>
  <c r="AH73" i="428"/>
  <c r="AK74" i="420"/>
  <c r="AK71" i="418"/>
  <c r="AI71" i="416"/>
  <c r="AK70" i="417"/>
  <c r="AJ77" i="417"/>
  <c r="AH55" i="415"/>
  <c r="AF56" i="414"/>
  <c r="AG57" i="413"/>
  <c r="AK58" i="413"/>
  <c r="AC66" i="412"/>
  <c r="AC79" i="412"/>
  <c r="AF76" i="411"/>
  <c r="AC59" i="411"/>
  <c r="AC86" i="411"/>
  <c r="AJ73" i="411"/>
  <c r="AP78" i="399"/>
  <c r="AP79" i="399"/>
  <c r="AS86" i="399"/>
  <c r="AT83" i="399"/>
  <c r="AE65" i="399"/>
  <c r="AE55" i="388"/>
  <c r="AB83" i="399"/>
  <c r="AB53" i="399"/>
  <c r="AE76" i="399"/>
  <c r="AT79" i="388"/>
  <c r="AB74" i="399"/>
  <c r="AE85" i="388"/>
  <c r="AE78" i="388"/>
  <c r="AU86" i="388"/>
  <c r="AT86" i="388"/>
  <c r="AB53" i="388"/>
  <c r="AB59" i="399"/>
  <c r="AB70" i="399"/>
  <c r="AE71" i="399"/>
  <c r="AB64" i="388"/>
  <c r="AE58" i="399"/>
  <c r="AB71" i="399"/>
  <c r="AB68" i="399"/>
  <c r="AU82" i="388"/>
  <c r="AR83" i="388"/>
  <c r="AS82" i="399"/>
  <c r="AE55" i="399"/>
  <c r="AB72" i="399"/>
  <c r="AT77" i="388"/>
  <c r="AE72" i="399"/>
  <c r="AE70" i="388"/>
  <c r="AE64" i="399"/>
  <c r="AT84" i="388"/>
  <c r="AE75" i="388"/>
  <c r="AE70" i="399"/>
  <c r="AS82" i="388"/>
  <c r="AB66" i="388"/>
  <c r="AR78" i="388"/>
  <c r="AE85" i="399"/>
  <c r="AB77" i="399"/>
  <c r="AT82" i="399"/>
  <c r="AB85" i="399"/>
  <c r="AU79" i="388"/>
  <c r="AE63" i="399"/>
  <c r="AE53" i="388"/>
  <c r="AR82" i="388"/>
  <c r="AQ78" i="388"/>
  <c r="AS80" i="399"/>
  <c r="AB57" i="388"/>
  <c r="AB65" i="388"/>
  <c r="AE63" i="388"/>
  <c r="AS87" i="388"/>
  <c r="AR83" i="399"/>
  <c r="AT80" i="399"/>
  <c r="AB67" i="388"/>
  <c r="AQ85" i="388"/>
  <c r="AC85" i="412"/>
  <c r="AK62" i="411"/>
  <c r="AF62" i="411"/>
  <c r="AC56" i="411"/>
  <c r="AF70" i="411"/>
  <c r="AI85" i="424"/>
  <c r="AI63" i="416"/>
  <c r="AJ63" i="416"/>
  <c r="AI77" i="446"/>
  <c r="AC60" i="446"/>
  <c r="AI64" i="444"/>
  <c r="AK64" i="444"/>
  <c r="AI85" i="444"/>
  <c r="AF85" i="442"/>
  <c r="AH78" i="442"/>
  <c r="AK74" i="442"/>
  <c r="AH74" i="442"/>
  <c r="AK73" i="440"/>
  <c r="AJ60" i="440"/>
  <c r="AH60" i="440"/>
  <c r="AG64" i="440"/>
  <c r="AJ86" i="438"/>
  <c r="AC85" i="436"/>
  <c r="AJ71" i="434"/>
  <c r="AF73" i="432"/>
  <c r="AJ53" i="438"/>
  <c r="AK59" i="436"/>
  <c r="AJ61" i="434"/>
  <c r="AK70" i="432"/>
  <c r="AG70" i="438"/>
  <c r="AF82" i="436"/>
  <c r="AJ75" i="434"/>
  <c r="AJ86" i="432"/>
  <c r="AC64" i="434"/>
  <c r="AC80" i="430"/>
  <c r="AC84" i="426"/>
  <c r="AC78" i="426"/>
  <c r="AJ79" i="424"/>
  <c r="AC59" i="422"/>
  <c r="AF80" i="420"/>
  <c r="AH58" i="438"/>
  <c r="AJ58" i="436"/>
  <c r="AI62" i="434"/>
  <c r="AI83" i="432"/>
  <c r="AC65" i="430"/>
  <c r="AJ62" i="430"/>
  <c r="AG60" i="430"/>
  <c r="AJ72" i="426"/>
  <c r="AF85" i="428"/>
  <c r="AC88" i="426"/>
  <c r="AK74" i="428"/>
  <c r="AF66" i="428"/>
  <c r="AI66" i="426"/>
  <c r="AK63" i="426"/>
  <c r="AK70" i="428"/>
  <c r="AG84" i="424"/>
  <c r="AJ57" i="424"/>
  <c r="AJ60" i="424"/>
  <c r="AF72" i="424"/>
  <c r="AG73" i="422"/>
  <c r="AF71" i="422"/>
  <c r="AI73" i="422"/>
  <c r="AH54" i="422"/>
  <c r="AF72" i="420"/>
  <c r="AI55" i="420"/>
  <c r="AH66" i="420"/>
  <c r="AC86" i="420"/>
  <c r="AG73" i="418"/>
  <c r="AI61" i="418"/>
  <c r="AF60" i="410"/>
  <c r="AJ59" i="438"/>
  <c r="AJ78" i="436"/>
  <c r="AC61" i="434"/>
  <c r="AG53" i="432"/>
  <c r="AK72" i="430"/>
  <c r="AG83" i="430"/>
  <c r="AH88" i="430"/>
  <c r="AH61" i="430"/>
  <c r="AH66" i="426"/>
  <c r="AC71" i="428"/>
  <c r="AI86" i="426"/>
  <c r="AI59" i="426"/>
  <c r="AG54" i="426"/>
  <c r="AH69" i="428"/>
  <c r="AI58" i="426"/>
  <c r="AF76" i="428"/>
  <c r="AC69" i="424"/>
  <c r="AG88" i="424"/>
  <c r="AG72" i="424"/>
  <c r="AI78" i="424"/>
  <c r="AJ72" i="422"/>
  <c r="AC60" i="422"/>
  <c r="AF82" i="422"/>
  <c r="AK69" i="422"/>
  <c r="AK66" i="420"/>
  <c r="AC69" i="420"/>
  <c r="AK61" i="420"/>
  <c r="AC55" i="420"/>
  <c r="AK53" i="418"/>
  <c r="AH84" i="418"/>
  <c r="AH66" i="418"/>
  <c r="AG57" i="438"/>
  <c r="AG59" i="432"/>
  <c r="AJ82" i="430"/>
  <c r="AJ79" i="426"/>
  <c r="AK77" i="428"/>
  <c r="AJ65" i="424"/>
  <c r="AF84" i="422"/>
  <c r="AH53" i="420"/>
  <c r="AG69" i="418"/>
  <c r="AK79" i="418"/>
  <c r="AC73" i="416"/>
  <c r="AF70" i="417"/>
  <c r="AH56" i="416"/>
  <c r="AK66" i="416"/>
  <c r="AF69" i="417"/>
  <c r="AH71" i="417"/>
  <c r="AC54" i="417"/>
  <c r="AH53" i="415"/>
  <c r="AI60" i="415"/>
  <c r="AF69" i="415"/>
  <c r="AK60" i="415"/>
  <c r="AI72" i="414"/>
  <c r="AG77" i="414"/>
  <c r="AG71" i="414"/>
  <c r="AK80" i="414"/>
  <c r="AC62" i="413"/>
  <c r="AJ70" i="413"/>
  <c r="AG87" i="413"/>
  <c r="AG72" i="413"/>
  <c r="AC69" i="412"/>
  <c r="AJ64" i="412"/>
  <c r="AF85" i="412"/>
  <c r="AC81" i="438"/>
  <c r="AF60" i="432"/>
  <c r="AF59" i="430"/>
  <c r="AK79" i="428"/>
  <c r="AF75" i="426"/>
  <c r="AJ70" i="422"/>
  <c r="AG55" i="420"/>
  <c r="AI74" i="418"/>
  <c r="AJ57" i="418"/>
  <c r="AC86" i="416"/>
  <c r="AK67" i="416"/>
  <c r="AK86" i="417"/>
  <c r="AJ86" i="417"/>
  <c r="AG81" i="416"/>
  <c r="AF53" i="416"/>
  <c r="AC65" i="416"/>
  <c r="AH77" i="417"/>
  <c r="AK59" i="415"/>
  <c r="AF61" i="415"/>
  <c r="AF76" i="415"/>
  <c r="AI56" i="415"/>
  <c r="AH83" i="414"/>
  <c r="AG67" i="414"/>
  <c r="AG73" i="414"/>
  <c r="AI70" i="414"/>
  <c r="AJ73" i="413"/>
  <c r="AH85" i="413"/>
  <c r="AH61" i="413"/>
  <c r="AJ62" i="413"/>
  <c r="AK57" i="412"/>
  <c r="AH75" i="412"/>
  <c r="AF73" i="412"/>
  <c r="AF76" i="438"/>
  <c r="AK83" i="430"/>
  <c r="AH61" i="426"/>
  <c r="AJ71" i="428"/>
  <c r="AC76" i="424"/>
  <c r="AI63" i="422"/>
  <c r="AI53" i="420"/>
  <c r="AC60" i="418"/>
  <c r="AJ62" i="418"/>
  <c r="AF81" i="417"/>
  <c r="AG83" i="417"/>
  <c r="AC59" i="417"/>
  <c r="AH79" i="416"/>
  <c r="AI76" i="416"/>
  <c r="AJ81" i="417"/>
  <c r="AK83" i="417"/>
  <c r="AI69" i="417"/>
  <c r="AG62" i="415"/>
  <c r="AH73" i="415"/>
  <c r="AH88" i="415"/>
  <c r="AJ75" i="415"/>
  <c r="AK86" i="414"/>
  <c r="AF72" i="414"/>
  <c r="AH69" i="414"/>
  <c r="AI61" i="414"/>
  <c r="AG61" i="413"/>
  <c r="AH68" i="413"/>
  <c r="AG71" i="413"/>
  <c r="AK70" i="413"/>
  <c r="AG74" i="412"/>
  <c r="AI60" i="412"/>
  <c r="AI56" i="412"/>
  <c r="AG53" i="412"/>
  <c r="AF82" i="411"/>
  <c r="AH59" i="411"/>
  <c r="AJ88" i="411"/>
  <c r="AJ69" i="428"/>
  <c r="AG66" i="418"/>
  <c r="AJ71" i="417"/>
  <c r="AI82" i="416"/>
  <c r="AC65" i="415"/>
  <c r="AF55" i="414"/>
  <c r="AH65" i="413"/>
  <c r="AK81" i="411"/>
  <c r="AI60" i="411"/>
  <c r="AF60" i="430"/>
  <c r="AH54" i="417"/>
  <c r="AF73" i="413"/>
  <c r="AC88" i="411"/>
  <c r="AF68" i="432"/>
  <c r="AI70" i="424"/>
  <c r="AH70" i="416"/>
  <c r="AG58" i="416"/>
  <c r="AJ77" i="415"/>
  <c r="AK63" i="414"/>
  <c r="AH79" i="413"/>
  <c r="AK85" i="412"/>
  <c r="AJ53" i="412"/>
  <c r="AG83" i="411"/>
  <c r="AG78" i="411"/>
  <c r="AG61" i="416"/>
  <c r="AH88" i="414"/>
  <c r="AF83" i="411"/>
  <c r="AK79" i="411"/>
  <c r="AG65" i="426"/>
  <c r="AF66" i="418"/>
  <c r="AI55" i="417"/>
  <c r="AF85" i="417"/>
  <c r="AF85" i="415"/>
  <c r="AG65" i="414"/>
  <c r="AI77" i="413"/>
  <c r="AC71" i="412"/>
  <c r="AH74" i="411"/>
  <c r="AK67" i="411"/>
  <c r="AJ59" i="411"/>
  <c r="AF67" i="412"/>
  <c r="AI65" i="411"/>
  <c r="AC85" i="411"/>
  <c r="AC68" i="411"/>
  <c r="AJ88" i="430"/>
  <c r="AI78" i="418"/>
  <c r="AF84" i="416"/>
  <c r="AG87" i="415"/>
  <c r="AI67" i="414"/>
  <c r="AC80" i="413"/>
  <c r="AJ65" i="412"/>
  <c r="AI83" i="412"/>
  <c r="AH77" i="411"/>
  <c r="AI56" i="411"/>
  <c r="AG54" i="411"/>
  <c r="AP85" i="399"/>
  <c r="AB78" i="399"/>
  <c r="AT86" i="399"/>
  <c r="AB63" i="399"/>
  <c r="AR84" i="388"/>
  <c r="AE82" i="399"/>
  <c r="AE80" i="399"/>
  <c r="AS78" i="388"/>
  <c r="AB86" i="388"/>
  <c r="AQ79" i="388"/>
  <c r="AQ82" i="388"/>
  <c r="AB73" i="399"/>
  <c r="AE73" i="399"/>
  <c r="AB75" i="388"/>
  <c r="AB77" i="388"/>
  <c r="AB69" i="388"/>
  <c r="AE83" i="399"/>
  <c r="AR86" i="388"/>
  <c r="AB84" i="399"/>
  <c r="AB68" i="388"/>
  <c r="AB82" i="399"/>
  <c r="AB62" i="399"/>
  <c r="AB64" i="399"/>
  <c r="AS85" i="388"/>
  <c r="AE79" i="388"/>
  <c r="AR79" i="388"/>
  <c r="AE71" i="388"/>
  <c r="AQ83" i="388"/>
  <c r="AS79" i="388"/>
  <c r="AI68" i="446"/>
  <c r="AH88" i="444"/>
  <c r="AJ76" i="444"/>
  <c r="AK86" i="444"/>
  <c r="AI86" i="444"/>
  <c r="AF71" i="442"/>
  <c r="AC57" i="442"/>
  <c r="AK83" i="442"/>
  <c r="AC54" i="442"/>
  <c r="AK72" i="440"/>
  <c r="AI57" i="440"/>
  <c r="AK57" i="440"/>
  <c r="AI77" i="440"/>
  <c r="AK79" i="438"/>
  <c r="AJ65" i="436"/>
  <c r="AJ53" i="434"/>
  <c r="AJ84" i="432"/>
  <c r="AF55" i="438"/>
  <c r="AH67" i="436"/>
  <c r="AJ59" i="434"/>
  <c r="AC59" i="432"/>
  <c r="AH84" i="438"/>
  <c r="AK71" i="436"/>
  <c r="AF61" i="434"/>
  <c r="AJ60" i="410"/>
  <c r="AJ70" i="432"/>
  <c r="AJ80" i="430"/>
  <c r="AK72" i="428"/>
  <c r="AK59" i="428"/>
  <c r="AJ77" i="424"/>
  <c r="AI75" i="422"/>
  <c r="AJ55" i="420"/>
  <c r="AK86" i="438"/>
  <c r="AK79" i="436"/>
  <c r="AC86" i="434"/>
  <c r="AC57" i="432"/>
  <c r="AG57" i="430"/>
  <c r="AF65" i="430"/>
  <c r="AC79" i="430"/>
  <c r="AH57" i="428"/>
  <c r="AC65" i="426"/>
  <c r="AC85" i="428"/>
  <c r="AK87" i="428"/>
  <c r="AG64" i="426"/>
  <c r="AK55" i="428"/>
  <c r="AI80" i="428"/>
  <c r="AG74" i="428"/>
  <c r="AJ71" i="424"/>
  <c r="AC61" i="424"/>
  <c r="AK57" i="424"/>
  <c r="AG76" i="424"/>
  <c r="AC75" i="422"/>
  <c r="AF76" i="422"/>
  <c r="AG71" i="422"/>
  <c r="AC70" i="422"/>
  <c r="AJ79" i="420"/>
  <c r="AF69" i="420"/>
  <c r="AJ82" i="420"/>
  <c r="AC68" i="420"/>
  <c r="AG86" i="418"/>
  <c r="AH58" i="418"/>
  <c r="AI57" i="438"/>
  <c r="AJ77" i="436"/>
  <c r="AH72" i="434"/>
  <c r="AC81" i="432"/>
  <c r="AF59" i="432"/>
  <c r="AK56" i="430"/>
  <c r="AG78" i="430"/>
  <c r="AK64" i="430"/>
  <c r="AJ77" i="430"/>
  <c r="AG55" i="428"/>
  <c r="AG80" i="428"/>
  <c r="AG70" i="428"/>
  <c r="AG79" i="426"/>
  <c r="AC87" i="426"/>
  <c r="AG76" i="426"/>
  <c r="AG87" i="426"/>
  <c r="AG87" i="428"/>
  <c r="AI53" i="424"/>
  <c r="AG66" i="424"/>
  <c r="AH88" i="424"/>
  <c r="AJ88" i="424"/>
  <c r="AF55" i="422"/>
  <c r="AH63" i="422"/>
  <c r="AG83" i="422"/>
  <c r="AF73" i="422"/>
  <c r="AH73" i="420"/>
  <c r="AG72" i="420"/>
  <c r="AC80" i="420"/>
  <c r="AK86" i="420"/>
  <c r="AF69" i="418"/>
  <c r="AJ75" i="418"/>
  <c r="AG79" i="418"/>
  <c r="AH56" i="436"/>
  <c r="AF88" i="430"/>
  <c r="AJ64" i="426"/>
  <c r="AH60" i="428"/>
  <c r="AI80" i="424"/>
  <c r="AK56" i="422"/>
  <c r="AG58" i="420"/>
  <c r="AH69" i="418"/>
  <c r="AF68" i="418"/>
  <c r="AK67" i="417"/>
  <c r="AG80" i="417"/>
  <c r="AC75" i="417"/>
  <c r="AI59" i="416"/>
  <c r="AK75" i="417"/>
  <c r="AI67" i="417"/>
  <c r="AK80" i="417"/>
  <c r="AC64" i="416"/>
  <c r="AH66" i="415"/>
  <c r="AG77" i="415"/>
  <c r="AG85" i="415"/>
  <c r="AK69" i="415"/>
  <c r="AI82" i="414"/>
  <c r="AJ83" i="414"/>
  <c r="AC64" i="414"/>
  <c r="AC73" i="414"/>
  <c r="AK80" i="413"/>
  <c r="AK56" i="413"/>
  <c r="AJ81" i="413"/>
  <c r="AC58" i="413"/>
  <c r="AG73" i="412"/>
  <c r="AJ85" i="412"/>
  <c r="AJ68" i="412"/>
  <c r="AJ66" i="436"/>
  <c r="AI58" i="430"/>
  <c r="AC69" i="426"/>
  <c r="AG74" i="426"/>
  <c r="AC87" i="424"/>
  <c r="AI70" i="422"/>
  <c r="AC58" i="420"/>
  <c r="AI60" i="418"/>
  <c r="AI67" i="418"/>
  <c r="AH86" i="416"/>
  <c r="AK60" i="416"/>
  <c r="AJ60" i="416"/>
  <c r="AK62" i="416"/>
  <c r="AH54" i="416"/>
  <c r="AI86" i="416"/>
  <c r="AF60" i="416"/>
  <c r="AF55" i="417"/>
  <c r="AH78" i="415"/>
  <c r="AI59" i="415"/>
  <c r="AF75" i="415"/>
  <c r="AJ79" i="415"/>
  <c r="AK57" i="414"/>
  <c r="AG64" i="414"/>
  <c r="AF67" i="414"/>
  <c r="AF79" i="414"/>
  <c r="AH57" i="413"/>
  <c r="AK63" i="413"/>
  <c r="AC53" i="413"/>
  <c r="AF83" i="413"/>
  <c r="AG65" i="412"/>
  <c r="AJ57" i="412"/>
  <c r="AG79" i="412"/>
  <c r="AH70" i="436"/>
  <c r="AI74" i="430"/>
  <c r="AK81" i="428"/>
  <c r="AJ82" i="428"/>
  <c r="AC75" i="424"/>
  <c r="AI59" i="422"/>
  <c r="AG64" i="420"/>
  <c r="AJ61" i="418"/>
  <c r="AG63" i="418"/>
  <c r="AH88" i="417"/>
  <c r="AG53" i="417"/>
  <c r="AG61" i="417"/>
  <c r="AK64" i="417"/>
  <c r="AI57" i="416"/>
  <c r="AH63" i="417"/>
  <c r="AK53" i="417"/>
  <c r="AI79" i="416"/>
  <c r="AH67" i="415"/>
  <c r="AI88" i="415"/>
  <c r="AF73" i="415"/>
  <c r="AI71" i="415"/>
  <c r="AH56" i="414"/>
  <c r="AC69" i="414"/>
  <c r="AG72" i="414"/>
  <c r="AJ87" i="414"/>
  <c r="AG77" i="413"/>
  <c r="AF61" i="413"/>
  <c r="AG76" i="413"/>
  <c r="AG56" i="413"/>
  <c r="AG69" i="412"/>
  <c r="AK54" i="412"/>
  <c r="AJ71" i="412"/>
  <c r="AH77" i="412"/>
  <c r="AH64" i="411"/>
  <c r="AC77" i="411"/>
  <c r="AK75" i="410"/>
  <c r="AH70" i="424"/>
  <c r="AK74" i="418"/>
  <c r="AG64" i="416"/>
  <c r="AH73" i="417"/>
  <c r="AG61" i="415"/>
  <c r="AC86" i="414"/>
  <c r="AI82" i="413"/>
  <c r="AG79" i="411"/>
  <c r="AH53" i="411"/>
  <c r="AG58" i="424"/>
  <c r="AH59" i="415"/>
  <c r="AK62" i="412"/>
  <c r="AF66" i="411"/>
  <c r="AF80" i="430"/>
  <c r="AF56" i="422"/>
  <c r="AF62" i="417"/>
  <c r="AJ57" i="416"/>
  <c r="AH56" i="415"/>
  <c r="AG87" i="414"/>
  <c r="AC66" i="413"/>
  <c r="AI87" i="412"/>
  <c r="AK80" i="412"/>
  <c r="AI66" i="411"/>
  <c r="AI63" i="411"/>
  <c r="AK78" i="417"/>
  <c r="AG73" i="413"/>
  <c r="AH86" i="411"/>
  <c r="AC60" i="432"/>
  <c r="AK87" i="424"/>
  <c r="AI79" i="418"/>
  <c r="AG54" i="417"/>
  <c r="AH76" i="415"/>
  <c r="AH67" i="414"/>
  <c r="AJ68" i="413"/>
  <c r="AI71" i="412"/>
  <c r="AC78" i="412"/>
  <c r="AK71" i="411"/>
  <c r="AK60" i="411"/>
  <c r="AC78" i="411"/>
  <c r="AF84" i="412"/>
  <c r="AF59" i="411"/>
  <c r="AJ81" i="411"/>
  <c r="AK74" i="411"/>
  <c r="AJ66" i="426"/>
  <c r="AC63" i="418"/>
  <c r="AG79" i="417"/>
  <c r="AJ63" i="415"/>
  <c r="AI76" i="414"/>
  <c r="AK57" i="413"/>
  <c r="AC54" i="412"/>
  <c r="AI76" i="412"/>
  <c r="AI88" i="411"/>
  <c r="AC69" i="411"/>
  <c r="AJ61" i="411"/>
  <c r="AP77" i="399"/>
  <c r="AB87" i="399"/>
  <c r="AU88" i="399"/>
  <c r="AS86" i="388"/>
  <c r="AU82" i="399"/>
  <c r="AE66" i="388"/>
  <c r="AU83" i="388"/>
  <c r="AE74" i="399"/>
  <c r="AB55" i="388"/>
  <c r="AE56" i="399"/>
  <c r="AQ86" i="388"/>
  <c r="AU80" i="399"/>
  <c r="AQ87" i="399"/>
  <c r="AB84" i="388"/>
  <c r="AB85" i="388"/>
  <c r="AE77" i="399"/>
  <c r="AB61" i="399"/>
  <c r="AE56" i="388"/>
  <c r="AB75" i="399"/>
  <c r="AQ83" i="399"/>
  <c r="AU85" i="388"/>
  <c r="AB86" i="399"/>
  <c r="AB79" i="388"/>
  <c r="AB82" i="388"/>
  <c r="AR77" i="388"/>
  <c r="AR86" i="399"/>
  <c r="AT78" i="388"/>
  <c r="AQ84" i="388"/>
  <c r="AB74" i="388"/>
  <c r="AB78" i="388"/>
  <c r="AE87" i="399"/>
  <c r="AS87" i="399"/>
  <c r="AF81" i="446"/>
  <c r="AH70" i="444"/>
  <c r="AC63" i="444"/>
  <c r="AI78" i="444"/>
  <c r="AK83" i="444"/>
  <c r="AJ84" i="442"/>
  <c r="AI70" i="442"/>
  <c r="AJ87" i="442"/>
  <c r="AG87" i="442"/>
  <c r="AG66" i="440"/>
  <c r="AH61" i="440"/>
  <c r="AI69" i="440"/>
  <c r="AK69" i="440"/>
  <c r="AG65" i="438"/>
  <c r="AI83" i="436"/>
  <c r="AH63" i="434"/>
  <c r="AF82" i="410"/>
  <c r="AF72" i="410"/>
  <c r="AF80" i="436"/>
  <c r="AF71" i="434"/>
  <c r="AI80" i="410"/>
  <c r="AI59" i="436"/>
  <c r="AF70" i="434"/>
  <c r="AH58" i="432"/>
  <c r="AC82" i="438"/>
  <c r="AF79" i="430"/>
  <c r="AJ56" i="428"/>
  <c r="AK67" i="426"/>
  <c r="AK66" i="424"/>
  <c r="AC87" i="422"/>
  <c r="AJ75" i="420"/>
  <c r="AH54" i="418"/>
  <c r="AI70" i="438"/>
  <c r="AF81" i="436"/>
  <c r="AF61" i="432"/>
  <c r="AH83" i="432"/>
  <c r="AI70" i="430"/>
  <c r="AK75" i="430"/>
  <c r="AK58" i="430"/>
  <c r="AG55" i="426"/>
  <c r="AJ66" i="428"/>
  <c r="AC67" i="426"/>
  <c r="AH63" i="426"/>
  <c r="AF63" i="426"/>
  <c r="AI60" i="428"/>
  <c r="AH66" i="428"/>
  <c r="AI65" i="428"/>
  <c r="AG63" i="424"/>
  <c r="AH53" i="424"/>
  <c r="AH73" i="424"/>
  <c r="AK53" i="424"/>
  <c r="AH88" i="422"/>
  <c r="AJ62" i="422"/>
  <c r="AK76" i="422"/>
  <c r="AG66" i="422"/>
  <c r="AG77" i="420"/>
  <c r="AJ56" i="420"/>
  <c r="AG74" i="420"/>
  <c r="AC87" i="420"/>
  <c r="AG82" i="418"/>
  <c r="AF81" i="418"/>
  <c r="AI54" i="438"/>
  <c r="AF79" i="436"/>
  <c r="AI80" i="434"/>
  <c r="AI58" i="432"/>
  <c r="AH76" i="432"/>
  <c r="AC76" i="430"/>
  <c r="AG76" i="430"/>
  <c r="AI65" i="430"/>
  <c r="AJ85" i="430"/>
  <c r="AJ60" i="428"/>
  <c r="AK75" i="426"/>
  <c r="AJ76" i="428"/>
  <c r="AG62" i="426"/>
  <c r="AC75" i="428"/>
  <c r="AF59" i="426"/>
  <c r="AJ77" i="426"/>
  <c r="AC83" i="426"/>
  <c r="AG79" i="424"/>
  <c r="AK54" i="424"/>
  <c r="AJ68" i="424"/>
  <c r="AC74" i="424"/>
  <c r="AJ75" i="422"/>
  <c r="AK82" i="422"/>
  <c r="AF63" i="422"/>
  <c r="AG80" i="420"/>
  <c r="AI59" i="420"/>
  <c r="AC61" i="420"/>
  <c r="AG53" i="420"/>
  <c r="AC87" i="418"/>
  <c r="AG81" i="418"/>
  <c r="AG68" i="418"/>
  <c r="AF78" i="418"/>
  <c r="AK53" i="434"/>
  <c r="AK85" i="430"/>
  <c r="AC57" i="428"/>
  <c r="AH76" i="426"/>
  <c r="AF68" i="424"/>
  <c r="AJ73" i="422"/>
  <c r="AH68" i="420"/>
  <c r="AK75" i="418"/>
  <c r="AF73" i="418"/>
  <c r="AK66" i="417"/>
  <c r="AI58" i="416"/>
  <c r="AH69" i="417"/>
  <c r="AG74" i="417"/>
  <c r="AG87" i="417"/>
  <c r="AI55" i="416"/>
  <c r="AJ58" i="416"/>
  <c r="AK68" i="417"/>
  <c r="AF72" i="415"/>
  <c r="AJ66" i="415"/>
  <c r="AH77" i="415"/>
  <c r="AJ73" i="415"/>
  <c r="AF69" i="414"/>
  <c r="AH57" i="414"/>
  <c r="AI83" i="414"/>
  <c r="AF83" i="414"/>
  <c r="AC64" i="413"/>
  <c r="AI80" i="413"/>
  <c r="AC69" i="413"/>
  <c r="AI78" i="413"/>
  <c r="AJ80" i="412"/>
  <c r="AC74" i="412"/>
  <c r="AJ67" i="412"/>
  <c r="AH83" i="434"/>
  <c r="AC55" i="430"/>
  <c r="AI54" i="428"/>
  <c r="AI81" i="426"/>
  <c r="AC58" i="424"/>
  <c r="AI56" i="422"/>
  <c r="AJ57" i="420"/>
  <c r="AH81" i="418"/>
  <c r="AF84" i="418"/>
  <c r="AG63" i="416"/>
  <c r="AG73" i="416"/>
  <c r="AF70" i="416"/>
  <c r="AF78" i="417"/>
  <c r="AK59" i="417"/>
  <c r="AK63" i="416"/>
  <c r="AH73" i="416"/>
  <c r="AC65" i="417"/>
  <c r="AG68" i="415"/>
  <c r="AC70" i="415"/>
  <c r="AH87" i="415"/>
  <c r="AH62" i="415"/>
  <c r="AI59" i="414"/>
  <c r="AI58" i="414"/>
  <c r="AJ86" i="414"/>
  <c r="AF88" i="414"/>
  <c r="AH62" i="413"/>
  <c r="AC54" i="413"/>
  <c r="AI73" i="413"/>
  <c r="AG58" i="413"/>
  <c r="AG72" i="412"/>
  <c r="AJ66" i="412"/>
  <c r="AC87" i="412"/>
  <c r="AC69" i="434"/>
  <c r="AI69" i="430"/>
  <c r="AJ73" i="426"/>
  <c r="AK73" i="426"/>
  <c r="AF53" i="424"/>
  <c r="AI67" i="422"/>
  <c r="AK56" i="420"/>
  <c r="AC84" i="418"/>
  <c r="AI66" i="418"/>
  <c r="AC64" i="417"/>
  <c r="AH65" i="417"/>
  <c r="AJ85" i="416"/>
  <c r="AJ84" i="417"/>
  <c r="AF78" i="416"/>
  <c r="AF58" i="417"/>
  <c r="AC78" i="417"/>
  <c r="AG71" i="416"/>
  <c r="AK65" i="415"/>
  <c r="AK85" i="415"/>
  <c r="AJ88" i="415"/>
  <c r="AJ67" i="415"/>
  <c r="AH81" i="414"/>
  <c r="AI69" i="414"/>
  <c r="AF82" i="414"/>
  <c r="AC63" i="414"/>
  <c r="AH70" i="413"/>
  <c r="AH77" i="413"/>
  <c r="AH84" i="413"/>
  <c r="AF75" i="413"/>
  <c r="AG75" i="412"/>
  <c r="AH78" i="412"/>
  <c r="AF74" i="412"/>
  <c r="AG67" i="411"/>
  <c r="AH68" i="411"/>
  <c r="AI81" i="411"/>
  <c r="AC71" i="430"/>
  <c r="AI81" i="422"/>
  <c r="AG77" i="416"/>
  <c r="AJ65" i="417"/>
  <c r="AI80" i="415"/>
  <c r="AK76" i="414"/>
  <c r="AH74" i="413"/>
  <c r="AH59" i="412"/>
  <c r="AK63" i="411"/>
  <c r="AG88" i="411"/>
  <c r="AJ84" i="418"/>
  <c r="AJ74" i="415"/>
  <c r="AG83" i="412"/>
  <c r="AF71" i="411"/>
  <c r="AC84" i="428"/>
  <c r="AC57" i="420"/>
  <c r="AG88" i="417"/>
  <c r="AJ62" i="417"/>
  <c r="AG71" i="415"/>
  <c r="AJ63" i="414"/>
  <c r="AJ88" i="413"/>
  <c r="AI70" i="412"/>
  <c r="AG70" i="411"/>
  <c r="AC80" i="411"/>
  <c r="AK64" i="426"/>
  <c r="AF77" i="417"/>
  <c r="AC55" i="413"/>
  <c r="AJ53" i="411"/>
  <c r="AG82" i="430"/>
  <c r="AH74" i="422"/>
  <c r="AH69" i="416"/>
  <c r="AI73" i="416"/>
  <c r="AJ80" i="415"/>
  <c r="AK65" i="414"/>
  <c r="AK77" i="413"/>
  <c r="AI72" i="412"/>
  <c r="AG66" i="412"/>
  <c r="AC72" i="411"/>
  <c r="AK76" i="411"/>
  <c r="AI53" i="411"/>
  <c r="AJ81" i="412"/>
  <c r="AF56" i="411"/>
  <c r="AI83" i="411"/>
  <c r="AH55" i="411"/>
  <c r="AC54" i="424"/>
  <c r="AC73" i="417"/>
  <c r="AH60" i="416"/>
  <c r="AK88" i="415"/>
  <c r="AG56" i="414"/>
  <c r="AJ83" i="413"/>
  <c r="AF57" i="412"/>
  <c r="AG56" i="411"/>
  <c r="AH57" i="411"/>
  <c r="AF79" i="411"/>
  <c r="AJ68" i="411"/>
  <c r="AP81" i="399"/>
  <c r="AR80" i="399"/>
  <c r="AB54" i="399"/>
  <c r="AB76" i="388"/>
  <c r="AE62" i="399"/>
  <c r="AB59" i="388"/>
  <c r="AB81" i="388"/>
  <c r="AB60" i="399"/>
  <c r="AE58" i="388"/>
  <c r="AB81" i="399"/>
  <c r="AE81" i="388"/>
  <c r="AB55" i="399"/>
  <c r="AB88" i="399"/>
  <c r="AQ77" i="388"/>
  <c r="AE69" i="399"/>
  <c r="AB76" i="399"/>
  <c r="AE88" i="399"/>
  <c r="AB54" i="388"/>
  <c r="AB80" i="399"/>
  <c r="AB83" i="388"/>
  <c r="AE88" i="388"/>
  <c r="AB67" i="399"/>
  <c r="AS83" i="388"/>
  <c r="AE87" i="388"/>
  <c r="AB80" i="388"/>
  <c r="AE59" i="399"/>
  <c r="AE61" i="399"/>
  <c r="AQ87" i="388"/>
  <c r="AB58" i="399"/>
  <c r="AB56" i="399"/>
  <c r="AE68" i="399"/>
  <c r="AE61" i="388"/>
  <c r="AE60" i="399"/>
  <c r="AE86" i="388"/>
  <c r="AH66" i="446"/>
  <c r="AK82" i="444"/>
  <c r="AJ69" i="444"/>
  <c r="AF58" i="444"/>
  <c r="AC62" i="442"/>
  <c r="AH65" i="442"/>
  <c r="AG72" i="442"/>
  <c r="AC68" i="442"/>
  <c r="AF78" i="440"/>
  <c r="AH71" i="440"/>
  <c r="AH54" i="440"/>
  <c r="AJ54" i="440"/>
  <c r="AH72" i="438"/>
  <c r="AH75" i="410"/>
  <c r="AF55" i="436"/>
  <c r="AG87" i="432"/>
  <c r="AH75" i="438"/>
  <c r="AI74" i="436"/>
  <c r="AI67" i="434"/>
  <c r="AI77" i="432"/>
  <c r="AF85" i="438"/>
  <c r="AC71" i="436"/>
  <c r="AF59" i="434"/>
  <c r="AK61" i="432"/>
  <c r="AC67" i="436"/>
  <c r="AG72" i="430"/>
  <c r="AC77" i="426"/>
  <c r="AJ68" i="426"/>
  <c r="AJ84" i="424"/>
  <c r="AJ58" i="422"/>
  <c r="AG60" i="420"/>
  <c r="AK65" i="418"/>
  <c r="AJ80" i="438"/>
  <c r="AI74" i="434"/>
  <c r="AI76" i="432"/>
  <c r="AJ69" i="430"/>
  <c r="AJ56" i="430"/>
  <c r="AK59" i="430"/>
  <c r="AF62" i="430"/>
  <c r="AC82" i="426"/>
  <c r="AK57" i="428"/>
  <c r="AH63" i="428"/>
  <c r="AK84" i="428"/>
  <c r="AK54" i="428"/>
  <c r="AI83" i="428"/>
  <c r="AF74" i="426"/>
  <c r="AF79" i="424"/>
  <c r="AC79" i="424"/>
  <c r="AH77" i="424"/>
  <c r="AF80" i="424"/>
  <c r="AC73" i="422"/>
  <c r="AG78" i="422"/>
  <c r="AG54" i="422"/>
  <c r="AI62" i="422"/>
  <c r="AJ65" i="420"/>
  <c r="AK70" i="420"/>
  <c r="AK62" i="420"/>
  <c r="AF75" i="420"/>
  <c r="AJ76" i="418"/>
  <c r="AI76" i="418"/>
  <c r="AG85" i="418"/>
  <c r="AC60" i="438"/>
  <c r="AH61" i="436"/>
  <c r="AK82" i="434"/>
  <c r="AI64" i="432"/>
  <c r="AI82" i="432"/>
  <c r="AH76" i="430"/>
  <c r="AH68" i="430"/>
  <c r="AH66" i="430"/>
  <c r="AF54" i="428"/>
  <c r="AG83" i="428"/>
  <c r="AJ88" i="428"/>
  <c r="AK75" i="428"/>
  <c r="AC70" i="426"/>
  <c r="AJ70" i="428"/>
  <c r="AK79" i="426"/>
  <c r="AG77" i="426"/>
  <c r="AC85" i="424"/>
  <c r="AK77" i="424"/>
  <c r="AH57" i="424"/>
  <c r="AF62" i="424"/>
  <c r="AH87" i="422"/>
  <c r="AC65" i="422"/>
  <c r="AI88" i="422"/>
  <c r="AK61" i="422"/>
  <c r="AG88" i="420"/>
  <c r="AI58" i="420"/>
  <c r="AH77" i="420"/>
  <c r="AC59" i="420"/>
  <c r="AI85" i="418"/>
  <c r="AG59" i="418"/>
  <c r="AG87" i="418"/>
  <c r="AI77" i="418"/>
  <c r="AI73" i="432"/>
  <c r="AF74" i="430"/>
  <c r="AI70" i="428"/>
  <c r="AI87" i="426"/>
  <c r="AF65" i="424"/>
  <c r="AC61" i="422"/>
  <c r="AG65" i="420"/>
  <c r="AC81" i="418"/>
  <c r="AC59" i="418"/>
  <c r="AH82" i="417"/>
  <c r="AF72" i="417"/>
  <c r="AI77" i="416"/>
  <c r="AG87" i="416"/>
  <c r="AH67" i="416"/>
  <c r="AI82" i="417"/>
  <c r="AC72" i="416"/>
  <c r="AJ73" i="416"/>
  <c r="AH79" i="415"/>
  <c r="AF60" i="415"/>
  <c r="AH84" i="415"/>
  <c r="AK74" i="415"/>
  <c r="AF60" i="414"/>
  <c r="AI80" i="414"/>
  <c r="AF57" i="414"/>
  <c r="AF61" i="414"/>
  <c r="AI87" i="413"/>
  <c r="AI55" i="413"/>
  <c r="AF80" i="413"/>
  <c r="AI68" i="412"/>
  <c r="AH57" i="412"/>
  <c r="AJ56" i="412"/>
  <c r="AK73" i="412"/>
  <c r="AC87" i="432"/>
  <c r="AH85" i="430"/>
  <c r="AC54" i="428"/>
  <c r="AJ65" i="426"/>
  <c r="AJ70" i="424"/>
  <c r="AK80" i="422"/>
  <c r="AH86" i="420"/>
  <c r="AJ53" i="418"/>
  <c r="AC64" i="418"/>
  <c r="AF68" i="417"/>
  <c r="AC71" i="416"/>
  <c r="AI75" i="416"/>
  <c r="AI84" i="416"/>
  <c r="AG60" i="416"/>
  <c r="AJ68" i="417"/>
  <c r="AI77" i="417"/>
  <c r="AK72" i="417"/>
  <c r="AF53" i="415"/>
  <c r="AJ56" i="415"/>
  <c r="AK55" i="415"/>
  <c r="AK79" i="415"/>
  <c r="AJ82" i="414"/>
  <c r="AK70" i="414"/>
  <c r="AF58" i="414"/>
  <c r="AC74" i="413"/>
  <c r="AK84" i="413"/>
  <c r="AK62" i="413"/>
  <c r="AJ57" i="413"/>
  <c r="AF79" i="412"/>
  <c r="AC88" i="412"/>
  <c r="AI62" i="412"/>
  <c r="AK65" i="412"/>
  <c r="AC74" i="432"/>
  <c r="AI60" i="430"/>
  <c r="AI74" i="428"/>
  <c r="AG72" i="426"/>
  <c r="AG77" i="424"/>
  <c r="AF66" i="422"/>
  <c r="AJ83" i="420"/>
  <c r="AK70" i="418"/>
  <c r="AI88" i="418"/>
  <c r="AJ69" i="416"/>
  <c r="AC66" i="417"/>
  <c r="AC68" i="417"/>
  <c r="AJ54" i="417"/>
  <c r="AI56" i="417"/>
  <c r="AK69" i="416"/>
  <c r="AJ74" i="416"/>
  <c r="AG76" i="415"/>
  <c r="AK84" i="415"/>
  <c r="AC55" i="415"/>
  <c r="AH85" i="415"/>
  <c r="AC57" i="414"/>
  <c r="AK75" i="414"/>
  <c r="AC59" i="414"/>
  <c r="AJ69" i="414"/>
  <c r="AF68" i="413"/>
  <c r="AK54" i="413"/>
  <c r="AI70" i="413"/>
  <c r="AI71" i="413"/>
  <c r="AF71" i="412"/>
  <c r="AI81" i="412"/>
  <c r="AF87" i="412"/>
  <c r="AK69" i="412"/>
  <c r="AI70" i="411"/>
  <c r="AC81" i="411"/>
  <c r="AG58" i="411"/>
  <c r="AC71" i="426"/>
  <c r="AJ84" i="420"/>
  <c r="AK87" i="416"/>
  <c r="AK77" i="416"/>
  <c r="AJ53" i="415"/>
  <c r="AG63" i="414"/>
  <c r="AK88" i="413"/>
  <c r="AJ82" i="412"/>
  <c r="AK85" i="411"/>
  <c r="AJ69" i="438"/>
  <c r="AH61" i="417"/>
  <c r="AC81" i="414"/>
  <c r="AF74" i="411"/>
  <c r="AF87" i="438"/>
  <c r="AG84" i="426"/>
  <c r="AH75" i="418"/>
  <c r="AG66" i="417"/>
  <c r="AF83" i="416"/>
  <c r="AH64" i="415"/>
  <c r="AH59" i="414"/>
  <c r="AC56" i="413"/>
  <c r="AC84" i="412"/>
  <c r="AJ87" i="411"/>
  <c r="AI77" i="411"/>
  <c r="AC70" i="420"/>
  <c r="AG56" i="415"/>
  <c r="AI75" i="412"/>
  <c r="AC65" i="411"/>
  <c r="AG56" i="426"/>
  <c r="AI62" i="420"/>
  <c r="AJ61" i="416"/>
  <c r="AI69" i="416"/>
  <c r="AJ65" i="415"/>
  <c r="AJ62" i="414"/>
  <c r="AI75" i="413"/>
  <c r="AH87" i="412"/>
  <c r="AC71" i="411"/>
  <c r="AK53" i="411"/>
  <c r="AG57" i="411"/>
  <c r="AH72" i="411"/>
  <c r="AH80" i="411"/>
  <c r="AF54" i="411"/>
  <c r="AG71" i="411"/>
  <c r="AJ66" i="411"/>
  <c r="AI53" i="422"/>
  <c r="AC76" i="417"/>
  <c r="AC82" i="416"/>
  <c r="AG66" i="414"/>
  <c r="AJ66" i="414"/>
  <c r="AJ77" i="413"/>
  <c r="AG80" i="412"/>
  <c r="AI73" i="411"/>
  <c r="AF72" i="411"/>
  <c r="AF75" i="411"/>
  <c r="AH88" i="411"/>
  <c r="AB65" i="399"/>
  <c r="AE84" i="399"/>
  <c r="AU87" i="399"/>
  <c r="AT85" i="388"/>
  <c r="AB79" i="399"/>
  <c r="AE84" i="388"/>
  <c r="AE76" i="388"/>
  <c r="AB60" i="388"/>
  <c r="AE69" i="388"/>
  <c r="AS84" i="388"/>
  <c r="AU87" i="388"/>
  <c r="AQ88" i="399"/>
  <c r="AE72" i="388"/>
  <c r="AE65" i="388"/>
  <c r="AE78" i="399"/>
  <c r="AS83" i="399"/>
  <c r="AE86" i="399"/>
  <c r="AR87" i="388"/>
  <c r="AR82" i="399"/>
  <c r="AQ86" i="399"/>
  <c r="AE82" i="388"/>
  <c r="AB63" i="388"/>
  <c r="AB71" i="388"/>
  <c r="AU84" i="388"/>
  <c r="AB58" i="388"/>
  <c r="AE57" i="399"/>
  <c r="AE57" i="388"/>
  <c r="AE73" i="388"/>
  <c r="AU86" i="399"/>
  <c r="AE66" i="399"/>
  <c r="AE81" i="399"/>
  <c r="AR85" i="388"/>
  <c r="AU83" i="399"/>
  <c r="AU77" i="388"/>
  <c r="AT83" i="388"/>
  <c r="AB61" i="388"/>
  <c r="AB70" i="388"/>
  <c r="AE77" i="388"/>
  <c r="AR87" i="399"/>
  <c r="AT87" i="399"/>
  <c r="AE75" i="399"/>
  <c r="AE62" i="388"/>
  <c r="AE64" i="388"/>
  <c r="AS77" i="388"/>
  <c r="AT87" i="388"/>
  <c r="AE83" i="388"/>
  <c r="AE53" i="399"/>
  <c r="AS88" i="399"/>
  <c r="AB87" i="388"/>
  <c r="AT88" i="399"/>
  <c r="AU78" i="388"/>
  <c r="AB62" i="388"/>
  <c r="AB72" i="388"/>
  <c r="AE68" i="388"/>
  <c r="AQ80" i="399"/>
  <c r="AB57" i="399"/>
  <c r="AE80" i="388"/>
  <c r="AB69" i="399"/>
  <c r="AB73" i="388"/>
  <c r="AE60" i="388"/>
  <c r="AT82" i="388"/>
  <c r="AR88" i="399"/>
  <c r="AE74" i="388"/>
  <c r="AB56" i="388"/>
  <c r="AE67" i="399"/>
  <c r="AQ82" i="399"/>
  <c r="AB66" i="399"/>
  <c r="AE67" i="388"/>
  <c r="AE54" i="399"/>
  <c r="AE79" i="399"/>
  <c r="AE59" i="388"/>
  <c r="AE54" i="388"/>
  <c r="AB88" i="388"/>
  <c r="AI89" i="422" l="1"/>
  <c r="AK89" i="411"/>
  <c r="X105" i="411"/>
  <c r="AJ89" i="415"/>
  <c r="AF89" i="415"/>
  <c r="AJ89" i="418"/>
  <c r="X105" i="422"/>
  <c r="AC89" i="426"/>
  <c r="H5" i="425" s="1"/>
  <c r="X106" i="426"/>
  <c r="AI89" i="411"/>
  <c r="AJ89" i="411"/>
  <c r="AF89" i="424"/>
  <c r="X105" i="417"/>
  <c r="AK89" i="434"/>
  <c r="AG89" i="420"/>
  <c r="AK89" i="424"/>
  <c r="AH89" i="424"/>
  <c r="AH89" i="411"/>
  <c r="X106" i="411"/>
  <c r="AC89" i="411"/>
  <c r="H5" i="401" s="1"/>
  <c r="AK89" i="417"/>
  <c r="AG89" i="417"/>
  <c r="X104" i="413"/>
  <c r="AI89" i="424"/>
  <c r="X105" i="426"/>
  <c r="AJ89" i="434"/>
  <c r="AJ89" i="412"/>
  <c r="X105" i="415"/>
  <c r="AG89" i="412"/>
  <c r="AI89" i="420"/>
  <c r="X105" i="416"/>
  <c r="AF89" i="416"/>
  <c r="AH89" i="415"/>
  <c r="AH89" i="420"/>
  <c r="AK89" i="418"/>
  <c r="AG89" i="432"/>
  <c r="X105" i="430"/>
  <c r="AJ89" i="438"/>
  <c r="AF89" i="412"/>
  <c r="AF89" i="413"/>
  <c r="AG89" i="416"/>
  <c r="X104" i="411"/>
  <c r="AI89" i="415"/>
  <c r="X106" i="412"/>
  <c r="AC89" i="412"/>
  <c r="H5" i="402" s="1"/>
  <c r="X106" i="413"/>
  <c r="AC89" i="413"/>
  <c r="H5" i="403" s="1"/>
  <c r="AH89" i="414"/>
  <c r="X105" i="414"/>
  <c r="AG89" i="415"/>
  <c r="AJ89" i="416"/>
  <c r="X105" i="432"/>
  <c r="X104" i="417"/>
  <c r="AK89" i="426"/>
  <c r="AG89" i="410"/>
  <c r="AH89" i="416"/>
  <c r="AK89" i="416"/>
  <c r="AF89" i="418"/>
  <c r="AI89" i="418"/>
  <c r="X100" i="418" s="1"/>
  <c r="AJ89" i="420"/>
  <c r="X105" i="424"/>
  <c r="AH89" i="426"/>
  <c r="AG89" i="430"/>
  <c r="AF89" i="410"/>
  <c r="AF89" i="438"/>
  <c r="AC89" i="422"/>
  <c r="H5" i="421" s="1"/>
  <c r="X106" i="422"/>
  <c r="AH89" i="430"/>
  <c r="X104" i="426"/>
  <c r="AH89" i="440"/>
  <c r="AI89" i="440"/>
  <c r="X104" i="442"/>
  <c r="X105" i="418"/>
  <c r="AK89" i="412"/>
  <c r="AJ89" i="413"/>
  <c r="X106" i="420"/>
  <c r="AC89" i="420"/>
  <c r="H5" i="419" s="1"/>
  <c r="AH89" i="412"/>
  <c r="X105" i="412"/>
  <c r="AG89" i="413"/>
  <c r="AJ89" i="414"/>
  <c r="AC89" i="415"/>
  <c r="H5" i="406" s="1"/>
  <c r="X106" i="415"/>
  <c r="AK89" i="415"/>
  <c r="AC89" i="417"/>
  <c r="H5" i="407" s="1"/>
  <c r="X106" i="417"/>
  <c r="AF89" i="417"/>
  <c r="X105" i="420"/>
  <c r="AG89" i="424"/>
  <c r="AK89" i="413"/>
  <c r="X105" i="413"/>
  <c r="AC89" i="416"/>
  <c r="H5" i="405" s="1"/>
  <c r="X106" i="416"/>
  <c r="X104" i="416"/>
  <c r="X104" i="422"/>
  <c r="AC89" i="424"/>
  <c r="H5" i="423" s="1"/>
  <c r="X106" i="424"/>
  <c r="X105" i="438"/>
  <c r="AF89" i="414"/>
  <c r="X104" i="415"/>
  <c r="AI89" i="416"/>
  <c r="AI89" i="417"/>
  <c r="AG89" i="418"/>
  <c r="X104" i="418"/>
  <c r="X106" i="428"/>
  <c r="AC89" i="428"/>
  <c r="H5" i="427" s="1"/>
  <c r="AG89" i="426"/>
  <c r="AK89" i="430"/>
  <c r="X104" i="430"/>
  <c r="X104" i="432"/>
  <c r="X106" i="436"/>
  <c r="AC89" i="436"/>
  <c r="H5" i="435" s="1"/>
  <c r="AF89" i="422"/>
  <c r="AG89" i="422"/>
  <c r="X105" i="428"/>
  <c r="AC89" i="432"/>
  <c r="H5" i="431" s="1"/>
  <c r="X106" i="432"/>
  <c r="AI89" i="442"/>
  <c r="X105" i="444"/>
  <c r="AK89" i="444"/>
  <c r="AF89" i="446"/>
  <c r="AG89" i="411"/>
  <c r="X104" i="412"/>
  <c r="AH89" i="417"/>
  <c r="AH89" i="413"/>
  <c r="AF89" i="411"/>
  <c r="AI89" i="413"/>
  <c r="X100" i="413" s="1"/>
  <c r="AC89" i="414"/>
  <c r="H5" i="404" s="1"/>
  <c r="X106" i="414"/>
  <c r="AJ89" i="424"/>
  <c r="X104" i="414"/>
  <c r="AK89" i="414"/>
  <c r="AJ89" i="417"/>
  <c r="AC89" i="418"/>
  <c r="H5" i="408" s="1"/>
  <c r="X106" i="418"/>
  <c r="AH89" i="428"/>
  <c r="AI89" i="412"/>
  <c r="AG89" i="414"/>
  <c r="AI89" i="414"/>
  <c r="AH89" i="418"/>
  <c r="AF89" i="420"/>
  <c r="X104" i="420"/>
  <c r="AH89" i="422"/>
  <c r="X106" i="430"/>
  <c r="AC89" i="430"/>
  <c r="H5" i="429" s="1"/>
  <c r="AJ89" i="430"/>
  <c r="AK89" i="420"/>
  <c r="AJ89" i="422"/>
  <c r="AF89" i="428"/>
  <c r="AG89" i="428"/>
  <c r="AH89" i="434"/>
  <c r="X106" i="434"/>
  <c r="AC89" i="434"/>
  <c r="H5" i="433" s="1"/>
  <c r="AC89" i="444"/>
  <c r="H5" i="443" s="1"/>
  <c r="X106" i="444"/>
  <c r="AF89" i="430"/>
  <c r="AI89" i="432"/>
  <c r="X104" i="424"/>
  <c r="AI89" i="428"/>
  <c r="AK89" i="428"/>
  <c r="AI89" i="430"/>
  <c r="AH89" i="436"/>
  <c r="AF89" i="432"/>
  <c r="AJ89" i="410"/>
  <c r="AI89" i="438"/>
  <c r="AI89" i="434"/>
  <c r="X100" i="434" s="1"/>
  <c r="AK89" i="432"/>
  <c r="AG89" i="434"/>
  <c r="AK89" i="436"/>
  <c r="AI89" i="410"/>
  <c r="AC89" i="438"/>
  <c r="H5" i="437" s="1"/>
  <c r="X106" i="438"/>
  <c r="AG89" i="440"/>
  <c r="AC89" i="440"/>
  <c r="H5" i="439" s="1"/>
  <c r="X106" i="440"/>
  <c r="AK89" i="440"/>
  <c r="AG89" i="442"/>
  <c r="X106" i="442"/>
  <c r="AC89" i="442"/>
  <c r="H5" i="441" s="1"/>
  <c r="X105" i="442"/>
  <c r="AF89" i="442"/>
  <c r="AH89" i="444"/>
  <c r="AI89" i="446"/>
  <c r="AK89" i="422"/>
  <c r="AJ89" i="426"/>
  <c r="AJ89" i="432"/>
  <c r="X104" i="434"/>
  <c r="AF89" i="436"/>
  <c r="AK89" i="410"/>
  <c r="AH89" i="438"/>
  <c r="X105" i="434"/>
  <c r="AI89" i="436"/>
  <c r="AJ89" i="436"/>
  <c r="X104" i="438"/>
  <c r="AJ89" i="440"/>
  <c r="X104" i="440"/>
  <c r="AJ89" i="442"/>
  <c r="AH89" i="442"/>
  <c r="AF89" i="444"/>
  <c r="X104" i="446"/>
  <c r="X106" i="446"/>
  <c r="AC89" i="446"/>
  <c r="H5" i="445" s="1"/>
  <c r="AF89" i="426"/>
  <c r="X101" i="426" s="1"/>
  <c r="AJ89" i="428"/>
  <c r="X104" i="428"/>
  <c r="AI89" i="426"/>
  <c r="AF89" i="434"/>
  <c r="AG89" i="436"/>
  <c r="X105" i="436"/>
  <c r="AK89" i="438"/>
  <c r="AH89" i="432"/>
  <c r="X105" i="410"/>
  <c r="X104" i="436"/>
  <c r="AH89" i="410"/>
  <c r="AG89" i="438"/>
  <c r="X105" i="440"/>
  <c r="AF89" i="440"/>
  <c r="X101" i="440" s="1"/>
  <c r="AK89" i="442"/>
  <c r="AJ89" i="444"/>
  <c r="AI89" i="444"/>
  <c r="X104" i="444"/>
  <c r="AG89" i="444"/>
  <c r="AJ89" i="446"/>
  <c r="X105" i="446"/>
  <c r="X104" i="448"/>
  <c r="AF89" i="448"/>
  <c r="AF89" i="450"/>
  <c r="AI89" i="450"/>
  <c r="AK89" i="452"/>
  <c r="X106" i="452"/>
  <c r="AC89" i="452"/>
  <c r="H5" i="451" s="1"/>
  <c r="AH89" i="454"/>
  <c r="AK89" i="454"/>
  <c r="AJ89" i="456"/>
  <c r="AH89" i="458"/>
  <c r="AI89" i="458"/>
  <c r="X106" i="460"/>
  <c r="AC89" i="460"/>
  <c r="H5" i="459" s="1"/>
  <c r="AH89" i="460"/>
  <c r="X104" i="462"/>
  <c r="AK89" i="462"/>
  <c r="AH89" i="446"/>
  <c r="AK89" i="448"/>
  <c r="X105" i="450"/>
  <c r="X106" i="450"/>
  <c r="AC89" i="450"/>
  <c r="H5" i="449" s="1"/>
  <c r="AH89" i="450"/>
  <c r="AG89" i="452"/>
  <c r="AJ89" i="452"/>
  <c r="AG89" i="454"/>
  <c r="X105" i="454"/>
  <c r="AJ89" i="454"/>
  <c r="X104" i="456"/>
  <c r="AH89" i="456"/>
  <c r="AK89" i="456"/>
  <c r="AJ89" i="458"/>
  <c r="X104" i="458"/>
  <c r="AF89" i="458"/>
  <c r="AJ89" i="460"/>
  <c r="AJ89" i="462"/>
  <c r="AK89" i="446"/>
  <c r="AG89" i="448"/>
  <c r="AI89" i="448"/>
  <c r="X105" i="448"/>
  <c r="AK89" i="450"/>
  <c r="X104" i="450"/>
  <c r="X104" i="452"/>
  <c r="AF89" i="452"/>
  <c r="X105" i="452"/>
  <c r="AI89" i="454"/>
  <c r="AF89" i="456"/>
  <c r="AI89" i="456"/>
  <c r="X106" i="456"/>
  <c r="AC89" i="456"/>
  <c r="H5" i="455" s="1"/>
  <c r="X105" i="458"/>
  <c r="AG89" i="458"/>
  <c r="AI89" i="460"/>
  <c r="AF89" i="460"/>
  <c r="X105" i="460"/>
  <c r="X104" i="460"/>
  <c r="AH89" i="462"/>
  <c r="AG89" i="446"/>
  <c r="AH89" i="448"/>
  <c r="X106" i="448"/>
  <c r="AC89" i="448"/>
  <c r="H5" i="447" s="1"/>
  <c r="AJ89" i="448"/>
  <c r="AG89" i="450"/>
  <c r="AJ89" i="450"/>
  <c r="AH89" i="452"/>
  <c r="AI89" i="452"/>
  <c r="X100" i="452" s="1"/>
  <c r="AF89" i="454"/>
  <c r="AC89" i="454"/>
  <c r="H5" i="453" s="1"/>
  <c r="X106" i="454"/>
  <c r="X104" i="454"/>
  <c r="AG89" i="456"/>
  <c r="X105" i="456"/>
  <c r="AK89" i="458"/>
  <c r="AC89" i="458"/>
  <c r="H5" i="457" s="1"/>
  <c r="X106" i="458"/>
  <c r="AG89" i="460"/>
  <c r="AK89" i="460"/>
  <c r="X106" i="462"/>
  <c r="AC89" i="462"/>
  <c r="H5" i="461" s="1"/>
  <c r="AF89" i="462"/>
  <c r="AI89" i="464"/>
  <c r="X105" i="464"/>
  <c r="X104" i="464"/>
  <c r="AG89" i="466"/>
  <c r="AJ89" i="466"/>
  <c r="AJ89" i="468"/>
  <c r="AC89" i="468"/>
  <c r="H5" i="467" s="1"/>
  <c r="X106" i="468"/>
  <c r="AH89" i="468"/>
  <c r="AF89" i="470"/>
  <c r="AI89" i="472"/>
  <c r="X106" i="472"/>
  <c r="AC89" i="472"/>
  <c r="H5" i="471" s="1"/>
  <c r="X104" i="472"/>
  <c r="AH89" i="472"/>
  <c r="AG89" i="474"/>
  <c r="X104" i="474"/>
  <c r="AI89" i="474"/>
  <c r="AF89" i="476"/>
  <c r="AH89" i="476"/>
  <c r="X105" i="476"/>
  <c r="AG89" i="462"/>
  <c r="AJ89" i="464"/>
  <c r="AC89" i="464"/>
  <c r="H5" i="463" s="1"/>
  <c r="X106" i="464"/>
  <c r="AH89" i="464"/>
  <c r="AK89" i="466"/>
  <c r="X105" i="466"/>
  <c r="AC89" i="466"/>
  <c r="H5" i="465" s="1"/>
  <c r="X106" i="466"/>
  <c r="AI89" i="468"/>
  <c r="X105" i="468"/>
  <c r="AG89" i="468"/>
  <c r="X105" i="470"/>
  <c r="AJ89" i="470"/>
  <c r="X106" i="470"/>
  <c r="AC89" i="470"/>
  <c r="H5" i="469" s="1"/>
  <c r="AJ89" i="472"/>
  <c r="AF89" i="472"/>
  <c r="AK89" i="474"/>
  <c r="AH89" i="474"/>
  <c r="AK89" i="476"/>
  <c r="AC89" i="410"/>
  <c r="H5" i="400" s="1"/>
  <c r="X106" i="410"/>
  <c r="X105" i="462"/>
  <c r="AI89" i="462"/>
  <c r="AK89" i="464"/>
  <c r="AG89" i="464"/>
  <c r="AF89" i="466"/>
  <c r="AI89" i="466"/>
  <c r="AF89" i="468"/>
  <c r="X104" i="468"/>
  <c r="AH89" i="470"/>
  <c r="AK89" i="470"/>
  <c r="AG89" i="470"/>
  <c r="AK89" i="472"/>
  <c r="AJ89" i="474"/>
  <c r="AG89" i="476"/>
  <c r="AI89" i="476"/>
  <c r="AF89" i="464"/>
  <c r="AH89" i="466"/>
  <c r="X104" i="466"/>
  <c r="AK89" i="468"/>
  <c r="AI89" i="470"/>
  <c r="X104" i="470"/>
  <c r="AG89" i="472"/>
  <c r="X105" i="472"/>
  <c r="AC89" i="474"/>
  <c r="H5" i="473" s="1"/>
  <c r="X106" i="474"/>
  <c r="AF89" i="474"/>
  <c r="X105" i="474"/>
  <c r="X104" i="476"/>
  <c r="AJ89" i="476"/>
  <c r="AC89" i="476"/>
  <c r="H5" i="475" s="1"/>
  <c r="X106" i="476"/>
  <c r="X104" i="410"/>
  <c r="AC88" i="388"/>
  <c r="AK54" i="388"/>
  <c r="AJ59" i="388"/>
  <c r="AK59" i="388"/>
  <c r="AH79" i="399"/>
  <c r="AG54" i="399"/>
  <c r="AH54" i="399"/>
  <c r="AI67" i="388"/>
  <c r="AK67" i="399"/>
  <c r="AF67" i="399"/>
  <c r="AK74" i="388"/>
  <c r="AJ74" i="388"/>
  <c r="AF60" i="388"/>
  <c r="AC69" i="399"/>
  <c r="AG80" i="388"/>
  <c r="AK68" i="388"/>
  <c r="AH68" i="388"/>
  <c r="AC87" i="388"/>
  <c r="AJ53" i="399"/>
  <c r="AF83" i="388"/>
  <c r="AK83" i="388"/>
  <c r="AG64" i="388"/>
  <c r="AH62" i="388"/>
  <c r="AJ62" i="388"/>
  <c r="AH75" i="399"/>
  <c r="AF77" i="388"/>
  <c r="AI77" i="388"/>
  <c r="AF81" i="399"/>
  <c r="AH81" i="399"/>
  <c r="AK66" i="399"/>
  <c r="AG73" i="388"/>
  <c r="AK73" i="388"/>
  <c r="AF57" i="388"/>
  <c r="AF57" i="399"/>
  <c r="AJ57" i="399"/>
  <c r="AG82" i="388"/>
  <c r="AJ82" i="388"/>
  <c r="AG86" i="399"/>
  <c r="AK78" i="399"/>
  <c r="AG78" i="399"/>
  <c r="AG65" i="388"/>
  <c r="AF72" i="388"/>
  <c r="AI72" i="388"/>
  <c r="AK69" i="388"/>
  <c r="AC60" i="388"/>
  <c r="AJ76" i="388"/>
  <c r="AK84" i="388"/>
  <c r="AF84" i="388"/>
  <c r="AI84" i="399"/>
  <c r="AC65" i="399"/>
  <c r="AF86" i="388"/>
  <c r="AI60" i="399"/>
  <c r="AG60" i="399"/>
  <c r="AK61" i="388"/>
  <c r="AH68" i="399"/>
  <c r="AF68" i="399"/>
  <c r="AF61" i="399"/>
  <c r="AI61" i="399"/>
  <c r="AI59" i="399"/>
  <c r="AC80" i="388"/>
  <c r="AH87" i="388"/>
  <c r="AK88" i="388"/>
  <c r="AJ88" i="388"/>
  <c r="AC54" i="388"/>
  <c r="AG88" i="399"/>
  <c r="AH69" i="399"/>
  <c r="AI69" i="399"/>
  <c r="AF81" i="388"/>
  <c r="AH81" i="388"/>
  <c r="AI58" i="388"/>
  <c r="AK58" i="388"/>
  <c r="AJ62" i="399"/>
  <c r="AI62" i="399"/>
  <c r="AS81" i="399"/>
  <c r="AR81" i="399"/>
  <c r="AF87" i="399"/>
  <c r="AC74" i="388"/>
  <c r="AC75" i="399"/>
  <c r="AF56" i="388"/>
  <c r="AF77" i="399"/>
  <c r="AG77" i="399"/>
  <c r="AG56" i="399"/>
  <c r="AJ56" i="399"/>
  <c r="AH74" i="399"/>
  <c r="AJ74" i="399"/>
  <c r="AI66" i="388"/>
  <c r="AR77" i="399"/>
  <c r="AS77" i="399"/>
  <c r="AJ71" i="388"/>
  <c r="AK79" i="388"/>
  <c r="AG79" i="388"/>
  <c r="AC82" i="399"/>
  <c r="AG83" i="399"/>
  <c r="AJ83" i="399"/>
  <c r="AH73" i="399"/>
  <c r="AK73" i="399"/>
  <c r="AH80" i="399"/>
  <c r="AI80" i="399"/>
  <c r="AF82" i="399"/>
  <c r="AC63" i="399"/>
  <c r="AQ85" i="399"/>
  <c r="AI63" i="388"/>
  <c r="AF63" i="388"/>
  <c r="AF53" i="388"/>
  <c r="AK53" i="388"/>
  <c r="AH63" i="399"/>
  <c r="AC85" i="399"/>
  <c r="AI85" i="399"/>
  <c r="AC66" i="388"/>
  <c r="AH70" i="399"/>
  <c r="AH75" i="388"/>
  <c r="AI75" i="388"/>
  <c r="AJ64" i="399"/>
  <c r="AG70" i="388"/>
  <c r="AI70" i="388"/>
  <c r="AH72" i="399"/>
  <c r="AF55" i="399"/>
  <c r="AI55" i="399"/>
  <c r="AF58" i="399"/>
  <c r="AH58" i="399"/>
  <c r="AI71" i="399"/>
  <c r="AH71" i="399"/>
  <c r="AK78" i="388"/>
  <c r="AG78" i="388"/>
  <c r="AI85" i="388"/>
  <c r="AC74" i="399"/>
  <c r="AJ76" i="399"/>
  <c r="AC83" i="399"/>
  <c r="AI55" i="388"/>
  <c r="AH65" i="399"/>
  <c r="AG65" i="399"/>
  <c r="AU79" i="399"/>
  <c r="AT78" i="399"/>
  <c r="AT81" i="388"/>
  <c r="AT88" i="388"/>
  <c r="AS80" i="388"/>
  <c r="AR80" i="388"/>
  <c r="AU84" i="399"/>
  <c r="AJ54" i="388"/>
  <c r="AH54" i="388"/>
  <c r="AG59" i="388"/>
  <c r="AG79" i="399"/>
  <c r="AF79" i="399"/>
  <c r="AI54" i="399"/>
  <c r="AK67" i="388"/>
  <c r="AH67" i="388"/>
  <c r="AG67" i="399"/>
  <c r="AI67" i="399"/>
  <c r="AH74" i="388"/>
  <c r="AK60" i="388"/>
  <c r="AG60" i="388"/>
  <c r="AF80" i="388"/>
  <c r="AH80" i="388"/>
  <c r="AG68" i="388"/>
  <c r="AI68" i="388"/>
  <c r="AF53" i="399"/>
  <c r="AH53" i="399"/>
  <c r="AH83" i="388"/>
  <c r="AF64" i="388"/>
  <c r="AK64" i="388"/>
  <c r="AG62" i="388"/>
  <c r="AJ75" i="399"/>
  <c r="AG75" i="399"/>
  <c r="AK77" i="388"/>
  <c r="AC70" i="388"/>
  <c r="AJ81" i="399"/>
  <c r="AI66" i="399"/>
  <c r="AH66" i="399"/>
  <c r="AJ73" i="388"/>
  <c r="AH57" i="388"/>
  <c r="AG57" i="388"/>
  <c r="AI57" i="399"/>
  <c r="AC58" i="388"/>
  <c r="AI82" i="388"/>
  <c r="AK82" i="388"/>
  <c r="AF86" i="399"/>
  <c r="AF78" i="399"/>
  <c r="AJ78" i="399"/>
  <c r="AJ65" i="388"/>
  <c r="AK72" i="388"/>
  <c r="AH72" i="388"/>
  <c r="AJ69" i="388"/>
  <c r="AF76" i="388"/>
  <c r="AI76" i="388"/>
  <c r="AH84" i="388"/>
  <c r="AC79" i="399"/>
  <c r="AG84" i="399"/>
  <c r="AJ86" i="388"/>
  <c r="AK60" i="399"/>
  <c r="AF60" i="399"/>
  <c r="AI61" i="388"/>
  <c r="AK68" i="399"/>
  <c r="AG68" i="399"/>
  <c r="AJ61" i="399"/>
  <c r="AK61" i="399"/>
  <c r="AH59" i="399"/>
  <c r="AJ87" i="388"/>
  <c r="AI87" i="388"/>
  <c r="AI88" i="388"/>
  <c r="AF88" i="388"/>
  <c r="AK88" i="399"/>
  <c r="AJ88" i="399"/>
  <c r="AF69" i="399"/>
  <c r="AG69" i="399"/>
  <c r="AJ81" i="388"/>
  <c r="AI81" i="388"/>
  <c r="AH58" i="388"/>
  <c r="AC60" i="399"/>
  <c r="AK62" i="399"/>
  <c r="AH62" i="399"/>
  <c r="AT81" i="399"/>
  <c r="AI87" i="399"/>
  <c r="AK87" i="399"/>
  <c r="AC82" i="388"/>
  <c r="AK56" i="388"/>
  <c r="AI56" i="388"/>
  <c r="AJ77" i="399"/>
  <c r="AI77" i="399"/>
  <c r="AI56" i="399"/>
  <c r="AK56" i="399"/>
  <c r="AG74" i="399"/>
  <c r="AK66" i="388"/>
  <c r="AF66" i="388"/>
  <c r="AQ77" i="399"/>
  <c r="AI71" i="388"/>
  <c r="AJ79" i="388"/>
  <c r="AH79" i="388"/>
  <c r="AC68" i="388"/>
  <c r="AK83" i="399"/>
  <c r="AC69" i="388"/>
  <c r="AG73" i="399"/>
  <c r="AI73" i="399"/>
  <c r="AJ80" i="399"/>
  <c r="AF80" i="399"/>
  <c r="AG82" i="399"/>
  <c r="AC78" i="399"/>
  <c r="AR85" i="399"/>
  <c r="AJ63" i="388"/>
  <c r="AH63" i="388"/>
  <c r="AG53" i="388"/>
  <c r="AJ53" i="388"/>
  <c r="AI63" i="399"/>
  <c r="AC77" i="399"/>
  <c r="AG85" i="399"/>
  <c r="AK70" i="399"/>
  <c r="AI70" i="399"/>
  <c r="AJ75" i="388"/>
  <c r="AG64" i="399"/>
  <c r="AI64" i="399"/>
  <c r="AH70" i="388"/>
  <c r="AI72" i="399"/>
  <c r="AJ72" i="399"/>
  <c r="AH55" i="399"/>
  <c r="AK55" i="399"/>
  <c r="AI58" i="399"/>
  <c r="AJ58" i="399"/>
  <c r="AK71" i="399"/>
  <c r="AC70" i="399"/>
  <c r="AI78" i="388"/>
  <c r="AJ78" i="388"/>
  <c r="AG85" i="388"/>
  <c r="AH76" i="399"/>
  <c r="AF76" i="399"/>
  <c r="AJ55" i="388"/>
  <c r="AF55" i="388"/>
  <c r="AK65" i="399"/>
  <c r="AR79" i="399"/>
  <c r="AQ79" i="399"/>
  <c r="AR78" i="399"/>
  <c r="AR81" i="388"/>
  <c r="AU88" i="388"/>
  <c r="AQ88" i="388"/>
  <c r="AU80" i="388"/>
  <c r="AQ84" i="399"/>
  <c r="AG54" i="388"/>
  <c r="AF54" i="388"/>
  <c r="AF59" i="388"/>
  <c r="AK79" i="399"/>
  <c r="AI79" i="399"/>
  <c r="AF54" i="399"/>
  <c r="AF67" i="388"/>
  <c r="AJ67" i="388"/>
  <c r="AJ67" i="399"/>
  <c r="AC56" i="388"/>
  <c r="AG74" i="388"/>
  <c r="AI60" i="388"/>
  <c r="AH60" i="388"/>
  <c r="AI80" i="388"/>
  <c r="AJ80" i="388"/>
  <c r="AF68" i="388"/>
  <c r="AC72" i="388"/>
  <c r="AK53" i="399"/>
  <c r="AG53" i="399"/>
  <c r="AJ83" i="388"/>
  <c r="AI64" i="388"/>
  <c r="AH64" i="388"/>
  <c r="AI62" i="388"/>
  <c r="AI75" i="399"/>
  <c r="AF75" i="399"/>
  <c r="AG77" i="388"/>
  <c r="AC61" i="388"/>
  <c r="AG81" i="399"/>
  <c r="AJ66" i="399"/>
  <c r="AF66" i="399"/>
  <c r="AI73" i="388"/>
  <c r="AI57" i="388"/>
  <c r="AJ57" i="388"/>
  <c r="AH57" i="399"/>
  <c r="AC71" i="388"/>
  <c r="AF82" i="388"/>
  <c r="AH86" i="399"/>
  <c r="AJ86" i="399"/>
  <c r="AI78" i="399"/>
  <c r="AF65" i="388"/>
  <c r="AI65" i="388"/>
  <c r="AJ72" i="388"/>
  <c r="AH69" i="388"/>
  <c r="AF69" i="388"/>
  <c r="AG76" i="388"/>
  <c r="AH76" i="388"/>
  <c r="AJ84" i="388"/>
  <c r="AJ84" i="399"/>
  <c r="AF84" i="399"/>
  <c r="AG86" i="388"/>
  <c r="AH86" i="388"/>
  <c r="AJ60" i="399"/>
  <c r="AG61" i="388"/>
  <c r="AJ61" i="388"/>
  <c r="AJ68" i="399"/>
  <c r="AC56" i="399"/>
  <c r="AH61" i="399"/>
  <c r="AG59" i="399"/>
  <c r="AF59" i="399"/>
  <c r="AG87" i="388"/>
  <c r="AF87" i="388"/>
  <c r="AG88" i="388"/>
  <c r="AC83" i="388"/>
  <c r="AH88" i="399"/>
  <c r="AI88" i="399"/>
  <c r="AK69" i="399"/>
  <c r="AC88" i="399"/>
  <c r="AK81" i="388"/>
  <c r="AC81" i="399"/>
  <c r="AG58" i="388"/>
  <c r="AC81" i="388"/>
  <c r="AF62" i="399"/>
  <c r="AC76" i="388"/>
  <c r="AQ81" i="399"/>
  <c r="AG87" i="399"/>
  <c r="AJ87" i="399"/>
  <c r="AC79" i="388"/>
  <c r="AJ56" i="388"/>
  <c r="AG56" i="388"/>
  <c r="AH77" i="399"/>
  <c r="AC85" i="388"/>
  <c r="AH56" i="399"/>
  <c r="AC55" i="388"/>
  <c r="AK74" i="399"/>
  <c r="AJ66" i="388"/>
  <c r="AH66" i="388"/>
  <c r="AU77" i="399"/>
  <c r="AH71" i="388"/>
  <c r="AK71" i="388"/>
  <c r="AI79" i="388"/>
  <c r="AC64" i="399"/>
  <c r="AC84" i="399"/>
  <c r="AI83" i="399"/>
  <c r="AC77" i="388"/>
  <c r="AJ73" i="399"/>
  <c r="AC73" i="399"/>
  <c r="AK80" i="399"/>
  <c r="AJ82" i="399"/>
  <c r="AI82" i="399"/>
  <c r="AS85" i="399"/>
  <c r="AT85" i="399"/>
  <c r="AG63" i="388"/>
  <c r="AC65" i="388"/>
  <c r="AI53" i="388"/>
  <c r="AG63" i="399"/>
  <c r="AJ63" i="399"/>
  <c r="AF85" i="399"/>
  <c r="AH85" i="399"/>
  <c r="AF70" i="399"/>
  <c r="AG70" i="399"/>
  <c r="AF75" i="388"/>
  <c r="AK64" i="399"/>
  <c r="AH64" i="399"/>
  <c r="AJ70" i="388"/>
  <c r="AG72" i="399"/>
  <c r="AF72" i="399"/>
  <c r="AG55" i="399"/>
  <c r="AC68" i="399"/>
  <c r="AG58" i="399"/>
  <c r="AC64" i="388"/>
  <c r="AF71" i="399"/>
  <c r="AC59" i="399"/>
  <c r="AH78" i="388"/>
  <c r="AJ85" i="388"/>
  <c r="AK85" i="388"/>
  <c r="AI76" i="399"/>
  <c r="AG76" i="399"/>
  <c r="AH55" i="388"/>
  <c r="AG55" i="388"/>
  <c r="AJ65" i="399"/>
  <c r="AS79" i="399"/>
  <c r="AU78" i="399"/>
  <c r="AQ78" i="399"/>
  <c r="AQ81" i="388"/>
  <c r="AS88" i="388"/>
  <c r="AT80" i="388"/>
  <c r="AR84" i="399"/>
  <c r="AT84" i="399"/>
  <c r="AI54" i="388"/>
  <c r="AH59" i="388"/>
  <c r="AI59" i="388"/>
  <c r="AJ79" i="399"/>
  <c r="AK54" i="399"/>
  <c r="AJ54" i="399"/>
  <c r="AG67" i="388"/>
  <c r="AC66" i="399"/>
  <c r="AH67" i="399"/>
  <c r="AF74" i="388"/>
  <c r="AI74" i="388"/>
  <c r="AJ60" i="388"/>
  <c r="AC73" i="388"/>
  <c r="AK80" i="388"/>
  <c r="AC57" i="399"/>
  <c r="AJ68" i="388"/>
  <c r="AC62" i="388"/>
  <c r="AI53" i="399"/>
  <c r="AI83" i="388"/>
  <c r="AG83" i="388"/>
  <c r="AJ64" i="388"/>
  <c r="AF62" i="388"/>
  <c r="AK62" i="388"/>
  <c r="AK75" i="399"/>
  <c r="AJ77" i="388"/>
  <c r="AH77" i="388"/>
  <c r="AI81" i="399"/>
  <c r="AK81" i="399"/>
  <c r="AG66" i="399"/>
  <c r="AH73" i="388"/>
  <c r="AF73" i="388"/>
  <c r="AK57" i="388"/>
  <c r="AK57" i="399"/>
  <c r="AG57" i="399"/>
  <c r="AC63" i="388"/>
  <c r="AH82" i="388"/>
  <c r="AK86" i="399"/>
  <c r="AI86" i="399"/>
  <c r="AH78" i="399"/>
  <c r="AH65" i="388"/>
  <c r="AK65" i="388"/>
  <c r="AG72" i="388"/>
  <c r="AI69" i="388"/>
  <c r="AG69" i="388"/>
  <c r="AK76" i="388"/>
  <c r="AG84" i="388"/>
  <c r="AI84" i="388"/>
  <c r="AH84" i="399"/>
  <c r="AK84" i="399"/>
  <c r="AK86" i="388"/>
  <c r="AI86" i="388"/>
  <c r="AH60" i="399"/>
  <c r="AF61" i="388"/>
  <c r="AH61" i="388"/>
  <c r="AI68" i="399"/>
  <c r="AC58" i="399"/>
  <c r="AG61" i="399"/>
  <c r="AK59" i="399"/>
  <c r="AJ59" i="399"/>
  <c r="AK87" i="388"/>
  <c r="AC67" i="399"/>
  <c r="AH88" i="388"/>
  <c r="AC80" i="399"/>
  <c r="AF88" i="399"/>
  <c r="AC76" i="399"/>
  <c r="AJ69" i="399"/>
  <c r="AC55" i="399"/>
  <c r="AG81" i="388"/>
  <c r="AF58" i="388"/>
  <c r="AJ58" i="388"/>
  <c r="AC59" i="388"/>
  <c r="AG62" i="399"/>
  <c r="AC54" i="399"/>
  <c r="AU81" i="399"/>
  <c r="AH87" i="399"/>
  <c r="AC78" i="388"/>
  <c r="AC86" i="399"/>
  <c r="AH56" i="388"/>
  <c r="AC61" i="399"/>
  <c r="AK77" i="399"/>
  <c r="AC84" i="388"/>
  <c r="AF56" i="399"/>
  <c r="AI74" i="399"/>
  <c r="AF74" i="399"/>
  <c r="AG66" i="388"/>
  <c r="AC87" i="399"/>
  <c r="AT77" i="399"/>
  <c r="AF71" i="388"/>
  <c r="AG71" i="388"/>
  <c r="AF79" i="388"/>
  <c r="AC62" i="399"/>
  <c r="AF83" i="399"/>
  <c r="AH83" i="399"/>
  <c r="AC75" i="388"/>
  <c r="AF73" i="399"/>
  <c r="AC86" i="388"/>
  <c r="AG80" i="399"/>
  <c r="AH82" i="399"/>
  <c r="AK82" i="399"/>
  <c r="AU85" i="399"/>
  <c r="AC67" i="388"/>
  <c r="AK63" i="388"/>
  <c r="AC57" i="388"/>
  <c r="AH53" i="388"/>
  <c r="AF63" i="399"/>
  <c r="AK63" i="399"/>
  <c r="AJ85" i="399"/>
  <c r="AK85" i="399"/>
  <c r="AJ70" i="399"/>
  <c r="AK75" i="388"/>
  <c r="AG75" i="388"/>
  <c r="AF64" i="399"/>
  <c r="AF70" i="388"/>
  <c r="AK70" i="388"/>
  <c r="AK72" i="399"/>
  <c r="AC72" i="399"/>
  <c r="AJ55" i="399"/>
  <c r="AC71" i="399"/>
  <c r="AK58" i="399"/>
  <c r="AG71" i="399"/>
  <c r="AJ71" i="399"/>
  <c r="AC53" i="388"/>
  <c r="AF78" i="388"/>
  <c r="AF85" i="388"/>
  <c r="AH85" i="388"/>
  <c r="AK76" i="399"/>
  <c r="AC53" i="399"/>
  <c r="AK55" i="388"/>
  <c r="AI65" i="399"/>
  <c r="AF65" i="399"/>
  <c r="AT79" i="399"/>
  <c r="AS78" i="399"/>
  <c r="AU81" i="388"/>
  <c r="AS81" i="388"/>
  <c r="AR88" i="388"/>
  <c r="AQ80" i="388"/>
  <c r="AS84" i="399"/>
  <c r="X101" i="464" l="1"/>
  <c r="X101" i="468"/>
  <c r="X101" i="454"/>
  <c r="Y102" i="454" s="1"/>
  <c r="Z102" i="454" s="1"/>
  <c r="X102" i="454" s="1"/>
  <c r="X101" i="434"/>
  <c r="Y102" i="434" s="1"/>
  <c r="Z102" i="434" s="1"/>
  <c r="X102" i="434" s="1"/>
  <c r="X100" i="462"/>
  <c r="X100" i="454"/>
  <c r="X100" i="430"/>
  <c r="X101" i="472"/>
  <c r="X101" i="476"/>
  <c r="X100" i="472"/>
  <c r="X100" i="448"/>
  <c r="X100" i="476"/>
  <c r="X101" i="428"/>
  <c r="X101" i="430"/>
  <c r="X101" i="460"/>
  <c r="X100" i="411"/>
  <c r="X101" i="442"/>
  <c r="X100" i="432"/>
  <c r="X101" i="420"/>
  <c r="X100" i="412"/>
  <c r="X100" i="416"/>
  <c r="X104" i="399"/>
  <c r="X101" i="388"/>
  <c r="AH89" i="388"/>
  <c r="AI89" i="399"/>
  <c r="AI89" i="388"/>
  <c r="X102" i="388"/>
  <c r="X103" i="388"/>
  <c r="AC89" i="388"/>
  <c r="AG89" i="399"/>
  <c r="AK89" i="399"/>
  <c r="AC89" i="399"/>
  <c r="X106" i="399"/>
  <c r="AJ89" i="388"/>
  <c r="AG89" i="388"/>
  <c r="AH89" i="399"/>
  <c r="AF89" i="399"/>
  <c r="AK89" i="388"/>
  <c r="AF89" i="388"/>
  <c r="X105" i="399"/>
  <c r="AJ89" i="399"/>
  <c r="X100" i="468"/>
  <c r="Y102" i="468" s="1"/>
  <c r="Z102" i="468" s="1"/>
  <c r="X102" i="468" s="1"/>
  <c r="Y102" i="476"/>
  <c r="Z102" i="476" s="1"/>
  <c r="X102" i="476" s="1"/>
  <c r="X101" i="456"/>
  <c r="X101" i="450"/>
  <c r="X101" i="444"/>
  <c r="X100" i="446"/>
  <c r="X101" i="432"/>
  <c r="X100" i="428"/>
  <c r="Y102" i="428" s="1"/>
  <c r="Z102" i="428" s="1"/>
  <c r="X102" i="428" s="1"/>
  <c r="X100" i="414"/>
  <c r="X101" i="418"/>
  <c r="Y102" i="418" s="1"/>
  <c r="Z102" i="418" s="1"/>
  <c r="X102" i="418" s="1"/>
  <c r="X100" i="424"/>
  <c r="X101" i="424"/>
  <c r="X101" i="474"/>
  <c r="X100" i="466"/>
  <c r="X100" i="474"/>
  <c r="X101" i="470"/>
  <c r="X101" i="458"/>
  <c r="X101" i="448"/>
  <c r="Y102" i="448" s="1"/>
  <c r="Z102" i="448" s="1"/>
  <c r="X102" i="448" s="1"/>
  <c r="X100" i="426"/>
  <c r="Y102" i="426" s="1"/>
  <c r="Z102" i="426" s="1"/>
  <c r="X102" i="426" s="1"/>
  <c r="X100" i="410"/>
  <c r="X101" i="411"/>
  <c r="X101" i="414"/>
  <c r="Y102" i="414" s="1"/>
  <c r="Z102" i="414" s="1"/>
  <c r="X102" i="414" s="1"/>
  <c r="X101" i="417"/>
  <c r="X101" i="438"/>
  <c r="X100" i="420"/>
  <c r="X101" i="466"/>
  <c r="X100" i="464"/>
  <c r="X100" i="460"/>
  <c r="Y102" i="460" s="1"/>
  <c r="Z102" i="460" s="1"/>
  <c r="X102" i="460" s="1"/>
  <c r="X100" i="438"/>
  <c r="Y102" i="420"/>
  <c r="Z102" i="420" s="1"/>
  <c r="X102" i="420" s="1"/>
  <c r="X100" i="442"/>
  <c r="X100" i="417"/>
  <c r="X101" i="410"/>
  <c r="X101" i="413"/>
  <c r="Y102" i="413" s="1"/>
  <c r="Z102" i="413" s="1"/>
  <c r="X102" i="413" s="1"/>
  <c r="X101" i="415"/>
  <c r="X100" i="422"/>
  <c r="X100" i="470"/>
  <c r="Y102" i="464"/>
  <c r="Z102" i="464" s="1"/>
  <c r="X102" i="464" s="1"/>
  <c r="X101" i="462"/>
  <c r="Y102" i="462" s="1"/>
  <c r="Z102" i="462" s="1"/>
  <c r="X102" i="462" s="1"/>
  <c r="X100" i="456"/>
  <c r="X101" i="452"/>
  <c r="Y102" i="452" s="1"/>
  <c r="Z102" i="452" s="1"/>
  <c r="X102" i="452" s="1"/>
  <c r="X100" i="458"/>
  <c r="X100" i="450"/>
  <c r="X100" i="444"/>
  <c r="X100" i="436"/>
  <c r="X101" i="436"/>
  <c r="Y102" i="436" s="1"/>
  <c r="Z102" i="436" s="1"/>
  <c r="X102" i="436" s="1"/>
  <c r="Y102" i="430"/>
  <c r="Z102" i="430" s="1"/>
  <c r="X102" i="430" s="1"/>
  <c r="X101" i="446"/>
  <c r="X101" i="422"/>
  <c r="X100" i="440"/>
  <c r="Y102" i="440" s="1"/>
  <c r="Z102" i="440" s="1"/>
  <c r="X102" i="440" s="1"/>
  <c r="X100" i="415"/>
  <c r="X101" i="412"/>
  <c r="X101" i="416"/>
  <c r="Y102" i="422" l="1"/>
  <c r="Z102" i="422" s="1"/>
  <c r="X102" i="422" s="1"/>
  <c r="Y102" i="411"/>
  <c r="Z102" i="411" s="1"/>
  <c r="X102" i="411" s="1"/>
  <c r="X98" i="388"/>
  <c r="Y102" i="412"/>
  <c r="Z102" i="412" s="1"/>
  <c r="X102" i="412" s="1"/>
  <c r="Y102" i="438"/>
  <c r="Z102" i="438" s="1"/>
  <c r="X102" i="438" s="1"/>
  <c r="Y102" i="410"/>
  <c r="Z102" i="410" s="1"/>
  <c r="X102" i="410" s="1"/>
  <c r="Y102" i="432"/>
  <c r="Z102" i="432" s="1"/>
  <c r="X102" i="432" s="1"/>
  <c r="Y102" i="456"/>
  <c r="Z102" i="456" s="1"/>
  <c r="X102" i="456" s="1"/>
  <c r="X101" i="399"/>
  <c r="Y102" i="472"/>
  <c r="Z102" i="472" s="1"/>
  <c r="X102" i="472" s="1"/>
  <c r="Y102" i="416"/>
  <c r="Z102" i="416" s="1"/>
  <c r="X102" i="416" s="1"/>
  <c r="Y102" i="442"/>
  <c r="Z102" i="442" s="1"/>
  <c r="X102" i="442" s="1"/>
  <c r="X100" i="399"/>
  <c r="Y102" i="399" s="1"/>
  <c r="Z102" i="399" s="1"/>
  <c r="X102" i="399" s="1"/>
  <c r="Y102" i="474"/>
  <c r="Z102" i="474" s="1"/>
  <c r="X102" i="474" s="1"/>
  <c r="Y102" i="444"/>
  <c r="Z102" i="444" s="1"/>
  <c r="X102" i="444" s="1"/>
  <c r="H5" i="398"/>
  <c r="H5" i="409"/>
  <c r="Y102" i="446"/>
  <c r="Z102" i="446" s="1"/>
  <c r="X102" i="446" s="1"/>
  <c r="Y102" i="417"/>
  <c r="Z102" i="417" s="1"/>
  <c r="X102" i="417" s="1"/>
  <c r="Y102" i="470"/>
  <c r="Z102" i="470" s="1"/>
  <c r="X102" i="470" s="1"/>
  <c r="Y102" i="424"/>
  <c r="Z102" i="424" s="1"/>
  <c r="X102" i="424" s="1"/>
  <c r="Y102" i="450"/>
  <c r="Z102" i="450" s="1"/>
  <c r="X102" i="450" s="1"/>
  <c r="Y102" i="458"/>
  <c r="Z102" i="458" s="1"/>
  <c r="X102" i="458" s="1"/>
  <c r="Y102" i="415"/>
  <c r="Z102" i="415" s="1"/>
  <c r="X102" i="415" s="1"/>
  <c r="Y102" i="466"/>
  <c r="Z102" i="466" s="1"/>
  <c r="X102" i="466" s="1"/>
  <c r="X97" i="388"/>
  <c r="Y99" i="388" s="1"/>
  <c r="Z99" i="388" s="1"/>
  <c r="X99" i="388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4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zone" type="6" refreshedVersion="5" background="1" saveData="1">
    <textPr prompt="0" codePage="437" sourceFile="J:\ARPS\data\report\report_zone.txt">
      <textFields>
        <textField/>
      </textFields>
    </textPr>
  </connection>
  <connection id="10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<sst xmlns="http://schemas.openxmlformats.org/spreadsheetml/2006/main" count="8748" uniqueCount="2903">
  <si>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</si>
  <si>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</si>
  <si>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</si>
  <si>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</si>
  <si>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</si>
  <si>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</si>
  <si>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</si>
  <si>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</si>
  <si>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</si>
  <si>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</si>
  <si>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</si>
  <si>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</si>
  <si>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</si>
  <si>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</si>
  <si>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</si>
  <si>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</si>
  <si>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</si>
  <si>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</si>
  <si>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</si>
  <si>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</si>
  <si>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</si>
  <si>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</si>
  <si>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</si>
  <si>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</si>
  <si>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</si>
  <si>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</si>
  <si>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</si>
  <si>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</si>
  <si>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</si>
  <si>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</si>
  <si>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</si>
  <si>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</si>
  <si>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</si>
  <si>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</si>
  <si>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</si>
  <si>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</si>
  <si>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</si>
  <si>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</si>
  <si>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</si>
  <si>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</si>
  <si>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</si>
  <si>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</si>
  <si>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</si>
  <si>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</si>
  <si>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</si>
  <si>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</si>
  <si>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</si>
  <si>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</si>
  <si>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</si>
  <si>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</si>
  <si>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</si>
  <si>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</si>
  <si>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</si>
  <si>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</si>
  <si>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</si>
  <si>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</si>
  <si>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</si>
  <si>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</si>
  <si>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</si>
  <si>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</si>
  <si>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</si>
  <si>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</si>
  <si>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</si>
  <si>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</si>
  <si>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</si>
  <si>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</si>
  <si>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</si>
  <si>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</si>
  <si>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</si>
  <si>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</si>
  <si>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</si>
  <si>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</si>
  <si>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</si>
  <si>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</si>
  <si>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</si>
  <si>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</si>
  <si>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</si>
  <si>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</si>
  <si>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</si>
  <si>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</si>
  <si>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</si>
  <si>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</si>
  <si>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</si>
  <si>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</si>
  <si>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</si>
  <si>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</si>
  <si>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</si>
  <si>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</si>
  <si>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</si>
  <si>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</si>
  <si>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</si>
  <si>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</si>
  <si>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</si>
  <si>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</si>
  <si>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</si>
  <si>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</si>
  <si>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</si>
  <si>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</si>
  <si>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</si>
  <si>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</si>
  <si>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</si>
  <si>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</si>
  <si>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</si>
  <si>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</si>
  <si>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</si>
  <si>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</si>
  <si>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</si>
  <si>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</si>
  <si>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</si>
  <si>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</si>
  <si>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</si>
  <si>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</si>
  <si>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</si>
  <si>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</si>
  <si>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</si>
  <si>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</si>
  <si>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</si>
  <si>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</si>
  <si>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</si>
  <si>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</si>
  <si>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</si>
  <si>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</si>
  <si>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</si>
  <si>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</si>
  <si>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</si>
  <si>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</si>
  <si>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</si>
  <si>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</si>
  <si>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</si>
  <si>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</si>
  <si>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</si>
  <si>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</si>
  <si>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</si>
  <si>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</si>
  <si>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</si>
  <si>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</si>
  <si>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</si>
  <si>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</si>
  <si>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</si>
  <si>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</si>
  <si>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</si>
  <si>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</si>
  <si>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</si>
  <si>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</si>
  <si>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</si>
  <si>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</si>
  <si>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</si>
  <si>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</si>
  <si>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</si>
  <si>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</si>
  <si>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</si>
  <si>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</si>
  <si>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</si>
  <si>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</si>
  <si>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</si>
  <si>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</si>
  <si>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</si>
  <si>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</si>
  <si>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</si>
  <si>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</si>
  <si>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</si>
  <si>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</si>
  <si>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</si>
  <si>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</si>
  <si>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</si>
  <si>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</si>
  <si>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</si>
  <si>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</si>
  <si>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</si>
  <si>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</si>
  <si>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</si>
  <si>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</si>
  <si>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</si>
  <si>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</si>
  <si>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</si>
  <si>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</si>
  <si>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</si>
  <si>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</si>
  <si>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</si>
  <si>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</si>
  <si>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</si>
  <si>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</si>
  <si>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</si>
  <si>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</si>
  <si>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</si>
  <si>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</si>
  <si>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</si>
  <si>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</si>
  <si>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</si>
  <si>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</si>
  <si>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</si>
  <si>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</si>
  <si>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</si>
  <si>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</si>
  <si>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</si>
  <si>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</si>
  <si>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</si>
  <si>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</si>
  <si>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</si>
  <si>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</si>
  <si>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</si>
  <si>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</si>
  <si>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</si>
  <si>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</si>
  <si>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</si>
  <si>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</si>
  <si>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</si>
  <si>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</si>
  <si>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</si>
  <si>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</si>
  <si>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</si>
  <si>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</si>
  <si>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</si>
  <si>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</si>
  <si>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</si>
  <si>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</si>
  <si>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</si>
  <si>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</si>
  <si>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</si>
  <si>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</si>
  <si>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</si>
  <si>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</si>
  <si>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</si>
  <si>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</si>
  <si>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</si>
  <si>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</si>
  <si>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</si>
  <si>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</si>
  <si>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</si>
  <si>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</si>
  <si>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</si>
  <si>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</si>
  <si>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</si>
  <si>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</si>
  <si>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</si>
  <si>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</si>
  <si>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</si>
  <si>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</si>
  <si>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</si>
  <si>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</si>
  <si>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</si>
  <si>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</si>
  <si>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</si>
  <si>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</si>
  <si>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</si>
  <si>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</si>
  <si>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</si>
  <si>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</si>
  <si>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</si>
  <si>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</si>
  <si>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</si>
  <si>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</si>
  <si>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</si>
  <si>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</si>
  <si>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</si>
  <si>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</si>
  <si>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</si>
  <si>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</si>
  <si>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</si>
  <si>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</si>
  <si>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</si>
  <si>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</si>
  <si>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</si>
  <si>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</si>
  <si>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</si>
  <si>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</si>
  <si>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</si>
  <si>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</si>
  <si>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</si>
  <si>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</si>
  <si>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</si>
  <si>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</si>
  <si>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</si>
  <si>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</si>
  <si>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</si>
  <si>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</si>
  <si>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</si>
  <si>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</si>
  <si>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</si>
  <si>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</si>
  <si>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</si>
  <si>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</si>
  <si>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</si>
  <si>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</si>
  <si>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</si>
  <si>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</si>
  <si>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</si>
  <si>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</si>
  <si>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</si>
  <si>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</si>
  <si>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</si>
  <si>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</si>
  <si>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</si>
  <si>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</si>
  <si>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</si>
  <si>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</si>
  <si>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</si>
  <si>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</si>
  <si>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</si>
  <si>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</si>
  <si>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</si>
  <si>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</si>
  <si>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</si>
  <si>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</si>
  <si>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</si>
  <si>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</si>
  <si>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</si>
  <si>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</si>
  <si>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</si>
  <si>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</si>
  <si>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</si>
  <si>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</si>
  <si>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</si>
  <si>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</si>
  <si>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</si>
  <si>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</si>
  <si>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</si>
  <si>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</si>
  <si>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</si>
  <si>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</si>
  <si>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</si>
  <si>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</si>
  <si>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</si>
  <si>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</si>
  <si>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</si>
  <si>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</si>
  <si>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</si>
  <si>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</si>
  <si>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</si>
  <si>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</si>
  <si>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</si>
  <si>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</si>
  <si>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</si>
  <si>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</si>
  <si>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</si>
  <si>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</si>
  <si>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</si>
  <si>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</si>
  <si>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</si>
  <si>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</si>
  <si>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</si>
  <si>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</si>
  <si>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</si>
  <si>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</si>
  <si>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</si>
  <si>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</si>
  <si>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</si>
  <si>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</si>
  <si>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</si>
  <si>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</si>
  <si>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</si>
  <si>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</si>
  <si>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</si>
  <si>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</si>
  <si>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</si>
  <si>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</si>
  <si>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</si>
  <si>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</si>
  <si>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</si>
  <si>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</si>
  <si>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</si>
  <si>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</si>
  <si>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</si>
  <si>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</si>
  <si>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</si>
  <si>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</si>
  <si>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</si>
  <si>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</si>
  <si>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</si>
  <si>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</si>
  <si>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</si>
  <si>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</si>
  <si>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</si>
  <si>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</si>
  <si>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</si>
  <si>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</si>
  <si>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</si>
  <si>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</si>
  <si>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</si>
  <si>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</si>
  <si>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</si>
  <si>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</si>
  <si>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</si>
  <si>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</si>
  <si>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</si>
  <si>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</si>
  <si>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</si>
  <si>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</si>
  <si>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</si>
  <si>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</si>
  <si>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</si>
  <si>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</si>
  <si>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</si>
  <si>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</si>
  <si>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</si>
  <si>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</si>
  <si>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</si>
  <si>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</si>
  <si>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</si>
  <si>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</si>
  <si>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</si>
  <si>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</si>
  <si>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</si>
  <si>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</si>
  <si>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</si>
  <si>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</si>
  <si>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</si>
  <si>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</si>
  <si>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</si>
  <si>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</si>
  <si>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</si>
  <si>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</si>
  <si>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</si>
  <si>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</si>
  <si>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</si>
  <si>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</si>
  <si>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</si>
  <si>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</si>
  <si>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</si>
  <si>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</si>
  <si>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</si>
  <si>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</si>
  <si>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</si>
  <si>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</si>
  <si>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</si>
  <si>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</si>
  <si>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</si>
  <si>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</si>
  <si>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</si>
  <si>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</si>
  <si>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</si>
  <si>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</si>
  <si>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</si>
  <si>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</si>
  <si>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</si>
  <si>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</si>
  <si>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</si>
  <si>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</si>
  <si>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</si>
  <si>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</si>
  <si>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</si>
  <si>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</si>
  <si>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</si>
  <si>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</si>
  <si>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</si>
  <si>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</si>
  <si>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</si>
  <si>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</si>
  <si>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</si>
  <si>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</si>
  <si>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</si>
  <si>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</si>
  <si>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</si>
  <si>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E. Pincock / Young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</si>
  <si>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</si>
  <si>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</si>
  <si>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</si>
  <si>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</si>
  <si>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</si>
  <si>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</si>
  <si>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</si>
  <si>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</si>
  <si>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</si>
  <si>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</si>
  <si>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</si>
  <si>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</si>
  <si>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</si>
  <si>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</si>
  <si>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</si>
  <si>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</si>
  <si>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</si>
  <si>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</si>
  <si>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</si>
  <si>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</si>
  <si>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</si>
  <si>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</si>
  <si>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</si>
  <si>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</si>
  <si>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</si>
  <si>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</si>
  <si>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</si>
  <si>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</si>
  <si>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</si>
  <si>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</si>
  <si>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</si>
  <si>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</si>
  <si>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</si>
  <si>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</si>
  <si>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</si>
  <si>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</si>
  <si>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</si>
  <si>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</si>
  <si>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</si>
  <si>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</si>
  <si>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</si>
  <si>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</si>
  <si>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</si>
  <si>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</si>
  <si>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</si>
  <si>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</si>
  <si>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</si>
  <si>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</si>
  <si>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</si>
  <si>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</si>
  <si>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</si>
  <si>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</si>
  <si>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</si>
  <si>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</si>
  <si>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</si>
  <si>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</si>
  <si>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</si>
  <si>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</si>
  <si>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</si>
  <si>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</si>
  <si>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</si>
  <si>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</si>
  <si>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</si>
  <si>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</si>
  <si>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</si>
  <si>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</si>
  <si>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</si>
  <si>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</si>
  <si>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</si>
  <si>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</si>
  <si>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</si>
  <si>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</si>
  <si>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</si>
  <si>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</si>
  <si>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</si>
  <si>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</si>
  <si>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</si>
  <si>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</si>
  <si>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</si>
  <si>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</si>
  <si>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</si>
  <si>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</si>
  <si>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</si>
  <si>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</si>
  <si>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</si>
  <si>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</si>
  <si>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</si>
  <si>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</si>
  <si>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</si>
  <si>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</si>
  <si>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</si>
  <si>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</si>
  <si>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</si>
  <si>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</si>
  <si>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</si>
  <si>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</si>
  <si>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</si>
  <si>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</si>
  <si>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</si>
  <si>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</si>
  <si>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</si>
  <si>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</si>
  <si>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</si>
  <si>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</si>
  <si>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</si>
  <si>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</si>
  <si>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</si>
  <si>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</si>
  <si>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</si>
  <si>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</si>
  <si>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</si>
  <si>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</si>
  <si>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</si>
  <si>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</si>
  <si>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</si>
  <si>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</si>
  <si>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</si>
  <si>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</si>
  <si>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</si>
  <si>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</si>
  <si>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</si>
  <si>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</si>
  <si>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</si>
  <si>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</si>
  <si>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</si>
  <si>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</si>
  <si>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</si>
  <si>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</si>
  <si>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</si>
  <si>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</si>
  <si>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</si>
  <si>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</si>
  <si>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</si>
  <si>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</si>
  <si>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</si>
  <si>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</si>
  <si>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</si>
  <si>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</si>
  <si>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</si>
  <si>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</si>
  <si>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</si>
  <si>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</si>
  <si>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</si>
  <si>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</si>
  <si>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</si>
  <si>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</si>
  <si>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</si>
  <si>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</si>
  <si>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</si>
  <si>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</si>
  <si>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</si>
  <si>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</si>
  <si>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</si>
  <si>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</si>
  <si>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</si>
  <si>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</si>
  <si>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</si>
  <si>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</si>
  <si>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</si>
  <si>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</si>
  <si>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</si>
  <si>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</si>
  <si>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</si>
  <si>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</si>
  <si>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</si>
  <si>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</si>
  <si>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</si>
  <si>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</si>
  <si>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</si>
  <si>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</si>
  <si>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</si>
  <si>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</si>
  <si>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</si>
  <si>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</si>
  <si>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</si>
  <si>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</si>
  <si>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</si>
  <si>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</si>
  <si>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</si>
  <si>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</si>
  <si>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</si>
  <si>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</si>
  <si>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</si>
  <si>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</si>
  <si>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</si>
  <si>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</si>
  <si>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</si>
  <si>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</si>
  <si>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</si>
  <si>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</si>
  <si>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</si>
  <si>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</si>
  <si>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</si>
  <si>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</si>
  <si>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</si>
  <si>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</si>
  <si>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</si>
  <si>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</si>
  <si>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</si>
  <si>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</si>
  <si>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</si>
  <si>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</si>
  <si>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</si>
  <si>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</si>
  <si>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</si>
  <si>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</si>
  <si>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</si>
  <si>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</si>
  <si>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</si>
  <si>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</si>
  <si>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</si>
  <si>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</si>
  <si>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</si>
  <si>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</si>
  <si>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</si>
  <si>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</si>
  <si>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</si>
  <si>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</si>
  <si>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</si>
  <si>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</si>
  <si>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</si>
  <si>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</si>
  <si>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</si>
  <si>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</si>
  <si>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</si>
  <si>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</si>
  <si>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</si>
  <si>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</si>
  <si>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</si>
  <si>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</si>
  <si>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</si>
  <si>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</si>
  <si>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</si>
  <si>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</si>
  <si>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</si>
  <si>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</si>
  <si>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</si>
  <si>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</si>
  <si>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</si>
  <si>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</si>
  <si>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</si>
  <si>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</si>
  <si>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</si>
  <si>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</si>
  <si>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</si>
  <si>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</si>
  <si>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</si>
  <si>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</si>
  <si>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</si>
  <si>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</si>
  <si>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</si>
  <si>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</si>
  <si>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</si>
  <si>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</si>
  <si>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</si>
  <si>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</si>
  <si>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</si>
  <si>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</si>
  <si>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</si>
  <si>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</si>
  <si>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</si>
  <si>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</si>
  <si>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</si>
  <si>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</si>
  <si>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</si>
  <si>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</si>
  <si>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</si>
  <si>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</si>
  <si>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</si>
  <si>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</si>
  <si>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</si>
  <si>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</si>
  <si>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</si>
  <si>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</si>
  <si>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</si>
  <si>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</si>
  <si>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</si>
  <si>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</si>
  <si>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</si>
  <si>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</si>
  <si>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</si>
  <si>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</si>
  <si>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</si>
  <si>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</si>
  <si>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</si>
  <si>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</si>
  <si>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</si>
  <si>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</si>
  <si>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</si>
  <si>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</si>
  <si>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</si>
  <si>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</si>
  <si>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</si>
  <si>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</si>
  <si>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</si>
  <si>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</si>
  <si>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</si>
  <si>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</si>
  <si>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</si>
  <si>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</si>
  <si>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</si>
  <si>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</si>
  <si>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</si>
  <si>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</si>
  <si>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</si>
  <si>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</si>
  <si>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</si>
  <si>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</si>
  <si>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</si>
  <si>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</si>
  <si>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</si>
  <si>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</si>
  <si>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</si>
  <si>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</si>
  <si>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</si>
  <si>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</si>
  <si>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</si>
  <si>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</si>
  <si>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</si>
  <si>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</si>
  <si>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</si>
  <si>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</si>
  <si>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</si>
  <si>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</si>
  <si>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</si>
  <si>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</si>
  <si>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</si>
  <si>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</si>
  <si>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</si>
  <si>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</si>
  <si>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</si>
  <si>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</si>
  <si>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</si>
  <si>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</si>
  <si>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</si>
  <si>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</si>
  <si>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</si>
  <si>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</si>
  <si>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</si>
  <si>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</si>
  <si>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</si>
  <si>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</si>
  <si>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</si>
  <si>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</si>
  <si>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</si>
  <si>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</si>
  <si>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</si>
  <si>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</si>
  <si>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</si>
  <si>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</si>
  <si>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</si>
  <si>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</si>
  <si>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</si>
  <si>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</si>
  <si>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</si>
  <si>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</si>
  <si>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</si>
  <si>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</si>
  <si>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</si>
  <si>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</si>
  <si>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</si>
  <si>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</si>
  <si>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</si>
  <si>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</si>
  <si>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</si>
  <si>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</si>
  <si>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</si>
  <si>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</si>
  <si>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</si>
  <si>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</si>
  <si>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</si>
  <si>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</si>
  <si>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</si>
  <si>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</si>
  <si>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</si>
  <si>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</si>
  <si>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</si>
  <si>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</si>
  <si>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</si>
  <si>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</si>
  <si>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</si>
  <si>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</si>
  <si>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</si>
  <si>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</si>
  <si>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</si>
  <si>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</si>
  <si>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</si>
  <si>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</si>
  <si>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</si>
  <si>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</si>
  <si>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</si>
  <si>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</si>
  <si>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</si>
  <si>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</si>
  <si>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</si>
  <si>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</si>
  <si>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</si>
  <si>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</si>
  <si>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</si>
  <si>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</si>
  <si>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</si>
  <si>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</si>
  <si>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</si>
  <si>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</si>
  <si>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</si>
  <si>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</si>
  <si>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</si>
  <si>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</si>
  <si>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</si>
  <si>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</si>
  <si>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</si>
  <si>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</si>
  <si>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</si>
  <si>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</si>
  <si>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</si>
  <si>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</si>
  <si>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</si>
  <si>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</si>
  <si>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</si>
  <si>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</si>
  <si>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</si>
  <si>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</si>
  <si>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</si>
  <si>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</si>
  <si>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</si>
  <si>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</si>
  <si>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</si>
  <si>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</si>
  <si>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</si>
  <si>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</si>
  <si>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</si>
  <si>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</si>
  <si>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</si>
  <si>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</si>
  <si>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</si>
  <si>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</si>
  <si>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</si>
  <si>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</si>
  <si>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</si>
  <si>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</si>
  <si>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</si>
  <si>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</si>
  <si>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</si>
  <si>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</si>
  <si>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</si>
  <si>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</si>
  <si>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</si>
  <si>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</si>
  <si>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</si>
  <si>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</si>
  <si>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</si>
  <si>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</si>
  <si>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</si>
  <si>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</si>
  <si>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</si>
  <si>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</si>
  <si>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</si>
  <si>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</si>
  <si>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</si>
  <si>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</si>
  <si>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</si>
  <si>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</si>
  <si>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</si>
  <si>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</si>
  <si>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</si>
  <si>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</si>
  <si>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</si>
  <si>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</si>
  <si>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</si>
  <si>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</si>
  <si>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</si>
  <si>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</si>
  <si>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</si>
  <si>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</si>
  <si>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</si>
  <si>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</si>
  <si>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</si>
  <si>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</si>
  <si>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</si>
  <si>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</si>
  <si>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</si>
  <si>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</si>
  <si>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</si>
  <si>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</si>
  <si>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</si>
  <si>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</si>
  <si>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</si>
  <si>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</si>
  <si>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</si>
  <si>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</si>
  <si>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</si>
  <si>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</si>
  <si>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</si>
  <si>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</si>
  <si>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</si>
  <si>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</si>
  <si>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</si>
  <si>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</si>
  <si>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</si>
  <si>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</si>
  <si>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</si>
  <si>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</si>
  <si>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</si>
  <si>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</si>
  <si>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</si>
  <si>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</si>
  <si>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</si>
  <si>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</si>
  <si>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</si>
  <si>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</si>
  <si>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</si>
  <si>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</si>
  <si>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</si>
  <si>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</si>
  <si>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</si>
  <si>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</si>
  <si>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</si>
  <si>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</si>
  <si>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</si>
  <si>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</si>
  <si>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</si>
  <si>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</si>
  <si>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</si>
  <si>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</si>
  <si>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</si>
  <si>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</si>
  <si>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</si>
  <si>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</si>
  <si>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</si>
  <si>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</si>
  <si>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</si>
  <si>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</si>
  <si>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</si>
  <si>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</si>
  <si>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</si>
  <si>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</si>
  <si>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</si>
  <si>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</si>
  <si>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</si>
  <si>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</si>
  <si>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</si>
  <si>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</si>
  <si>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</si>
  <si>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</si>
  <si>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</si>
  <si>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</si>
  <si>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</si>
  <si>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</si>
  <si>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</si>
  <si>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</si>
  <si>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</si>
  <si>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</si>
  <si>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</si>
  <si>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</si>
  <si>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</si>
  <si>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</si>
  <si>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</si>
  <si>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</si>
  <si>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</si>
  <si>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</si>
  <si>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</si>
  <si>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</si>
  <si>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</si>
  <si>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</si>
  <si>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</si>
  <si>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</si>
  <si>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</si>
  <si>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</si>
  <si>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</si>
  <si>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</si>
  <si>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</si>
  <si>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</si>
  <si>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</si>
  <si>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</si>
  <si>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</si>
  <si>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</si>
  <si>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</si>
  <si>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</si>
  <si>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</si>
  <si>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</si>
  <si>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</si>
  <si>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</si>
  <si>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</si>
  <si>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</si>
  <si>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</si>
  <si>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</si>
  <si>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</si>
  <si>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</si>
  <si>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</si>
  <si>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</si>
  <si>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</si>
  <si>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</si>
  <si>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</si>
  <si>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</si>
  <si>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</si>
  <si>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</si>
  <si>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</si>
  <si>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</si>
  <si>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</si>
  <si>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</si>
  <si>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</si>
  <si>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</si>
  <si>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</si>
  <si>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</si>
  <si>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</si>
  <si>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</si>
  <si>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</si>
  <si>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</si>
  <si>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</si>
  <si>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</si>
  <si>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</si>
  <si>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</si>
  <si>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</si>
  <si>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</si>
  <si>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</si>
  <si>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</si>
  <si>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</si>
  <si>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</si>
  <si>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</si>
  <si>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</si>
  <si>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</si>
  <si>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</si>
  <si>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</si>
  <si>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</si>
  <si>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</si>
  <si>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</si>
  <si>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</si>
  <si>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</si>
  <si>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</si>
  <si>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</si>
  <si>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</si>
  <si>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</si>
  <si>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</si>
  <si>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</si>
  <si>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</si>
  <si>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</si>
  <si>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</si>
  <si>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</si>
  <si>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</si>
  <si>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</si>
  <si>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</si>
  <si>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</si>
  <si>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</si>
  <si>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</si>
  <si>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</si>
  <si>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</si>
  <si>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</si>
  <si>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</si>
  <si>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</si>
  <si>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</si>
  <si>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</si>
  <si>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</si>
  <si>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</si>
  <si>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</si>
  <si>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</si>
  <si>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</si>
  <si>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</si>
  <si>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</si>
  <si>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</si>
  <si>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</si>
  <si>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</si>
  <si>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</si>
  <si>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</si>
  <si>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</si>
  <si>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</si>
  <si>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</si>
  <si>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</si>
  <si>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</si>
  <si>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</si>
  <si>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</si>
  <si>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</si>
  <si>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</si>
  <si>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</si>
  <si>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</si>
  <si>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</si>
  <si>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</si>
  <si>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</si>
  <si>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</si>
  <si>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</si>
  <si>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</si>
  <si>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</si>
  <si>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</si>
  <si>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</si>
  <si>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</si>
  <si>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</si>
  <si>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</si>
  <si>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</si>
  <si>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</si>
  <si>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</si>
  <si>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</si>
  <si>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</si>
  <si>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</si>
  <si>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</si>
  <si>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</si>
  <si>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</si>
  <si>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</si>
  <si>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</si>
  <si>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</si>
  <si>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</si>
  <si>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</si>
  <si>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</si>
  <si>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</si>
  <si>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</si>
  <si>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</si>
  <si>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</si>
  <si>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</si>
  <si>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</si>
  <si>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</si>
  <si>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</si>
  <si>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</si>
  <si>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</si>
  <si>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</si>
  <si>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</si>
  <si>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</si>
  <si>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</si>
  <si>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</si>
  <si>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</si>
  <si>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</si>
  <si>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</si>
  <si>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</si>
  <si>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</si>
  <si>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</si>
  <si>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</si>
  <si>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</si>
  <si>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</si>
  <si>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</si>
  <si>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</si>
  <si>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</si>
  <si>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</si>
  <si>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</si>
  <si>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</si>
  <si>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</si>
  <si>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</si>
  <si>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</si>
  <si>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</si>
  <si>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</si>
  <si>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</si>
  <si>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</si>
  <si>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</si>
  <si>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</si>
  <si>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</si>
  <si>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</si>
  <si>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</si>
  <si>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</si>
  <si>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</si>
  <si>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</si>
  <si>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</si>
  <si>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</si>
  <si>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</si>
  <si>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</si>
  <si>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</si>
  <si>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</si>
  <si>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</si>
  <si>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</si>
  <si>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</si>
  <si>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</si>
  <si>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</si>
  <si>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</si>
  <si>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</si>
  <si>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</si>
  <si>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</si>
  <si>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</si>
  <si>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</si>
  <si>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</si>
  <si>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</si>
  <si>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</si>
  <si>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</si>
  <si>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</si>
  <si>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</si>
  <si>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</si>
  <si>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</si>
  <si>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</si>
  <si>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</si>
  <si>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</si>
  <si>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</si>
  <si>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</si>
  <si>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</si>
  <si>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</si>
  <si>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</si>
  <si>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</si>
  <si>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</si>
  <si>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</si>
  <si>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</si>
  <si>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</si>
  <si>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</si>
  <si>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</si>
  <si>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</si>
  <si>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</si>
  <si>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</si>
  <si>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</si>
  <si>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</si>
  <si>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</si>
  <si>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</si>
  <si>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</si>
  <si>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</si>
  <si>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</si>
  <si>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</si>
  <si>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</si>
  <si>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</si>
  <si>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</si>
  <si>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</si>
  <si>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</si>
  <si>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</si>
  <si>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</si>
  <si>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</si>
  <si>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</si>
  <si>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</si>
  <si>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</si>
  <si>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</si>
  <si>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</si>
  <si>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</si>
  <si>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</si>
  <si>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</si>
  <si>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</si>
  <si>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</si>
  <si>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</si>
  <si>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</si>
  <si>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</si>
  <si>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</si>
  <si>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</si>
  <si>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</si>
  <si>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</si>
  <si>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</si>
  <si>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</si>
  <si>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</si>
  <si>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</si>
  <si>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</si>
  <si>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</si>
  <si>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</si>
  <si>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</si>
  <si>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</si>
  <si>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</si>
  <si>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</si>
  <si>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</si>
  <si>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</si>
  <si>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</si>
  <si>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</si>
  <si>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</si>
  <si>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</si>
  <si>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</si>
  <si>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</si>
  <si>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</si>
  <si>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</si>
  <si>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</si>
  <si>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</si>
  <si>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</si>
  <si>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</si>
  <si>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</si>
  <si>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</si>
  <si>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</si>
  <si>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</si>
  <si>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</si>
  <si>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</si>
  <si>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</si>
  <si>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</si>
  <si>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</si>
  <si>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</si>
  <si>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</si>
  <si>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</si>
  <si>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</si>
  <si>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</si>
  <si>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</si>
  <si>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</si>
  <si>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</si>
  <si>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</si>
  <si>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</si>
  <si>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</si>
  <si>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</si>
  <si>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</si>
  <si>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</si>
  <si>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</si>
  <si>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</si>
  <si>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</si>
  <si>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</si>
  <si>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</si>
  <si>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</si>
  <si>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</si>
  <si>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</si>
  <si>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</si>
  <si>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</si>
  <si>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</si>
  <si>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</si>
  <si>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</si>
  <si>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</si>
  <si>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</si>
  <si>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</si>
  <si>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</si>
  <si>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</si>
  <si>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</si>
  <si>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</si>
  <si>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</si>
  <si>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</si>
  <si>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</si>
  <si>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</si>
  <si>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</si>
  <si>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</si>
  <si>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</si>
  <si>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</si>
  <si>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</si>
  <si>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</si>
  <si>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</si>
  <si>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</si>
  <si>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</si>
  <si>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</si>
  <si>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</si>
  <si>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</si>
  <si>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</si>
  <si>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</si>
  <si>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</si>
  <si>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</si>
  <si>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</si>
  <si>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</si>
  <si>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</si>
  <si>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</si>
  <si>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</si>
  <si>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</si>
  <si>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</si>
  <si>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</si>
  <si>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</si>
  <si>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</si>
  <si>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</si>
  <si>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</si>
  <si>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</si>
  <si>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</si>
  <si>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</si>
  <si>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</si>
  <si>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</si>
  <si>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</si>
  <si>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</si>
  <si>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</si>
  <si>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</si>
  <si>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</si>
  <si>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</si>
  <si>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</si>
  <si>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</si>
  <si>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</si>
  <si>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</si>
  <si>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</si>
  <si>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</si>
  <si>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</si>
  <si>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</si>
  <si>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</si>
  <si>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</si>
  <si>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</si>
  <si>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</si>
  <si>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</si>
  <si>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</si>
  <si>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</si>
  <si>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</si>
  <si>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</si>
  <si>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</si>
  <si>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</si>
  <si>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</si>
  <si>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</si>
  <si>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</si>
  <si>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</si>
  <si>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</si>
  <si>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</si>
  <si>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</si>
  <si>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</si>
  <si>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</si>
  <si>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</si>
  <si>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</si>
  <si>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</si>
  <si>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</si>
  <si>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</si>
  <si>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</si>
  <si>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</si>
  <si>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</si>
  <si>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</si>
  <si>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</si>
  <si>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</si>
  <si>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</si>
  <si>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</si>
  <si>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</si>
  <si>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</si>
  <si>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</si>
  <si>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</si>
  <si>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</si>
  <si>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</si>
  <si>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</si>
  <si>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</si>
  <si>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</si>
  <si>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</si>
  <si>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</si>
  <si>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</si>
  <si>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</si>
  <si>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</si>
  <si>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</si>
  <si>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</si>
  <si>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</si>
  <si>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</si>
  <si>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</si>
  <si>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</si>
  <si>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</si>
  <si>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</si>
  <si>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</si>
  <si>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</si>
  <si>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</si>
  <si>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</si>
  <si>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</si>
  <si>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</si>
  <si>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</si>
  <si>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</si>
  <si>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</si>
  <si>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</si>
  <si>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</si>
  <si>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</si>
  <si>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</si>
  <si>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</si>
  <si>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</si>
  <si>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</si>
  <si>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</si>
  <si>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</si>
  <si>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</si>
  <si>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</si>
  <si>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</si>
  <si>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</si>
  <si>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</si>
  <si>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</si>
  <si>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</si>
  <si>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</si>
  <si>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</si>
  <si>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</si>
  <si>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</si>
  <si>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</si>
  <si>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</si>
  <si>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</si>
  <si>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</si>
  <si>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</si>
  <si>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</si>
  <si>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S. Pendergrass / Nanney STL</t>
  </si>
  <si>
    <t>E. Boyce / Bell</t>
  </si>
  <si>
    <t>E. Nielson / Chuang</t>
  </si>
  <si>
    <t>E. Miner DL / Welch</t>
  </si>
  <si>
    <t>E. Casper / Turner</t>
  </si>
  <si>
    <t>S. Komatsu / Clawson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</si>
  <si>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</si>
  <si>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</si>
  <si>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</si>
  <si>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</si>
  <si>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</si>
  <si>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</si>
  <si>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</si>
  <si>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</si>
  <si>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</si>
  <si>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</si>
  <si>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</si>
  <si>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</si>
  <si>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</si>
  <si>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</si>
  <si>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</si>
  <si>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</si>
  <si>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</si>
  <si>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</si>
  <si>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</si>
  <si>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</si>
  <si>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</si>
  <si>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</si>
  <si>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</si>
  <si>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</si>
  <si>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</si>
  <si>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</si>
  <si>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</si>
  <si>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</si>
  <si>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</si>
  <si>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</si>
  <si>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</si>
  <si>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</si>
  <si>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</si>
  <si>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</si>
  <si>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</si>
  <si>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</si>
  <si>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</si>
  <si>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</si>
  <si>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</si>
  <si>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</si>
  <si>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</si>
  <si>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</si>
  <si>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</si>
  <si>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</si>
  <si>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</si>
  <si>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</si>
  <si>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</si>
  <si>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</si>
  <si>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</si>
  <si>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</si>
  <si>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</si>
  <si>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</si>
  <si>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</si>
  <si>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</si>
  <si>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</si>
  <si>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</si>
  <si>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</si>
  <si>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</si>
  <si>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</si>
  <si>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</si>
  <si>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</si>
  <si>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</si>
  <si>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</si>
  <si>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</si>
  <si>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</si>
  <si>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</si>
  <si>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</si>
  <si>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</si>
  <si>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</si>
  <si>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</si>
  <si>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</si>
  <si>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</si>
  <si>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</si>
  <si>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</si>
  <si>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</si>
  <si>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</si>
  <si>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</si>
  <si>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</si>
  <si>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</si>
  <si>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</si>
  <si>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</si>
  <si>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</si>
  <si>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</si>
  <si>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</si>
  <si>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</si>
  <si>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</si>
  <si>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</si>
  <si>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</si>
  <si>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</si>
  <si>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2016:3:2:7:ZHUBEI_1_S</t>
  </si>
  <si>
    <t>2016:3:2:7:ZHUBEI_2_E</t>
  </si>
  <si>
    <t>2016:3:2:7:ZHUBEI_2_S</t>
  </si>
  <si>
    <t>2016:3:2:7:ZHUBEI_3_E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</si>
  <si>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</si>
  <si>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</si>
  <si>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</si>
  <si>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</si>
  <si>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</si>
  <si>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</si>
  <si>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</si>
  <si>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</si>
  <si>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</si>
  <si>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</si>
  <si>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</si>
  <si>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</si>
  <si>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</si>
  <si>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</si>
  <si>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</si>
  <si>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</si>
  <si>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</si>
  <si>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</si>
  <si>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</si>
  <si>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</si>
  <si>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</si>
  <si>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</si>
  <si>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</si>
  <si>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</si>
  <si>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</si>
  <si>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</si>
  <si>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</si>
  <si>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</si>
  <si>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</si>
  <si>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</si>
  <si>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</si>
  <si>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</si>
  <si>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</si>
  <si>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</si>
  <si>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</si>
  <si>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</si>
  <si>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</si>
  <si>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</si>
  <si>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</si>
  <si>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</si>
  <si>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</si>
  <si>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</si>
  <si>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</si>
  <si>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</si>
  <si>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</si>
  <si>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</si>
  <si>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</si>
  <si>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</si>
  <si>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</si>
  <si>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</si>
  <si>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</si>
  <si>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</si>
  <si>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</si>
  <si>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</si>
  <si>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</si>
  <si>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</si>
  <si>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</si>
  <si>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</si>
  <si>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</si>
  <si>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</si>
  <si>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</si>
  <si>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</si>
  <si>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</si>
  <si>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</si>
  <si>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</si>
  <si>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</si>
  <si>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</si>
  <si>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</si>
  <si>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</si>
  <si>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</si>
  <si>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</si>
  <si>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</si>
  <si>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</si>
  <si>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</si>
  <si>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</si>
  <si>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</si>
  <si>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</si>
  <si>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</si>
  <si>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</si>
  <si>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</si>
  <si>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</si>
  <si>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</si>
  <si>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</si>
  <si>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</si>
  <si>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</si>
  <si>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</si>
  <si>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</si>
  <si>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</si>
  <si>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</si>
  <si>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</si>
  <si>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</si>
  <si>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</si>
  <si>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</si>
  <si>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</si>
  <si>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</si>
  <si>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</si>
  <si>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</si>
  <si>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</si>
  <si>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</si>
  <si>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</si>
  <si>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</si>
  <si>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</si>
  <si>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</si>
  <si>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</si>
  <si>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</si>
  <si>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</si>
  <si>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</si>
  <si>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</si>
  <si>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</si>
  <si>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</si>
  <si>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</si>
  <si>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</si>
  <si>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</si>
  <si>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</si>
  <si>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</si>
  <si>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</si>
  <si>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</si>
  <si>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</si>
  <si>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</si>
  <si>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</si>
  <si>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</si>
  <si>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</si>
  <si>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</si>
  <si>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</si>
  <si>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</si>
  <si>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</si>
  <si>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</si>
  <si>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</si>
  <si>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</si>
  <si>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</si>
  <si>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</si>
  <si>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</si>
  <si>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</si>
  <si>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</si>
  <si>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</si>
  <si>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</si>
  <si>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</si>
  <si>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</si>
  <si>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</si>
  <si>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</si>
  <si>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</si>
  <si>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</si>
  <si>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2016:3:3:7:ZHUBEI_1_S</t>
  </si>
  <si>
    <t>2016:3:3:7:ZHUBEI_2_E</t>
  </si>
  <si>
    <t>2016:3:3:7:ZHUBEI_2_S</t>
  </si>
  <si>
    <t>2016:3:3:7:ZHUBEI_3_E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</si>
  <si>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</si>
  <si>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</si>
  <si>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</si>
  <si>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</si>
  <si>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</si>
  <si>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</si>
  <si>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</si>
  <si>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</si>
  <si>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</si>
  <si>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</si>
  <si>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</si>
  <si>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</si>
  <si>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</si>
  <si>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</si>
  <si>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</si>
  <si>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</si>
  <si>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</si>
  <si>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</si>
  <si>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</si>
  <si>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</si>
  <si>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</si>
  <si>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</si>
  <si>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</si>
  <si>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</si>
  <si>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</si>
  <si>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</si>
  <si>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</si>
  <si>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</si>
  <si>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</si>
  <si>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</si>
  <si>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</si>
  <si>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</si>
  <si>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</si>
  <si>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</si>
  <si>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</si>
  <si>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</si>
  <si>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</si>
  <si>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</si>
  <si>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</si>
  <si>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</si>
  <si>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</si>
  <si>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</si>
  <si>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</si>
  <si>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</si>
  <si>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</si>
  <si>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</si>
  <si>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</si>
  <si>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</si>
  <si>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</si>
  <si>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</si>
  <si>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</si>
  <si>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</si>
  <si>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</si>
  <si>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</si>
  <si>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0972576641</t>
  </si>
  <si>
    <t>JIAYI</t>
  </si>
  <si>
    <t>0972263533</t>
  </si>
  <si>
    <t>0975087308</t>
  </si>
  <si>
    <t>0972377671</t>
  </si>
  <si>
    <t>0972576305</t>
  </si>
  <si>
    <t>0972263537</t>
  </si>
  <si>
    <t>0972263536</t>
  </si>
  <si>
    <t>0972263526</t>
  </si>
  <si>
    <t>TAIZHONG_SOUTH</t>
  </si>
  <si>
    <t>0972263547</t>
  </si>
  <si>
    <t>TAINAN</t>
  </si>
  <si>
    <t>0972908863</t>
  </si>
  <si>
    <t>0972263559</t>
  </si>
  <si>
    <t>0972263542</t>
  </si>
  <si>
    <t>0972263541</t>
  </si>
  <si>
    <t>0972263545</t>
  </si>
  <si>
    <t>0972987336</t>
  </si>
  <si>
    <t>0975095021</t>
  </si>
  <si>
    <t>0975081076</t>
  </si>
  <si>
    <t>0972377615</t>
  </si>
  <si>
    <t>0972263525</t>
  </si>
  <si>
    <t>0972263550</t>
  </si>
  <si>
    <t>0975135263</t>
  </si>
  <si>
    <t>TAIZHONG_EAST</t>
  </si>
  <si>
    <t>0975865851</t>
  </si>
  <si>
    <t>0972987211</t>
  </si>
  <si>
    <t>TAIZHONG_WEST</t>
  </si>
  <si>
    <t>0972987266</t>
  </si>
  <si>
    <t>0975165027</t>
  </si>
  <si>
    <t>0972263546</t>
  </si>
  <si>
    <t>0972263503</t>
  </si>
  <si>
    <t>0972377670</t>
  </si>
  <si>
    <t>GAOXIONG_NORTH</t>
  </si>
  <si>
    <t>0972576301</t>
  </si>
  <si>
    <t>PINGDONG</t>
  </si>
  <si>
    <t>0972377603</t>
  </si>
  <si>
    <t>0972377673</t>
  </si>
  <si>
    <t>0972263506</t>
  </si>
  <si>
    <t>0972263507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</si>
  <si>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AN,MEINONG,LIUGUI,JIAXIAN,SHANLIN,NEIMEN,MAOLIN,GAOXIONG_TAOYUAN,NAMAXIA,JIAYI,TAIBAO,PUZI,BUDAI,DALIN,MINXIONG,XIKOU,XINGANG,LIUJIAO,JIAYI_DONGSHI,YIZHU,LUCAO,SHUISHANG,ZHONGPU,ZHUQI,MEISHAN,FANLU,DAPU,ALISHAN,NANTOU,NANTOU_CITY,PULI,CAOTUN,ZHUSHAN,JIJI,MINGJIAN,LUGU,ZHONGLIAO,YUCHI,GUOXING,SHUILI,NANYOU_XINYI,NANYOU_RENAI,PENGHU,MAGONG,HUXI,BAISHA,XIYU,WANGAN,QIMEI,PINGDONG,PINGDONG_CITY,CHAZHOU,DONGANG,DONGGANG,HENGCHUN,WANDAN,CHANGZHI,LINLUO,JIURU,LIGANG,YANPU,GAOSHU,WANLUAN,NEIPU,ZHUTIAN,XINPI,FANGLIAO,XINYUAN,KANDING,LINBIAN,NANZHOU,JIADONG,LIUQIU,CHECHENG,MANZHOU,FANGSHAN,SANDIMEN,WUTAI,MAJIA,TAIWU,LAIYI,CHUNRI,SHIZI,MUDAN,TAINAN,XINYING,YANSHUI,BAIHE,LIUYING,HOUBI,DONGSHAN,MADOU,XIAYING,LIUJIA,GUANTIAN,DANEI,JIALI,XUEJIA,XIGANG,QIGU,JIANGJUN,BEIMEN,XINHUA,SHANHUA,XINSHI,ANDING,SHANSHANGQU,YUJING,NANXI,NANHUA,ZUOZHEN,RENDE,GUIREN,GUANMIAO,LONGQI,YONGKANG,TAINAN_EAST,TAINAN_SOUTH,TAINAN_NORTH,ANNAN,ANPING,WEST_CENTRAL,TAIZHONG,NANTUN,BEITUN,FENGYUAN,TAIZHONG_DONGSHI,DAJIA,QINGSHUI,SHALU,WUQI,HOULI,SHENGANG,TANZI,DAYA,XINSHE,SHIGANG,WAIPU,TAIZHONG_DAAN,WURI,DADU,LONGJING,WUFENG,TAIPING,DALI,HEPING,TAIZHONG_WEST,TAIZHONG_EAST,XITUN,TAIZHONG_CENTRAL,TAIZHONG_NORTH,TAIZHONG_SOUTH,YUNLIN,DOULIU,DOUNAN,HUWEI,XILUO,TUKU,BEIGANG,GUKENG,DAPI,CITONG,LINNEI,ERLUN,LUNBEI,MAILIAO,YULIN_DONGSHI,BAOZHONG,TAIXI,YUANCHANG,SIHU,KOUHU,SHUILIN,ZHANGHUA,ZHANGHUA_CITY,YUANLIN,LUGANG,HEMEI,BEIDOU,ZHANGHUA_XIHU,TIANZHONG,ERLIN,XIANXI,SHENGANG,ZHANGHUA_FUXING,XIUSHUI,HUATAN,FENYUAN,DACUN,PUYAN,PUXIN,YONGJING,SHETOU,ERSHUI,TIANWEI,PITOU,FANGYUAN,DACHENG,ZHUTANG,XIZHOU,高雄,高雄市,鹽埕區,鼓山區,左營區,楠梓區,三民區,新興區,前金區,苓雅區,前鎮區,旗津區,小港區,鳳山區,林園區,大寮區,大樹區,大社區,仁武區,鳥松區,岡山區,橋頭區,燕巢區,田寮區,阿蓮區,路竹區,湖內區,茄萣區,永安區,彌陀區,梓官區,旗山區,美濃區,六龜區,甲仙區,杉林區,內門區,茂林區,桃源區,那瑪夏區,嘉義,太保市,朴子市,布袋鎮,大林鎮,民雄鄉,溪口鄉,新港鄉,六腳鄉,東石鄉,義竹鄉,鹿草鄉,水上鄉,中埔鄉,竹崎鄉,梅山鄉,番路鄉,大埔鄉,阿里山鄉,南投,南投市,埔里鎮,草屯鎮,竹山鎮,集集鎮,名間鄉,鹿谷鄉,中寮鄉,魚池鄉,國姓鄉,水里鄉,信義鄉,仁愛鄉,澎湖,馬公市,湖西鄉,白沙鄉,西嶼鄉,望安鄉,七美鄉,屏東,屏東市,潮州鎮,東港鎮,恆春鎮,萬丹鄉,長治鄉,麟洛鄉,九如鄉,里港鄉,鹽埔鄉,高樹鄉,萬巒鄉,內埔鄉,竹田鄉,新埤鄉,枋寮鄉,新園鄉,崁頂鄉,林邊鄉,南州鄉,佳冬鄉,琉球鄉,車城鄉,滿州鄉,枋山鄉,三地門鄉,霧臺鄉,瑪家鄉,泰武鄉,來義鄉,春日鄉,獅子鄉,牡丹鄉,台南,臺南,新營區,鹽水區,白河區,柳營區,後壁區,東山區,麻豆區,下營區,六甲區,官田區,大內區,佳里區,學甲區,西港區,七股區,將軍區,北門區,新化區,善化區,新市區,安定區,山上區,玉井區,楠西區,南化區,左鎮區,仁德區,歸仁區,關廟區,龍崎區,永康區,台南東區,臺南東區,台南南區,臺南南區,台南北區,臺南北區,安南區,安平區,中西區,台中,臺中,南屯區,北屯區,豐原區,東勢區,大甲區,清水區,沙鹿區,梧棲區,后里區,神岡區,潭子區,大雅區,新社區,石岡區,外埔區,台中大安區,臺中大安區,烏日區,大肚區,龍井區,霧峰區,太平區,大里區,和平區,台中西區,臺中西區,台中東區,臺中東區,西屯區,台中中區,臺中中區,台中北區,臺中北區,台中南區,臺中南區,雲林,斗六市,斗南鎮,虎尾鎮,西螺鎮,土庫鎮,北港鎮,古坑鄉,大埤鄉,莿桐鄉,林內鄉,二崙鄉,崙背鄉,麥寮鄉,東勢鄉,褒忠鄉,臺西鄉,元長鄉,四湖鄉,口湖鄉,水林鄉,彰化,彰化市,員林市,鹿港鎮,和美鎮,北斗鎮,溪湖鎮,田中鎮,二林鎮,線西鄉,伸港鄉,彰化福興鄉,秀水鄉,花壇鄉,芬園鄉,大村鄉,埔鹽鄉,埔心鄉,永靖鄉,社頭鄉,二水鄉,田尾鄉,埤頭鄉,芳苑鄉,大城鄉,竹塘鄉,溪州鄉</t>
  </si>
  <si>
    <t>0975152718</t>
  </si>
  <si>
    <t>0972263520</t>
  </si>
  <si>
    <t>0972263505</t>
  </si>
  <si>
    <t>0972263504</t>
  </si>
  <si>
    <t>0975877635</t>
  </si>
  <si>
    <t>0972263565</t>
  </si>
  <si>
    <t>0972263564</t>
  </si>
  <si>
    <t>0975503229</t>
  </si>
  <si>
    <t>0972377650</t>
  </si>
  <si>
    <t>0972263516</t>
  </si>
  <si>
    <t>0975118036</t>
  </si>
  <si>
    <t>0972263539</t>
  </si>
  <si>
    <t>0972263554</t>
  </si>
  <si>
    <t>0988967883</t>
  </si>
  <si>
    <t>0972263551</t>
  </si>
  <si>
    <t>GAOXIONG_WEST</t>
  </si>
  <si>
    <t>0972576300</t>
  </si>
  <si>
    <t>0972263512</t>
  </si>
  <si>
    <t>0972263517</t>
  </si>
  <si>
    <t>0972263518</t>
  </si>
  <si>
    <t>0972263519</t>
  </si>
  <si>
    <t>0973263502</t>
  </si>
  <si>
    <t>0972263511</t>
  </si>
  <si>
    <t>0972377635</t>
  </si>
  <si>
    <t>0972377675</t>
  </si>
  <si>
    <t>0972263557</t>
  </si>
  <si>
    <t>0972263552</t>
  </si>
  <si>
    <t>0972263553</t>
  </si>
  <si>
    <t>0972263558</t>
  </si>
  <si>
    <t>0975877605</t>
  </si>
  <si>
    <t>0975686572</t>
  </si>
  <si>
    <t>0975861833</t>
  </si>
  <si>
    <t>0972377672</t>
  </si>
  <si>
    <t>0975556780</t>
  </si>
  <si>
    <t>0975862963</t>
  </si>
  <si>
    <t>0972263567</t>
  </si>
  <si>
    <t>0972263561</t>
  </si>
  <si>
    <t>0972263510</t>
  </si>
  <si>
    <t>0972263500</t>
  </si>
  <si>
    <t>0972263515</t>
  </si>
  <si>
    <t>0972263523</t>
  </si>
  <si>
    <t>0975117219</t>
  </si>
  <si>
    <t>0978851073</t>
  </si>
  <si>
    <t>0972263570</t>
  </si>
  <si>
    <t>0972263560</t>
  </si>
  <si>
    <t>0972263527</t>
  </si>
  <si>
    <t>ZHONGXING</t>
  </si>
  <si>
    <t>0972263528</t>
  </si>
  <si>
    <t>0972377691</t>
  </si>
  <si>
    <t>0972263529</t>
  </si>
  <si>
    <t>0978853607</t>
  </si>
  <si>
    <t>0978809213</t>
  </si>
  <si>
    <t>0972263540</t>
  </si>
  <si>
    <t>0972377695</t>
  </si>
  <si>
    <t>0972263521</t>
  </si>
  <si>
    <t>0972263522</t>
  </si>
  <si>
    <t>0972263530</t>
  </si>
  <si>
    <t>0975877667</t>
  </si>
  <si>
    <t>0972263531</t>
  </si>
  <si>
    <t>0972263524</t>
  </si>
  <si>
    <t>0972263538</t>
  </si>
  <si>
    <t>0972576529</t>
  </si>
  <si>
    <t>ANKANG_E</t>
  </si>
  <si>
    <t>E. Merrell / Griffin EL</t>
  </si>
  <si>
    <t>XINDIAN</t>
  </si>
  <si>
    <t>SOUTH</t>
  </si>
  <si>
    <t>ANKANG</t>
  </si>
  <si>
    <t>ANKANG,安康</t>
  </si>
  <si>
    <t>0972576500</t>
  </si>
  <si>
    <t>ASSISTANTS</t>
  </si>
  <si>
    <t>E. Johnson AP</t>
  </si>
  <si>
    <t>XINAN</t>
  </si>
  <si>
    <t>CENTRAL</t>
  </si>
  <si>
    <t>DAAN,NEW_TAIPEI,大安區,新北市</t>
  </si>
  <si>
    <t>0972576501</t>
  </si>
  <si>
    <t>E. Roe AP</t>
  </si>
  <si>
    <t>0912576044</t>
  </si>
  <si>
    <t>E. Scovel / Tan</t>
  </si>
  <si>
    <t>BADE</t>
  </si>
  <si>
    <t>BADE,DAXI,FUXING,八德區,八德,大溪區,復興區</t>
  </si>
  <si>
    <t>0972939022</t>
  </si>
  <si>
    <t>YINGGE,鶯歌區</t>
  </si>
  <si>
    <t>0912576049</t>
  </si>
  <si>
    <t>S. Bain EL / Brinkerhoff</t>
  </si>
  <si>
    <t>BADE,八德區</t>
  </si>
  <si>
    <t>0972961085</t>
  </si>
  <si>
    <t>BANQIAO_S</t>
  </si>
  <si>
    <t>S. Hendricks EL / Li</t>
  </si>
  <si>
    <t>BANQIAO</t>
  </si>
  <si>
    <t>WEST</t>
  </si>
  <si>
    <t>XINBAN</t>
  </si>
  <si>
    <t>BANQIAO,板橋,板橋區</t>
  </si>
  <si>
    <t>0972576546</t>
  </si>
  <si>
    <t>BEITOU_E</t>
  </si>
  <si>
    <t>E. Dixon / Facer EL</t>
  </si>
  <si>
    <t>BEITOU</t>
  </si>
  <si>
    <t>NORTH</t>
  </si>
  <si>
    <t>BEITOU,北投區,北投</t>
  </si>
  <si>
    <t>0963790682</t>
  </si>
  <si>
    <t>BEITOU_S</t>
  </si>
  <si>
    <t>S. Juarez / Maxwell</t>
  </si>
  <si>
    <t>0972576517</t>
  </si>
  <si>
    <t>DANFENG_E</t>
  </si>
  <si>
    <t>E. Lin DL / Okeson EL</t>
  </si>
  <si>
    <t>XINZHUANG</t>
  </si>
  <si>
    <t>DANFENG</t>
  </si>
  <si>
    <t>XINZHUANG,TAISHAN,LINKOU,新莊,泰山,泰山區,林口,林口區</t>
  </si>
  <si>
    <t>0912576043</t>
  </si>
  <si>
    <t>DANSHUI_A_E</t>
  </si>
  <si>
    <t>E. Francis / Byers EL</t>
  </si>
  <si>
    <t>DANSHUI</t>
  </si>
  <si>
    <t>BALI,DANSHUI,八里區,淡水區</t>
  </si>
  <si>
    <t>0963938175</t>
  </si>
  <si>
    <t>DANSHUI_B_E</t>
  </si>
  <si>
    <t>E. Gray / Peterson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</si>
  <si>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</si>
  <si>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</si>
  <si>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</si>
  <si>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</si>
  <si>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</si>
  <si>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</si>
  <si>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</si>
  <si>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E. Crawford DL / Swank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</si>
  <si>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</si>
  <si>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</si>
  <si>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</si>
  <si>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</si>
  <si>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</si>
  <si>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</si>
  <si>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</si>
  <si>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S. Haupt / LeFevre STL</t>
  </si>
  <si>
    <t>0963932617</t>
  </si>
  <si>
    <t>HUALIAN_2_E</t>
  </si>
  <si>
    <t>E. Jensen / Garlick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</si>
  <si>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</si>
  <si>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</si>
  <si>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</si>
  <si>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</si>
  <si>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E. Pack / Humphries ZL</t>
  </si>
  <si>
    <t>HUALIAN_3_A_E</t>
  </si>
  <si>
    <t>HUALIAN_3</t>
  </si>
  <si>
    <t>HUALIAN_3_B_E</t>
  </si>
  <si>
    <t>0963832102</t>
  </si>
  <si>
    <t>HUALIAN_3_E</t>
  </si>
  <si>
    <t>E. Welker DL / Miller</t>
  </si>
  <si>
    <t>XINCHENG,XIULIN,新城鄉,秀林鄉,HUALIEN_CITY,花蓮市</t>
  </si>
  <si>
    <t>0972576591</t>
  </si>
  <si>
    <t>HUALIAN_3_S</t>
  </si>
  <si>
    <t>S. Kitchens EL / Tinsley</t>
  </si>
  <si>
    <t>0972576520</t>
  </si>
  <si>
    <t>JILONG_A_E</t>
  </si>
  <si>
    <t>E. Brinton DL / James EL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</si>
  <si>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</si>
  <si>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</si>
  <si>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</si>
  <si>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</si>
  <si>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</si>
  <si>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E. Andelin / Lin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</si>
  <si>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</si>
  <si>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</si>
  <si>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</si>
  <si>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E. Robinson / Christensen ZL</t>
  </si>
  <si>
    <t>JINGXIN</t>
  </si>
  <si>
    <t>XINDIAN,JINGMEI,景美</t>
  </si>
  <si>
    <t>0972576573</t>
  </si>
  <si>
    <t>JINGXIN_S</t>
  </si>
  <si>
    <t>S. Huntington / Johnson</t>
  </si>
  <si>
    <t>0965113871</t>
  </si>
  <si>
    <t>JINHUA_S</t>
  </si>
  <si>
    <t>S. Wang / Menzie</t>
  </si>
  <si>
    <t>JINHUA</t>
  </si>
  <si>
    <t>WANDA</t>
  </si>
  <si>
    <t>DAAN,大安區</t>
  </si>
  <si>
    <t>0972576560</t>
  </si>
  <si>
    <t>E. King  DL EL / Hsu</t>
  </si>
  <si>
    <t>LONGTAN</t>
  </si>
  <si>
    <t>LONGTAN,龍潭區,龍潭</t>
  </si>
  <si>
    <t>0963917870</t>
  </si>
  <si>
    <t>LUODONG_A_E</t>
  </si>
  <si>
    <t>E. Welch DL / Wu EL</t>
  </si>
  <si>
    <t>YILAN</t>
  </si>
  <si>
    <t>LUODONG,DONGSHAN,SANXING,YILAN_DATONG,NANAO,羅東,羅東鎮,冬山鄉,三星鄉,宜蘭_大同鄉,大同鄉,南澳鄉</t>
  </si>
  <si>
    <t>0963912027</t>
  </si>
  <si>
    <t>LUODONG_B_E</t>
  </si>
  <si>
    <t>E. Iverson / Lloyd</t>
  </si>
  <si>
    <t>0972576542</t>
  </si>
  <si>
    <t>LUZHOU_A_E</t>
  </si>
  <si>
    <t>E. Loke / McPherson</t>
  </si>
  <si>
    <t>SANCHONG</t>
  </si>
  <si>
    <t>LUZHOU</t>
  </si>
  <si>
    <t>LUZHOU,WUGU,蘆洲,蘆洲區,五股,五股區</t>
  </si>
  <si>
    <t>0965008522</t>
  </si>
  <si>
    <t>LUZHOU_B_E</t>
  </si>
  <si>
    <t>E. Anderton EL / Simonson</t>
  </si>
  <si>
    <t>MIAOLI_A_E</t>
  </si>
  <si>
    <t>TOUFEN_MIAOLI</t>
  </si>
  <si>
    <t>ZHUNAN</t>
  </si>
  <si>
    <t>MIAOLI</t>
  </si>
  <si>
    <t>HSINCHU</t>
  </si>
  <si>
    <t>MIAOLI_B_E</t>
  </si>
  <si>
    <t>0963911267</t>
  </si>
  <si>
    <t>MIAOLI_E</t>
  </si>
  <si>
    <t>E. Hu DL / Jackson EL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</si>
  <si>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</si>
  <si>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</si>
  <si>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</si>
  <si>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E. Hammond DL / Dung</t>
  </si>
  <si>
    <t>MUZHA</t>
  </si>
  <si>
    <t>SHENKENG,SHIDING,PINGLIN,WENSHAN,深坑區,石碇區,坪林區,文山區</t>
  </si>
  <si>
    <t>0963796383</t>
  </si>
  <si>
    <t>MUZHA_S</t>
  </si>
  <si>
    <t>S. Everett EL / Huang</t>
  </si>
  <si>
    <t>0972576570</t>
  </si>
  <si>
    <t>NEIHU_E</t>
  </si>
  <si>
    <t>E. Dorius DL / Bezzant</t>
  </si>
  <si>
    <t>SONGSHAN</t>
  </si>
  <si>
    <t>NEIHU</t>
  </si>
  <si>
    <t>NEIHU,內湖區,內湖</t>
  </si>
  <si>
    <t>0972576565</t>
  </si>
  <si>
    <t>NEIHU_S</t>
  </si>
  <si>
    <t>S. Gabbitas EL / Wu</t>
  </si>
  <si>
    <t>0972576554</t>
  </si>
  <si>
    <t>JINHUA_ZL</t>
  </si>
  <si>
    <t>E. McNeil ZL / Hansen ZL</t>
  </si>
  <si>
    <t>ZHONGSHAN,TAIPEI,TAIBEI,中山區,台北,台北市,臺北,臺北市,中山</t>
  </si>
  <si>
    <t>0910358944</t>
  </si>
  <si>
    <t>OFFICE_E</t>
  </si>
  <si>
    <t>E. Elliott Operations Assistant</t>
  </si>
  <si>
    <t>0972576566</t>
  </si>
  <si>
    <t>E. Smith Recorder</t>
  </si>
  <si>
    <t>0963809216</t>
  </si>
  <si>
    <t>SANCHONG_E</t>
  </si>
  <si>
    <t>E. Luther DL / Smith</t>
  </si>
  <si>
    <t>SANCHONG,三重,三重區</t>
  </si>
  <si>
    <t>0972576587</t>
  </si>
  <si>
    <t>SANCHONG_S</t>
  </si>
  <si>
    <t>E. Haacke / Wong</t>
  </si>
  <si>
    <t>0963917982</t>
  </si>
  <si>
    <t>SANXIA_A_E</t>
  </si>
  <si>
    <t>E. Richards DL / Budd</t>
  </si>
  <si>
    <t>TUCHENG</t>
  </si>
  <si>
    <t>SANXIA</t>
  </si>
  <si>
    <t>SANXIA,三峽,三峽區</t>
  </si>
  <si>
    <t>0972576153</t>
  </si>
  <si>
    <t>SANXIA_B_E</t>
  </si>
  <si>
    <t>E. Ploeg EL / Reintjes</t>
  </si>
  <si>
    <t>0972576564</t>
  </si>
  <si>
    <t>SHILIN_ZL</t>
  </si>
  <si>
    <t>E. Sessions ZL / Aiono ZL</t>
  </si>
  <si>
    <t>SHILIN</t>
  </si>
  <si>
    <t>SHILIN,士林區,士林</t>
  </si>
  <si>
    <t>0972576543</t>
  </si>
  <si>
    <t>SHILIN_S</t>
  </si>
  <si>
    <t>S. Chan / Hsiao</t>
  </si>
  <si>
    <t>SHILIN,士林區</t>
  </si>
  <si>
    <t>0972576516</t>
  </si>
  <si>
    <t>SIYUAN_E</t>
  </si>
  <si>
    <t>E. Tang / Petermann</t>
  </si>
  <si>
    <t>SIYUAN</t>
  </si>
  <si>
    <t>XINZHUANG,新莊區,新莊</t>
  </si>
  <si>
    <t>0963938192</t>
  </si>
  <si>
    <t>SONGSHAN_ZL</t>
  </si>
  <si>
    <t>E. Liston ZL / Tan ZL</t>
  </si>
  <si>
    <t>SONGSHAN,NANGANG,松山,松山區,南港,南港區</t>
  </si>
  <si>
    <t>0963572706</t>
  </si>
  <si>
    <t>SONGSHAN_S</t>
  </si>
  <si>
    <t>S. Bowman STL / Torres Ortiz STL</t>
  </si>
  <si>
    <t>SONGSHAN,松山區</t>
  </si>
  <si>
    <t>0972576519</t>
  </si>
  <si>
    <t>TAIDONG_1_E</t>
  </si>
  <si>
    <t>E. Kirschner / Rauckhorst</t>
  </si>
  <si>
    <t>TAIDONG_1_3</t>
  </si>
  <si>
    <t>TAIDONG</t>
  </si>
  <si>
    <t>TAIDONG_1</t>
  </si>
  <si>
    <t>TAIDONG_CITY,台東市,臺東市</t>
  </si>
  <si>
    <t>0972576596</t>
  </si>
  <si>
    <t>TAIDONG_1_S</t>
  </si>
  <si>
    <t>S. Roberts / Hadley</t>
  </si>
  <si>
    <t>0972576593</t>
  </si>
  <si>
    <t>TAIDONG_2_ZL</t>
  </si>
  <si>
    <t>E. Nixon ZL / Wayment 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</si>
  <si>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</si>
  <si>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</si>
  <si>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</si>
  <si>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</si>
  <si>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S. Child EL / Hickenlooper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</si>
  <si>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</si>
  <si>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</si>
  <si>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</si>
  <si>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E. Rasmussen DL / Butler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</si>
  <si>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</si>
  <si>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</si>
  <si>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</si>
  <si>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E. Love / Shih</t>
  </si>
  <si>
    <t>TAOYUAN_1</t>
  </si>
  <si>
    <t>TAOYUAN,TAOYUAN_AREA,桃園區</t>
  </si>
  <si>
    <t>0972576588</t>
  </si>
  <si>
    <t>0963539987</t>
  </si>
  <si>
    <t>TAOYUAN_2</t>
  </si>
  <si>
    <t>0963719073</t>
  </si>
  <si>
    <t>S. Denison EL / Apsley</t>
  </si>
  <si>
    <t>0963731605</t>
  </si>
  <si>
    <t>TAOYUAN_3</t>
  </si>
  <si>
    <t>DAYUAN,大園,大園區</t>
  </si>
  <si>
    <t>0972576524</t>
  </si>
  <si>
    <t>E. Heaps ZL / Barton ZL</t>
  </si>
  <si>
    <t>TAOYUAN,桃園縣,桃園</t>
  </si>
  <si>
    <t>0972576578</t>
  </si>
  <si>
    <t>E. Alder DL EL / Coletti</t>
  </si>
  <si>
    <t>TAOYUAN_4</t>
  </si>
  <si>
    <t>LUZHU,蘆竹,蘆竹區</t>
  </si>
  <si>
    <t>0972576377</t>
  </si>
  <si>
    <t>0972576547</t>
  </si>
  <si>
    <t>TIANMU_A_E</t>
  </si>
  <si>
    <t>E. Matua DL / Chia</t>
  </si>
  <si>
    <t>TIANMU</t>
  </si>
  <si>
    <t>TIANMU,天母,天母區</t>
  </si>
  <si>
    <t>0963537337</t>
  </si>
  <si>
    <t>TIANMU_B_E</t>
  </si>
  <si>
    <t>E. Huntsman / Johnson</t>
  </si>
  <si>
    <t>TIANMU_E</t>
  </si>
  <si>
    <t>0972576590</t>
  </si>
  <si>
    <t>TOUFEN_E</t>
  </si>
  <si>
    <t>E. Perkins EL / Liao</t>
  </si>
  <si>
    <t>TOUFEN</t>
  </si>
  <si>
    <t>NANZHUANG,SANWAN,TOUFEN,南庄鄉,三灣鄉,頭份,頭份鎮</t>
  </si>
  <si>
    <t>0972576577</t>
  </si>
  <si>
    <t>TOUR_S</t>
  </si>
  <si>
    <t>S. Guan / Lindsay</t>
  </si>
  <si>
    <t>TUCHENG_A_S</t>
  </si>
  <si>
    <t>TUCHENG_B_S</t>
  </si>
  <si>
    <t>0972576539</t>
  </si>
  <si>
    <t>TUCHENG_ZL</t>
  </si>
  <si>
    <t>E. Bellingham / Ribar ZL</t>
  </si>
  <si>
    <t>TUCHENG,土城,土城區</t>
  </si>
  <si>
    <t>0972576507</t>
  </si>
  <si>
    <t>TUCHENG_S</t>
  </si>
  <si>
    <t>S. Good EL / Davis</t>
  </si>
  <si>
    <t>SHULIN,TUCHENG,樹林區,樹林,土城,土城區</t>
  </si>
  <si>
    <t>WANDA_A_S</t>
  </si>
  <si>
    <t>WANDA_B_S</t>
  </si>
  <si>
    <t>0972576562</t>
  </si>
  <si>
    <t>WANDA_E</t>
  </si>
  <si>
    <t>E. Taylor DL / Holloway</t>
  </si>
  <si>
    <t>ZHONGZHENG,WANHUA,中正區,萬華區</t>
  </si>
  <si>
    <t>0972576559</t>
  </si>
  <si>
    <t>WANDA_S</t>
  </si>
  <si>
    <t>S. Knapp / Scharman</t>
  </si>
  <si>
    <t>DATONG,大同區,ENGLISH_WARD,ENGLISH,ENGLISHWARD,英文,英文支會</t>
  </si>
  <si>
    <t>XIANGSHAN_A</t>
  </si>
  <si>
    <t>XIANGSHAN</t>
  </si>
  <si>
    <t>XIANGSHAN_B</t>
  </si>
  <si>
    <t>0912576011</t>
  </si>
  <si>
    <t>XIANGSHAN_E</t>
  </si>
  <si>
    <t>E. Diepeveen DL EL / Jensen</t>
  </si>
  <si>
    <t>BAOSHAN,XIANGSHAN,寶山鄉,香山區,香山</t>
  </si>
  <si>
    <t>0972576561</t>
  </si>
  <si>
    <t>XINAN_S</t>
  </si>
  <si>
    <t>S. Sylvester / Erickson</t>
  </si>
  <si>
    <t>XINYI,信義區</t>
  </si>
  <si>
    <t>0972576506</t>
  </si>
  <si>
    <t>XINBAN_E</t>
  </si>
  <si>
    <t>E. Robinson / Robbins</t>
  </si>
  <si>
    <t>0972576548</t>
  </si>
  <si>
    <t>XINDIAN_E</t>
  </si>
  <si>
    <t>E. Stevenson DL / Mertz</t>
  </si>
  <si>
    <t>XINDIAN,WULAI,新店,新店區,烏來,烏來區</t>
  </si>
  <si>
    <t>0972576518</t>
  </si>
  <si>
    <t>XINDIAN_S</t>
  </si>
  <si>
    <t>S. Nau EL / Huang</t>
  </si>
  <si>
    <t>0972576504</t>
  </si>
  <si>
    <t>XINPU_E</t>
  </si>
  <si>
    <t>E. Clawson DL / Landes</t>
  </si>
  <si>
    <t>XINPU</t>
  </si>
  <si>
    <t>XINPU_S</t>
  </si>
  <si>
    <t>0972576526</t>
  </si>
  <si>
    <t>XINZHU_1_E</t>
  </si>
  <si>
    <t>E. Stephens DL EL / Leonhardt</t>
  </si>
  <si>
    <t>XINZHU</t>
  </si>
  <si>
    <t>XINZHU_1</t>
  </si>
  <si>
    <t>WEST,NORTH,北區,西區</t>
  </si>
  <si>
    <t>0972576569</t>
  </si>
  <si>
    <t>XINZHU_1_S</t>
  </si>
  <si>
    <t>S. Kirkham STL / Johnson STL</t>
  </si>
  <si>
    <t>0972576563</t>
  </si>
  <si>
    <t>XINZHU_3_ZL</t>
  </si>
  <si>
    <t>E. Jensen ZL / Davidson ZL</t>
  </si>
  <si>
    <t>XINZHU_3</t>
  </si>
  <si>
    <t>EAST,XINZHU,東區,新竹</t>
  </si>
  <si>
    <t>0963660292</t>
  </si>
  <si>
    <t>XINZHU_3_S</t>
  </si>
  <si>
    <t>S. Pierson / Shek</t>
  </si>
  <si>
    <t>EAST,東區</t>
  </si>
  <si>
    <t>0972576509</t>
  </si>
  <si>
    <t>XIZHI_A_E</t>
  </si>
  <si>
    <t>E. Jacobson DL / Chiu Falck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</si>
  <si>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</si>
  <si>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</si>
  <si>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</si>
  <si>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</si>
  <si>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</si>
  <si>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</si>
  <si>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</si>
  <si>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S. Parkin EL / Fang</t>
  </si>
  <si>
    <t>0972576558</t>
  </si>
  <si>
    <t>YILAN_E</t>
  </si>
  <si>
    <t>E. Azua / Puzey / Zhou</t>
  </si>
  <si>
    <t>YILAN,YILAN_CITY,JIAOXI,YUANSHAN,宜蘭,宜蘭市,礁溪鄉,員山鄉</t>
  </si>
  <si>
    <t>0963917157</t>
  </si>
  <si>
    <t>YILAN_S</t>
  </si>
  <si>
    <t>S. Iaone / Li</t>
  </si>
  <si>
    <t>LUODONG,SUAO,TOUCHENG,ZHUANGWEI,WUJIE,羅東鎮,羅東,蘇澳鎮,蘇澳,頭城鎮,狀圍鄉,五結鄉</t>
  </si>
  <si>
    <t>0972576513</t>
  </si>
  <si>
    <t>YONGHE_S</t>
  </si>
  <si>
    <t>S. Meyers STL / Beeston STL</t>
  </si>
  <si>
    <t>SHUANGHE</t>
  </si>
  <si>
    <t>YONGHE</t>
  </si>
  <si>
    <t>YONGHE,永和,永和區</t>
  </si>
  <si>
    <t>0972576594</t>
  </si>
  <si>
    <t>YULI_E</t>
  </si>
  <si>
    <t>E. Gwilliam DL / Greenhalgh</t>
  </si>
  <si>
    <t>YULI</t>
  </si>
  <si>
    <t>YULI,FULI,ZHUOXI,玉里鎮,玉里,富里鄉,卓溪鄉</t>
  </si>
  <si>
    <t>0972576538</t>
  </si>
  <si>
    <t>YULI_S</t>
  </si>
  <si>
    <t>S. Coleman EL / Bradley</t>
  </si>
  <si>
    <t>YULI,RUISUI,ZHUOXI,玉里鎮,瑞穗鄉,卓溪鄉</t>
  </si>
  <si>
    <t>0972576514</t>
  </si>
  <si>
    <t>ZHONGHE_1_E</t>
  </si>
  <si>
    <t>E. Anderson / Van de Merwe</t>
  </si>
  <si>
    <t>ZHONGHE_1</t>
  </si>
  <si>
    <t>ZHONGHE,中和區,中和</t>
  </si>
  <si>
    <t>0972576511</t>
  </si>
  <si>
    <t>ZHONGHE_2_E</t>
  </si>
  <si>
    <t>E. Hamilton DL / Rushton</t>
  </si>
  <si>
    <t>ZHONGHE_2</t>
  </si>
  <si>
    <t>0963535582</t>
  </si>
  <si>
    <t>ZHONGHE_2_S</t>
  </si>
  <si>
    <t>S. Westover EL / Goo</t>
  </si>
  <si>
    <t>0972576568</t>
  </si>
  <si>
    <t>E. Magness / Zhou</t>
  </si>
  <si>
    <t>ZHONGLI</t>
  </si>
  <si>
    <t>ZHONGLI_1</t>
  </si>
  <si>
    <t>ZHONGLI,GUANYIN,中壢,中壢區,觀音區</t>
  </si>
  <si>
    <t>0972576581</t>
  </si>
  <si>
    <t>ZHONGLI,中壢, 中壢區</t>
  </si>
  <si>
    <t>0972576584</t>
  </si>
  <si>
    <t>E. Seamons DL EL / Clark</t>
  </si>
  <si>
    <t>ZHONGLI_2</t>
  </si>
  <si>
    <t>PINGZHEN,YANGMEI,XINWU,平鎮區,楊梅區,平鎮,楊梅,新屋區</t>
  </si>
  <si>
    <t>0972576574</t>
  </si>
  <si>
    <t>ZHUBEI_1_S</t>
  </si>
  <si>
    <t>S. Harvey / Hughes</t>
  </si>
  <si>
    <t>ZHUBEI</t>
  </si>
  <si>
    <t>ZHUBEI_1</t>
  </si>
  <si>
    <t>HUKOU,ZHUBEI,湖口鄉,湖口</t>
  </si>
  <si>
    <t>0972576583</t>
  </si>
  <si>
    <t>ZHUBEI_2_E</t>
  </si>
  <si>
    <t>E. Karlinsey / Hawkes</t>
  </si>
  <si>
    <t>ZHUBEI_2</t>
  </si>
  <si>
    <t>XINFENG,新豐鄉,新豐</t>
  </si>
  <si>
    <t>0972576540</t>
  </si>
  <si>
    <t>ZHUBEI_2_S</t>
  </si>
  <si>
    <t>S. Fenlaw EL / Toronto</t>
  </si>
  <si>
    <t>ZHUBEI,竹北, 竹北市</t>
  </si>
  <si>
    <t>0972576582</t>
  </si>
  <si>
    <t>ZHUBEI_3_E</t>
  </si>
  <si>
    <t>E. Seely DL / Hsiao</t>
  </si>
  <si>
    <t>ZHUBEI_3</t>
  </si>
  <si>
    <t>GUANXI,HSINCHU_XINPU,ZHUBEI,關西鎮,新埔鎮,竹北市</t>
  </si>
  <si>
    <t>0972576528</t>
  </si>
  <si>
    <t>ZHUDONG_E</t>
  </si>
  <si>
    <t>E. Wadsworth DL / Sumsion</t>
  </si>
  <si>
    <t>ZHUDONG</t>
  </si>
  <si>
    <t>ZHUDONG,BEIPU,EMEI,竹東鎮,竹東,北埔鄉,峨眉鄉</t>
  </si>
  <si>
    <t>0912576094</t>
  </si>
  <si>
    <t>ZHUDONG_S</t>
  </si>
  <si>
    <t>S. Oviatt EL / Hsiao</t>
  </si>
  <si>
    <t>WUFENG,JIANSHI,XIONGLIN,HENGSHAN,ZHUDONG,五峰鄉,尖石鄉,芎林鄉,橫山鄉,竹東鎮,竹東</t>
  </si>
  <si>
    <t>0972576155</t>
  </si>
  <si>
    <t>ZHUNAN_S</t>
  </si>
  <si>
    <t>S. Kho / Miller</t>
  </si>
  <si>
    <t>ZHUNAN,竹南鎮,竹南</t>
  </si>
  <si>
    <t>0963761862</t>
  </si>
  <si>
    <t>ZHUNAN_ZL</t>
  </si>
  <si>
    <t>E. Marks / Lindahl ZL</t>
  </si>
  <si>
    <t>ZAOQIAO,ZHUNAN,造橋鄉,竹南鎮,竹南</t>
  </si>
  <si>
    <t>0988128506</t>
  </si>
  <si>
    <t>SENIOR_COUPLE</t>
  </si>
  <si>
    <t>McOmbers</t>
  </si>
  <si>
    <t>AREA_NAME_PRETTY_ENGLISH</t>
  </si>
  <si>
    <t>AREA_NAME_CHINESE</t>
  </si>
  <si>
    <t>安康長老</t>
  </si>
  <si>
    <t>助理</t>
  </si>
  <si>
    <t>八德A長老</t>
  </si>
  <si>
    <t>八德B長老</t>
  </si>
  <si>
    <t>八德姐妹</t>
  </si>
  <si>
    <t>板橋姐妹</t>
  </si>
  <si>
    <t>北投長老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</si>
  <si>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</si>
  <si>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</si>
  <si>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</si>
  <si>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</si>
  <si>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</si>
  <si>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</si>
  <si>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</si>
  <si>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</si>
  <si>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</si>
  <si>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</si>
  <si>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</si>
  <si>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</si>
  <si>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</si>
  <si>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</si>
  <si>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</si>
  <si>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</si>
  <si>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</si>
  <si>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</si>
  <si>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</si>
  <si>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</si>
  <si>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</si>
  <si>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</si>
  <si>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</si>
  <si>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</si>
  <si>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</si>
  <si>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</si>
  <si>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</si>
  <si>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</si>
  <si>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</si>
  <si>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</si>
  <si>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</si>
  <si>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</si>
  <si>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</si>
  <si>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</si>
  <si>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</si>
  <si>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</si>
  <si>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</si>
  <si>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</si>
  <si>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</si>
  <si>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</si>
  <si>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</si>
  <si>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</si>
  <si>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</si>
  <si>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</si>
  <si>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</si>
  <si>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</si>
  <si>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</si>
  <si>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</si>
  <si>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</si>
  <si>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</si>
  <si>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</si>
  <si>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</si>
  <si>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</si>
  <si>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</si>
  <si>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</si>
  <si>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</si>
  <si>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Ankang E</t>
  </si>
  <si>
    <t>Assistants</t>
  </si>
  <si>
    <t>Bade A E</t>
  </si>
  <si>
    <t>Bade B E</t>
  </si>
  <si>
    <t>Bade S</t>
  </si>
  <si>
    <t>Banqiao S</t>
  </si>
  <si>
    <t>Beitou E</t>
  </si>
  <si>
    <t>Beitou S</t>
  </si>
  <si>
    <t>Danfeng E</t>
  </si>
  <si>
    <t>Danshui A E</t>
  </si>
  <si>
    <t>Danshui B E</t>
  </si>
  <si>
    <t>Guishan E</t>
  </si>
  <si>
    <t>Hualian 1 E</t>
  </si>
  <si>
    <t>Hualian 1 S</t>
  </si>
  <si>
    <t>Hualian 2 E</t>
  </si>
  <si>
    <t>Hualian 2 ZL</t>
  </si>
  <si>
    <t>Hualian 3 A E</t>
  </si>
  <si>
    <t>Hualian 3 B E</t>
  </si>
  <si>
    <t>Hualian 3 E</t>
  </si>
  <si>
    <t>Hualian 3 S</t>
  </si>
  <si>
    <t>Jilong A E</t>
  </si>
  <si>
    <t>Jilong B E</t>
  </si>
  <si>
    <t>Jingxin ZL</t>
  </si>
  <si>
    <t>Jingxin S</t>
  </si>
  <si>
    <t>Jinhua S</t>
  </si>
  <si>
    <t>Longtan E</t>
  </si>
  <si>
    <t>Luodong A E</t>
  </si>
  <si>
    <r>
      <t xml:space="preserve">Luodong 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E</t>
    </r>
  </si>
  <si>
    <t>Luzhou A E</t>
  </si>
  <si>
    <t>Luzhou B E</t>
  </si>
  <si>
    <t>Miaoli A E</t>
  </si>
  <si>
    <t>Miaoli B E</t>
  </si>
  <si>
    <t>Miaoli E</t>
  </si>
  <si>
    <t>Muzha E</t>
  </si>
  <si>
    <t>Muzha S</t>
  </si>
  <si>
    <t>Neihu E</t>
  </si>
  <si>
    <t>Neihu S</t>
  </si>
  <si>
    <t>Jinhua ZL</t>
  </si>
  <si>
    <t>Office E</t>
  </si>
  <si>
    <t>Sanchong E</t>
  </si>
  <si>
    <t>Sanchong S</t>
  </si>
  <si>
    <t>Sanxia A E</t>
  </si>
  <si>
    <t>Sanxia B E</t>
  </si>
  <si>
    <t>Shilin ZL</t>
  </si>
  <si>
    <t>Shilin S</t>
  </si>
  <si>
    <t>Siyuan E</t>
  </si>
  <si>
    <t>Songshan ZL</t>
  </si>
  <si>
    <t>Songshan S</t>
  </si>
  <si>
    <t>Taidong 1 E</t>
  </si>
  <si>
    <t>Taidong 1 S</t>
  </si>
  <si>
    <t>Taidong 2 ZL</t>
  </si>
  <si>
    <t>Taidong 2 S</t>
  </si>
  <si>
    <t>Taidong 3 E</t>
  </si>
  <si>
    <t>Taoyuan 1 A E</t>
  </si>
  <si>
    <t>Taoyuan 1 B E</t>
  </si>
  <si>
    <t>Taoyuan 2 E</t>
  </si>
  <si>
    <t>Taoyuan 2 S</t>
  </si>
  <si>
    <t>Taoyuan 3 E</t>
  </si>
  <si>
    <t>Taoyuan 3 ZL</t>
  </si>
  <si>
    <t>Taoyuan 4 E</t>
  </si>
  <si>
    <t>Taoyuan 4 S</t>
  </si>
  <si>
    <t>Tianmu A E</t>
  </si>
  <si>
    <t>Tuanmu B E</t>
  </si>
  <si>
    <t>Tianmu E</t>
  </si>
  <si>
    <t>Toufen E</t>
  </si>
  <si>
    <t>Tour S</t>
  </si>
  <si>
    <t>Tucheng A S</t>
  </si>
  <si>
    <t>Tucheng B S</t>
  </si>
  <si>
    <t>Tucheng ZL</t>
  </si>
  <si>
    <t>Tucheng S</t>
  </si>
  <si>
    <t>Wanda A S</t>
  </si>
  <si>
    <t>Wanda B S</t>
  </si>
  <si>
    <t>Wanda E</t>
  </si>
  <si>
    <t>Wanda S</t>
  </si>
  <si>
    <t>Xiangshan A</t>
  </si>
  <si>
    <t>Xiangshan B</t>
  </si>
  <si>
    <t>Xiangshan E</t>
  </si>
  <si>
    <t>Xinan S</t>
  </si>
  <si>
    <t>Xinban E</t>
  </si>
  <si>
    <t>Xindian E</t>
  </si>
  <si>
    <t>Xindian S</t>
  </si>
  <si>
    <t>Xinpu E</t>
  </si>
  <si>
    <t>Xinpu S</t>
  </si>
  <si>
    <t>Xinzhu 1 E</t>
  </si>
  <si>
    <t>Xinzhu 1 S</t>
  </si>
  <si>
    <t>Xinzhu 3 ZL</t>
  </si>
  <si>
    <t>Xinzhu 3 S</t>
  </si>
  <si>
    <t>Xizhi A E</t>
  </si>
  <si>
    <t>Xizhi B E</t>
  </si>
  <si>
    <t>Xizhi S</t>
  </si>
  <si>
    <t>Yilan E</t>
  </si>
  <si>
    <t>Yilan S</t>
  </si>
  <si>
    <t>Yonghe S</t>
  </si>
  <si>
    <t>Yuli E</t>
  </si>
  <si>
    <t>Yuli S</t>
  </si>
  <si>
    <t>Zhonghe 1 E</t>
  </si>
  <si>
    <t>Zhonghe 2 E</t>
  </si>
  <si>
    <t>Zhonghe 2 S</t>
  </si>
  <si>
    <t>Zhongli 1 E</t>
  </si>
  <si>
    <t>Zhongli 1 S</t>
  </si>
  <si>
    <t>Zhongli 2 E</t>
  </si>
  <si>
    <t>Zhubei 1 S</t>
  </si>
  <si>
    <t>Zhubei 2 E</t>
  </si>
  <si>
    <t>Zhubei 2 S</t>
  </si>
  <si>
    <t>Zhubei 3 E</t>
  </si>
  <si>
    <t>Zhudong E</t>
  </si>
  <si>
    <t>Zhudong S</t>
  </si>
  <si>
    <t>Zhunan S</t>
  </si>
  <si>
    <t>Zhunan ZL</t>
  </si>
  <si>
    <t>Senior Couple</t>
  </si>
  <si>
    <t>北頭姐妹</t>
  </si>
  <si>
    <t>丹鳳長老</t>
  </si>
  <si>
    <t>淡水 A 長老</t>
  </si>
  <si>
    <t>淡水 B 長老</t>
  </si>
  <si>
    <t>龜山長老</t>
  </si>
  <si>
    <t>花蓮 1 長老</t>
  </si>
  <si>
    <t>花蓮 1 姐妹</t>
  </si>
  <si>
    <t>花蓮 2 姐妹</t>
  </si>
  <si>
    <t>花蓮 2 ZL</t>
  </si>
  <si>
    <t>花蓮 3 A 長老</t>
  </si>
  <si>
    <t>花蓮 3 B 長老</t>
  </si>
  <si>
    <t>花蓮 3 長老</t>
  </si>
  <si>
    <t>花蓮 3 姐妹</t>
  </si>
  <si>
    <t>基隆 A 長老</t>
  </si>
  <si>
    <t>基隆 B 長老</t>
  </si>
  <si>
    <t xml:space="preserve">景新 ZL </t>
  </si>
  <si>
    <t>景新姐妹</t>
  </si>
  <si>
    <t>金華姐妹</t>
  </si>
  <si>
    <t>龍潭長老</t>
  </si>
  <si>
    <t>羅東 A 長老</t>
  </si>
  <si>
    <r>
      <t xml:space="preserve">羅東 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長老</t>
    </r>
  </si>
  <si>
    <t>蘆洲 A 長老</t>
  </si>
  <si>
    <t>蘆洲 B 長老</t>
  </si>
  <si>
    <t>苗栗 A 長老</t>
  </si>
  <si>
    <t>苗栗 B 長老</t>
  </si>
  <si>
    <t>苗栗長老</t>
  </si>
  <si>
    <t>木柵長老</t>
  </si>
  <si>
    <t>木柵姐妹</t>
  </si>
  <si>
    <t>內湖長老</t>
  </si>
  <si>
    <t>內湖姐妹</t>
  </si>
  <si>
    <t>金華 ZL</t>
  </si>
  <si>
    <t>辦公室長老</t>
  </si>
  <si>
    <t>三重長老</t>
  </si>
  <si>
    <t>三重姐妹</t>
  </si>
  <si>
    <t>三峽 A 長老</t>
  </si>
  <si>
    <t>三峽 B 長老</t>
  </si>
  <si>
    <t>士林 ZL</t>
  </si>
  <si>
    <t>士林姐妹</t>
  </si>
  <si>
    <t>思源長老</t>
  </si>
  <si>
    <t>松山 ZL</t>
  </si>
  <si>
    <t>松山姐妹</t>
  </si>
  <si>
    <t>台東 1 長老</t>
  </si>
  <si>
    <t>台東 1 姐妹</t>
  </si>
  <si>
    <t>台東 2 ZL</t>
  </si>
  <si>
    <t>台東 2 姐妹</t>
  </si>
  <si>
    <t>台東 3 長老</t>
  </si>
  <si>
    <t>桃園 1 A 長老</t>
  </si>
  <si>
    <t>桃園 1 B 長老</t>
  </si>
  <si>
    <t>桃園 2 長老</t>
  </si>
  <si>
    <t>桃園 2 姐妹</t>
  </si>
  <si>
    <t>桃園3 長老</t>
  </si>
  <si>
    <t>桃園3 ZL</t>
  </si>
  <si>
    <t>桃園 4 長老</t>
  </si>
  <si>
    <t>桃園 4 姐妹</t>
  </si>
  <si>
    <t>天母 A 長老</t>
  </si>
  <si>
    <t>天母 B 長老</t>
  </si>
  <si>
    <t>天母長老</t>
  </si>
  <si>
    <t>頭份長老</t>
  </si>
  <si>
    <t>導覽姐妹</t>
  </si>
  <si>
    <t>土城 A 姐妹</t>
  </si>
  <si>
    <t>土城 B 姐妹</t>
  </si>
  <si>
    <t>土城 ZL</t>
  </si>
  <si>
    <t>土城姐妹</t>
  </si>
  <si>
    <t>萬大 A 姐妹</t>
  </si>
  <si>
    <t>萬大 B 姐妹</t>
  </si>
  <si>
    <t>萬大長老</t>
  </si>
  <si>
    <t>萬大姐妹</t>
  </si>
  <si>
    <t>香山 A 長老</t>
  </si>
  <si>
    <t>香山 B 長老</t>
  </si>
  <si>
    <t>香山長老</t>
  </si>
  <si>
    <t>信安姐妹</t>
  </si>
  <si>
    <t>新板長老</t>
  </si>
  <si>
    <t>新店長老</t>
  </si>
  <si>
    <t>新店姐妹</t>
  </si>
  <si>
    <t>新埔長老</t>
  </si>
  <si>
    <t>新埔姐妹</t>
  </si>
  <si>
    <t>新竹 1 長老</t>
  </si>
  <si>
    <t>新竹 1 姐妹</t>
  </si>
  <si>
    <t>新竹 3 ZL</t>
  </si>
  <si>
    <t>新竹 3 姐妹</t>
  </si>
  <si>
    <t>汐止 A 長老</t>
  </si>
  <si>
    <t>汐止 B 長老</t>
  </si>
  <si>
    <t>汐止姐妹</t>
  </si>
  <si>
    <t>宜蘭長老</t>
  </si>
  <si>
    <t>宜蘭姐妹</t>
  </si>
  <si>
    <t>永和姐妹</t>
  </si>
  <si>
    <t>玉里長老</t>
  </si>
  <si>
    <t>玉里姐妹</t>
  </si>
  <si>
    <t>中和 1 長老</t>
  </si>
  <si>
    <t>中和 2 長老</t>
  </si>
  <si>
    <t>中和 2 姐妹</t>
  </si>
  <si>
    <t>中壢 1 長老</t>
  </si>
  <si>
    <t>中壢 1 姐妹</t>
  </si>
  <si>
    <t>中壢 2 長老</t>
  </si>
  <si>
    <t>竹北 1 姐妹</t>
  </si>
  <si>
    <t>竹北 2 長老</t>
  </si>
  <si>
    <t>竹北 2 姐妹</t>
  </si>
  <si>
    <t>竹北 3 長老</t>
  </si>
  <si>
    <t>竹東長老</t>
  </si>
  <si>
    <t>竹東姐妹</t>
  </si>
  <si>
    <t>竹南姐妹</t>
  </si>
  <si>
    <t>竹南長老</t>
  </si>
  <si>
    <t>年長夫婦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</si>
  <si>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</si>
  <si>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</si>
  <si>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</si>
  <si>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</si>
  <si>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</si>
  <si>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</si>
  <si>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</si>
  <si>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</si>
  <si>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</si>
  <si>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</si>
  <si>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</si>
  <si>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</si>
  <si>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</si>
  <si>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</si>
  <si>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</si>
  <si>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</si>
  <si>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</si>
  <si>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</si>
  <si>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</si>
  <si>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</si>
  <si>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</si>
  <si>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</si>
  <si>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</si>
  <si>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</si>
  <si>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</si>
  <si>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</si>
  <si>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</si>
  <si>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</si>
  <si>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</si>
  <si>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</si>
  <si>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</si>
  <si>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</si>
  <si>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</si>
  <si>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</si>
  <si>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</si>
  <si>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</si>
  <si>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</si>
  <si>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</si>
  <si>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</si>
  <si>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</si>
  <si>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</si>
  <si>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</si>
  <si>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</si>
  <si>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</si>
  <si>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</si>
  <si>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</si>
  <si>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</si>
  <si>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</si>
  <si>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</si>
  <si>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</si>
  <si>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</si>
  <si>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</si>
  <si>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</si>
  <si>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</si>
  <si>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</si>
  <si>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</si>
  <si>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</si>
  <si>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</si>
  <si>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</si>
  <si>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</si>
  <si>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</si>
  <si>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</si>
  <si>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</si>
  <si>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</si>
  <si>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</si>
  <si>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</si>
  <si>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</si>
  <si>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</si>
  <si>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</si>
  <si>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</si>
  <si>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</si>
  <si>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</si>
  <si>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</si>
  <si>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</si>
  <si>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</si>
  <si>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</si>
  <si>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</si>
  <si>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</si>
  <si>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</si>
  <si>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</si>
  <si>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</si>
  <si>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</si>
  <si>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</si>
  <si>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</si>
  <si>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</si>
  <si>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</si>
  <si>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</si>
  <si>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</si>
  <si>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</si>
  <si>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</si>
  <si>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</si>
  <si>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</si>
  <si>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</si>
  <si>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</si>
  <si>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</si>
  <si>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</si>
  <si>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</si>
  <si>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</si>
  <si>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</si>
  <si>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</si>
  <si>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</si>
  <si>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</si>
  <si>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</si>
  <si>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</si>
  <si>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</si>
  <si>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</si>
  <si>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</si>
  <si>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</si>
  <si>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</si>
  <si>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</si>
  <si>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</si>
  <si>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</si>
  <si>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</si>
  <si>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</si>
  <si>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</si>
  <si>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</si>
  <si>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</si>
  <si>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</si>
  <si>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</si>
  <si>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</si>
  <si>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</si>
  <si>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</si>
  <si>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</si>
  <si>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</si>
  <si>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</si>
  <si>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</si>
  <si>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</si>
  <si>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</si>
  <si>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</si>
  <si>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</si>
  <si>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</si>
  <si>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</si>
  <si>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</si>
  <si>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</si>
  <si>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</si>
  <si>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</si>
  <si>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</si>
  <si>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</si>
  <si>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</si>
  <si>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</si>
  <si>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</si>
  <si>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</si>
  <si>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</si>
  <si>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</si>
  <si>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</si>
  <si>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</si>
  <si>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</si>
  <si>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</si>
  <si>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</si>
  <si>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</si>
  <si>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</si>
  <si>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</si>
  <si>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</si>
  <si>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</si>
  <si>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</si>
  <si>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</si>
  <si>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</si>
  <si>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</si>
  <si>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</si>
  <si>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</si>
  <si>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</si>
  <si>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</si>
  <si>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</si>
  <si>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</si>
  <si>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</si>
  <si>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</si>
  <si>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</si>
  <si>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</si>
  <si>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</si>
  <si>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</si>
  <si>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</si>
  <si>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</si>
  <si>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</si>
  <si>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</si>
  <si>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</si>
  <si>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</si>
  <si>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</si>
  <si>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</si>
  <si>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</si>
  <si>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</si>
  <si>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</si>
  <si>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</si>
  <si>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</si>
  <si>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</si>
  <si>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</si>
  <si>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</si>
  <si>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</si>
  <si>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</si>
  <si>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</si>
  <si>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</si>
  <si>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</si>
  <si>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</si>
  <si>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</si>
  <si>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</si>
  <si>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</si>
  <si>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</si>
  <si>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</si>
  <si>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</si>
  <si>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</si>
  <si>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</si>
  <si>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</si>
  <si>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</si>
  <si>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</si>
  <si>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</si>
  <si>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</si>
  <si>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</si>
  <si>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</si>
  <si>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</si>
  <si>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</si>
  <si>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</si>
  <si>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</si>
  <si>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</si>
  <si>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</si>
  <si>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</si>
  <si>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</si>
  <si>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</si>
  <si>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</si>
  <si>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</si>
  <si>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</si>
  <si>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</si>
  <si>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</si>
  <si>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</si>
  <si>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</si>
  <si>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</si>
  <si>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</si>
  <si>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</si>
  <si>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</si>
  <si>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</si>
  <si>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</si>
  <si>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</si>
  <si>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</si>
  <si>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</si>
  <si>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</si>
  <si>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</si>
  <si>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</si>
  <si>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</si>
  <si>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</si>
  <si>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</si>
  <si>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</si>
  <si>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</si>
  <si>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</si>
  <si>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</si>
  <si>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</si>
  <si>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</si>
  <si>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</si>
  <si>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</si>
  <si>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</si>
  <si>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</si>
  <si>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</si>
  <si>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</si>
  <si>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</si>
  <si>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</si>
  <si>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</si>
  <si>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</si>
  <si>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</si>
  <si>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</si>
  <si>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</si>
  <si>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</si>
  <si>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2016:3:4:7:ZHUBEI_1_S</t>
  </si>
  <si>
    <t>2016:3:4:7:ZHUBEI_2_E</t>
  </si>
  <si>
    <t>2016:3:4:7:ZHUBEI_2_S</t>
  </si>
  <si>
    <t>2016:3:4:7:ZHUBEI_3_E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</si>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</sst>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3" fillId="2" borderId="1" applyNumberFormat="0" applyAlignment="0" applyProtection="0"/>
    <xf numFmtId="9" fontId="8" fillId="0" borderId="0" applyFont="0" applyFill="0" applyBorder="0" applyAlignment="0" applyProtection="0"/>
    <xf numFmtId="0" fontId="2" fillId="0" borderId="0"/>
  </cellStyleXfs>
  <cellXfs count="95">
    <xf numFmtId="0" fontId="0" fillId="0" borderId="0" xfId="0"/>
    <xf numFmtId="0" fontId="3" fillId="2" borderId="1" xfId="1"/>
    <xf numFmtId="14" fontId="3" fillId="2" borderId="1" xfId="1" applyNumberFormat="1"/>
    <xf numFmtId="49" fontId="0" fillId="0" borderId="0" xfId="0" applyNumberFormat="1"/>
    <xf numFmtId="0" fontId="5" fillId="0" borderId="2" xfId="0" applyFont="1" applyBorder="1"/>
    <xf numFmtId="0" fontId="6" fillId="4" borderId="9" xfId="0" applyFont="1" applyFill="1" applyBorder="1" applyAlignment="1"/>
    <xf numFmtId="0" fontId="6" fillId="4" borderId="10" xfId="0" applyFont="1" applyFill="1" applyBorder="1" applyAlignment="1"/>
    <xf numFmtId="0" fontId="0" fillId="0" borderId="0" xfId="0"/>
    <xf numFmtId="49" fontId="5" fillId="4" borderId="2" xfId="0" applyNumberFormat="1" applyFont="1" applyFill="1" applyBorder="1"/>
    <xf numFmtId="0" fontId="5" fillId="4" borderId="2" xfId="0" applyFont="1" applyFill="1" applyBorder="1"/>
    <xf numFmtId="0" fontId="5" fillId="0" borderId="2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49" fontId="6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5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5" fillId="0" borderId="0" xfId="0" applyFont="1" applyBorder="1"/>
    <xf numFmtId="49" fontId="5" fillId="0" borderId="6" xfId="0" applyNumberFormat="1" applyFont="1" applyFill="1" applyBorder="1" applyAlignment="1">
      <alignment vertical="center"/>
    </xf>
    <xf numFmtId="0" fontId="4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6" fillId="4" borderId="6" xfId="0" applyFont="1" applyFill="1" applyBorder="1" applyAlignment="1"/>
    <xf numFmtId="0" fontId="6" fillId="4" borderId="13" xfId="0" applyFont="1" applyFill="1" applyBorder="1" applyAlignment="1"/>
    <xf numFmtId="0" fontId="7" fillId="3" borderId="2" xfId="0" applyFont="1" applyFill="1" applyBorder="1" applyAlignment="1"/>
    <xf numFmtId="0" fontId="7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4" fillId="5" borderId="0" xfId="0" applyFont="1" applyFill="1" applyBorder="1" applyAlignment="1">
      <alignment horizontal="center" vertical="center"/>
    </xf>
    <xf numFmtId="0" fontId="15" fillId="0" borderId="0" xfId="0" applyFont="1" applyBorder="1"/>
    <xf numFmtId="0" fontId="13" fillId="4" borderId="6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5" fillId="0" borderId="17" xfId="0" applyFont="1" applyBorder="1"/>
    <xf numFmtId="0" fontId="6" fillId="4" borderId="18" xfId="0" applyFont="1" applyFill="1" applyBorder="1" applyAlignment="1"/>
    <xf numFmtId="0" fontId="6" fillId="0" borderId="20" xfId="0" applyFont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0" fontId="5" fillId="4" borderId="21" xfId="0" applyFont="1" applyFill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20" xfId="0" applyFont="1" applyFill="1" applyBorder="1" applyAlignment="1"/>
    <xf numFmtId="0" fontId="4" fillId="3" borderId="20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/>
    </xf>
    <xf numFmtId="49" fontId="2" fillId="0" borderId="0" xfId="3" applyNumberFormat="1"/>
    <xf numFmtId="0" fontId="2" fillId="0" borderId="0" xfId="3"/>
    <xf numFmtId="0" fontId="5" fillId="0" borderId="6" xfId="0" applyNumberFormat="1" applyFont="1" applyBorder="1"/>
    <xf numFmtId="0" fontId="7" fillId="3" borderId="6" xfId="0" applyFont="1" applyFill="1" applyBorder="1" applyAlignment="1">
      <alignment horizontal="center"/>
    </xf>
    <xf numFmtId="0" fontId="1" fillId="0" borderId="0" xfId="3" applyFont="1"/>
    <xf numFmtId="0" fontId="7" fillId="3" borderId="6" xfId="0" applyFont="1" applyFill="1" applyBorder="1" applyAlignment="1">
      <alignment horizontal="center"/>
    </xf>
    <xf numFmtId="0" fontId="6" fillId="4" borderId="18" xfId="0" applyFont="1" applyFill="1" applyBorder="1" applyAlignment="1">
      <alignment horizontal="center" vertical="center"/>
    </xf>
    <xf numFmtId="0" fontId="15" fillId="0" borderId="22" xfId="0" applyFont="1" applyBorder="1"/>
    <xf numFmtId="0" fontId="5" fillId="4" borderId="20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/>
    </xf>
    <xf numFmtId="0" fontId="5" fillId="0" borderId="3" xfId="0" applyFont="1" applyBorder="1" applyAlignment="1">
      <alignment horizontal="center" textRotation="90" wrapText="1"/>
    </xf>
    <xf numFmtId="0" fontId="5" fillId="0" borderId="5" xfId="0" applyFont="1" applyBorder="1" applyAlignment="1">
      <alignment horizontal="center" textRotation="90" wrapText="1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/>
    </xf>
    <xf numFmtId="0" fontId="7" fillId="3" borderId="13" xfId="0" applyFont="1" applyFill="1" applyBorder="1" applyAlignment="1">
      <alignment horizontal="center"/>
    </xf>
    <xf numFmtId="0" fontId="7" fillId="3" borderId="12" xfId="0" applyFont="1" applyFill="1" applyBorder="1" applyAlignment="1">
      <alignment horizontal="center"/>
    </xf>
    <xf numFmtId="14" fontId="11" fillId="0" borderId="3" xfId="0" applyNumberFormat="1" applyFont="1" applyBorder="1" applyAlignment="1">
      <alignment horizontal="center" vertical="center" wrapText="1"/>
    </xf>
    <xf numFmtId="14" fontId="11" fillId="0" borderId="4" xfId="0" applyNumberFormat="1" applyFont="1" applyBorder="1" applyAlignment="1">
      <alignment horizontal="center" vertical="center" wrapText="1"/>
    </xf>
    <xf numFmtId="0" fontId="13" fillId="4" borderId="6" xfId="0" applyFont="1" applyFill="1" applyBorder="1" applyAlignment="1">
      <alignment horizontal="center"/>
    </xf>
    <xf numFmtId="0" fontId="13" fillId="4" borderId="13" xfId="0" applyFont="1" applyFill="1" applyBorder="1" applyAlignment="1">
      <alignment horizontal="center"/>
    </xf>
    <xf numFmtId="0" fontId="13" fillId="4" borderId="12" xfId="0" applyFont="1" applyFill="1" applyBorder="1" applyAlignment="1">
      <alignment horizontal="center"/>
    </xf>
    <xf numFmtId="0" fontId="13" fillId="4" borderId="9" xfId="0" applyFont="1" applyFill="1" applyBorder="1" applyAlignment="1">
      <alignment horizontal="center"/>
    </xf>
    <xf numFmtId="0" fontId="13" fillId="4" borderId="10" xfId="0" applyFont="1" applyFill="1" applyBorder="1" applyAlignment="1">
      <alignment horizontal="center"/>
    </xf>
    <xf numFmtId="0" fontId="13" fillId="4" borderId="11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textRotation="90" wrapText="1"/>
    </xf>
    <xf numFmtId="0" fontId="5" fillId="0" borderId="7" xfId="0" applyFont="1" applyBorder="1" applyAlignment="1">
      <alignment horizontal="center" textRotation="90" wrapText="1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209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87DD97"/>
      <color rgb="FFC6EFCE"/>
      <color rgb="FF006100"/>
      <color rgb="FF5C4A00"/>
      <color rgb="FFFFFFD1"/>
      <color rgb="FF9CE4AA"/>
      <color rgb="FFE1F7E5"/>
      <color rgb="FF93E1A2"/>
      <color rgb="FF6FD783"/>
      <color rgb="FF0054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31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611984"/>
        <c:axId val="810611592"/>
      </c:lineChart>
      <c:dateAx>
        <c:axId val="8106119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611592"/>
        <c:crosses val="autoZero"/>
        <c:auto val="1"/>
        <c:lblOffset val="100"/>
        <c:baseTimeUnit val="months"/>
      </c:dateAx>
      <c:valAx>
        <c:axId val="810611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61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4</c:v>
                </c:pt>
                <c:pt idx="3">
                  <c:v>89</c:v>
                </c:pt>
                <c:pt idx="4">
                  <c:v>12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479</c:v>
                </c:pt>
                <c:pt idx="1">
                  <c:v>#N/A</c:v>
                </c:pt>
                <c:pt idx="2">
                  <c:v>538</c:v>
                </c:pt>
                <c:pt idx="3">
                  <c:v>516</c:v>
                </c:pt>
                <c:pt idx="4">
                  <c:v>545</c:v>
                </c:pt>
                <c:pt idx="5">
                  <c:v>524</c:v>
                </c:pt>
                <c:pt idx="6">
                  <c:v>539</c:v>
                </c:pt>
                <c:pt idx="7">
                  <c:v>522</c:v>
                </c:pt>
                <c:pt idx="8">
                  <c:v>521</c:v>
                </c:pt>
                <c:pt idx="9">
                  <c:v>514</c:v>
                </c:pt>
                <c:pt idx="10">
                  <c:v>606</c:v>
                </c:pt>
                <c:pt idx="11">
                  <c:v>558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150</c:v>
                </c:pt>
                <c:pt idx="3">
                  <c:v>165</c:v>
                </c:pt>
                <c:pt idx="4">
                  <c:v>123</c:v>
                </c:pt>
                <c:pt idx="5">
                  <c:v>190</c:v>
                </c:pt>
                <c:pt idx="6">
                  <c:v>213</c:v>
                </c:pt>
                <c:pt idx="7">
                  <c:v>229</c:v>
                </c:pt>
                <c:pt idx="8">
                  <c:v>232</c:v>
                </c:pt>
                <c:pt idx="9">
                  <c:v>193</c:v>
                </c:pt>
                <c:pt idx="10">
                  <c:v>251</c:v>
                </c:pt>
                <c:pt idx="11">
                  <c:v>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214</c:v>
                </c:pt>
                <c:pt idx="1">
                  <c:v>#N/A</c:v>
                </c:pt>
                <c:pt idx="2">
                  <c:v>447</c:v>
                </c:pt>
                <c:pt idx="3">
                  <c:v>423</c:v>
                </c:pt>
                <c:pt idx="4">
                  <c:v>452</c:v>
                </c:pt>
                <c:pt idx="5">
                  <c:v>429</c:v>
                </c:pt>
                <c:pt idx="6">
                  <c:v>503</c:v>
                </c:pt>
                <c:pt idx="7">
                  <c:v>437</c:v>
                </c:pt>
                <c:pt idx="8">
                  <c:v>438</c:v>
                </c:pt>
                <c:pt idx="9">
                  <c:v>407</c:v>
                </c:pt>
                <c:pt idx="10">
                  <c:v>585</c:v>
                </c:pt>
                <c:pt idx="11">
                  <c:v>477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41</c:v>
                </c:pt>
                <c:pt idx="6">
                  <c:v>28</c:v>
                </c:pt>
                <c:pt idx="7">
                  <c:v>54</c:v>
                </c:pt>
                <c:pt idx="8">
                  <c:v>37</c:v>
                </c:pt>
                <c:pt idx="9">
                  <c:v>37</c:v>
                </c:pt>
                <c:pt idx="10">
                  <c:v>33</c:v>
                </c:pt>
                <c:pt idx="11">
                  <c:v>45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11</c:v>
                </c:pt>
                <c:pt idx="1">
                  <c:v>#N/A</c:v>
                </c:pt>
                <c:pt idx="2">
                  <c:v>13</c:v>
                </c:pt>
                <c:pt idx="3">
                  <c:v>17</c:v>
                </c:pt>
                <c:pt idx="4">
                  <c:v>3</c:v>
                </c:pt>
                <c:pt idx="5">
                  <c:v>4</c:v>
                </c:pt>
                <c:pt idx="6">
                  <c:v>13</c:v>
                </c:pt>
                <c:pt idx="7">
                  <c:v>15</c:v>
                </c:pt>
                <c:pt idx="8">
                  <c:v>8</c:v>
                </c:pt>
                <c:pt idx="9">
                  <c:v>8</c:v>
                </c:pt>
                <c:pt idx="10">
                  <c:v>4</c:v>
                </c:pt>
                <c:pt idx="11">
                  <c:v>11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613160"/>
        <c:axId val="810613552"/>
      </c:lineChart>
      <c:dateAx>
        <c:axId val="810613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613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1061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61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213312"/>
        <c:axId val="810614336"/>
      </c:lineChart>
      <c:dateAx>
        <c:axId val="810213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614336"/>
        <c:crosses val="autoZero"/>
        <c:auto val="1"/>
        <c:lblOffset val="100"/>
        <c:baseTimeUnit val="months"/>
      </c:dateAx>
      <c:valAx>
        <c:axId val="810614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84</c:v>
                </c:pt>
                <c:pt idx="1">
                  <c:v>#N/A</c:v>
                </c:pt>
                <c:pt idx="2">
                  <c:v>84</c:v>
                </c:pt>
                <c:pt idx="3">
                  <c:v>81</c:v>
                </c:pt>
                <c:pt idx="4">
                  <c:v>82</c:v>
                </c:pt>
                <c:pt idx="5">
                  <c:v>80</c:v>
                </c:pt>
                <c:pt idx="6">
                  <c:v>78</c:v>
                </c:pt>
                <c:pt idx="7">
                  <c:v>79</c:v>
                </c:pt>
                <c:pt idx="8">
                  <c:v>83</c:v>
                </c:pt>
                <c:pt idx="9">
                  <c:v>78</c:v>
                </c:pt>
                <c:pt idx="10">
                  <c:v>76</c:v>
                </c:pt>
                <c:pt idx="11">
                  <c:v>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18</c:v>
                </c:pt>
                <c:pt idx="3">
                  <c:v>18</c:v>
                </c:pt>
                <c:pt idx="4">
                  <c:v>15</c:v>
                </c:pt>
                <c:pt idx="5">
                  <c:v>28</c:v>
                </c:pt>
                <c:pt idx="6">
                  <c:v>34</c:v>
                </c:pt>
                <c:pt idx="7">
                  <c:v>30</c:v>
                </c:pt>
                <c:pt idx="8">
                  <c:v>35</c:v>
                </c:pt>
                <c:pt idx="9">
                  <c:v>26</c:v>
                </c:pt>
                <c:pt idx="10">
                  <c:v>37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35</c:v>
                </c:pt>
                <c:pt idx="1">
                  <c:v>#N/A</c:v>
                </c:pt>
                <c:pt idx="2">
                  <c:v>67</c:v>
                </c:pt>
                <c:pt idx="3">
                  <c:v>53</c:v>
                </c:pt>
                <c:pt idx="4">
                  <c:v>57</c:v>
                </c:pt>
                <c:pt idx="5">
                  <c:v>68</c:v>
                </c:pt>
                <c:pt idx="6">
                  <c:v>79</c:v>
                </c:pt>
                <c:pt idx="7">
                  <c:v>63</c:v>
                </c:pt>
                <c:pt idx="8">
                  <c:v>64</c:v>
                </c:pt>
                <c:pt idx="9">
                  <c:v>47</c:v>
                </c:pt>
                <c:pt idx="10">
                  <c:v>75</c:v>
                </c:pt>
                <c:pt idx="11">
                  <c:v>74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2</c:v>
                </c:pt>
                <c:pt idx="7">
                  <c:v>8</c:v>
                </c:pt>
                <c:pt idx="8">
                  <c:v>6</c:v>
                </c:pt>
                <c:pt idx="9">
                  <c:v>10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#N/A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214488"/>
        <c:axId val="810214880"/>
      </c:lineChart>
      <c:dateAx>
        <c:axId val="810214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4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1021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216056"/>
        <c:axId val="810215664"/>
      </c:lineChart>
      <c:dateAx>
        <c:axId val="810216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5664"/>
        <c:crosses val="autoZero"/>
        <c:auto val="1"/>
        <c:lblOffset val="100"/>
        <c:baseTimeUnit val="months"/>
      </c:dateAx>
      <c:valAx>
        <c:axId val="810215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#N/A</c:v>
                </c:pt>
                <c:pt idx="2">
                  <c:v>21</c:v>
                </c:pt>
                <c:pt idx="3">
                  <c:v>23</c:v>
                </c:pt>
                <c:pt idx="4">
                  <c:v>20</c:v>
                </c:pt>
                <c:pt idx="5">
                  <c:v>21</c:v>
                </c:pt>
                <c:pt idx="6">
                  <c:v>21</c:v>
                </c:pt>
                <c:pt idx="7">
                  <c:v>19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5</c:v>
                </c:pt>
                <c:pt idx="3">
                  <c:v>2</c:v>
                </c:pt>
                <c:pt idx="4">
                  <c:v>0</c:v>
                </c:pt>
                <c:pt idx="5">
                  <c:v>3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5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15</c:v>
                </c:pt>
                <c:pt idx="1">
                  <c:v>#N/A</c:v>
                </c:pt>
                <c:pt idx="2">
                  <c:v>27</c:v>
                </c:pt>
                <c:pt idx="3">
                  <c:v>19</c:v>
                </c:pt>
                <c:pt idx="4">
                  <c:v>16</c:v>
                </c:pt>
                <c:pt idx="5">
                  <c:v>22</c:v>
                </c:pt>
                <c:pt idx="6">
                  <c:v>24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27</c:v>
                </c:pt>
                <c:pt idx="11">
                  <c:v>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217232"/>
        <c:axId val="810217624"/>
      </c:lineChart>
      <c:dateAx>
        <c:axId val="810217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7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1021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218800"/>
        <c:axId val="810218408"/>
      </c:lineChart>
      <c:dateAx>
        <c:axId val="810218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8408"/>
        <c:crosses val="autoZero"/>
        <c:auto val="1"/>
        <c:lblOffset val="100"/>
        <c:baseTimeUnit val="months"/>
      </c:dateAx>
      <c:valAx>
        <c:axId val="810218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9</c:v>
                </c:pt>
                <c:pt idx="1">
                  <c:v>#N/A</c:v>
                </c:pt>
                <c:pt idx="2">
                  <c:v>10</c:v>
                </c:pt>
                <c:pt idx="3">
                  <c:v>10</c:v>
                </c:pt>
                <c:pt idx="4">
                  <c:v>13</c:v>
                </c:pt>
                <c:pt idx="5">
                  <c:v>14</c:v>
                </c:pt>
                <c:pt idx="6">
                  <c:v>16</c:v>
                </c:pt>
                <c:pt idx="7">
                  <c:v>15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9</c:v>
                </c:pt>
                <c:pt idx="6">
                  <c:v>8</c:v>
                </c:pt>
                <c:pt idx="7">
                  <c:v>14</c:v>
                </c:pt>
                <c:pt idx="8">
                  <c:v>13</c:v>
                </c:pt>
                <c:pt idx="9">
                  <c:v>8</c:v>
                </c:pt>
                <c:pt idx="10">
                  <c:v>11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5</c:v>
                </c:pt>
                <c:pt idx="1">
                  <c:v>#N/A</c:v>
                </c:pt>
                <c:pt idx="2">
                  <c:v>10</c:v>
                </c:pt>
                <c:pt idx="3">
                  <c:v>7</c:v>
                </c:pt>
                <c:pt idx="4">
                  <c:v>9</c:v>
                </c:pt>
                <c:pt idx="5">
                  <c:v>7</c:v>
                </c:pt>
                <c:pt idx="6">
                  <c:v>28</c:v>
                </c:pt>
                <c:pt idx="7">
                  <c:v>14</c:v>
                </c:pt>
                <c:pt idx="8">
                  <c:v>13</c:v>
                </c:pt>
                <c:pt idx="9">
                  <c:v>10</c:v>
                </c:pt>
                <c:pt idx="10">
                  <c:v>20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219976"/>
        <c:axId val="810220368"/>
      </c:lineChart>
      <c:dateAx>
        <c:axId val="810219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20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1022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3290376"/>
        <c:axId val="783289984"/>
      </c:lineChart>
      <c:dateAx>
        <c:axId val="783290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89984"/>
        <c:crosses val="autoZero"/>
        <c:auto val="1"/>
        <c:lblOffset val="100"/>
        <c:baseTimeUnit val="months"/>
      </c:dateAx>
      <c:valAx>
        <c:axId val="783289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#N/A</c:v>
                </c:pt>
                <c:pt idx="2">
                  <c:v>24</c:v>
                </c:pt>
                <c:pt idx="3">
                  <c:v>21</c:v>
                </c:pt>
                <c:pt idx="4">
                  <c:v>19</c:v>
                </c:pt>
                <c:pt idx="5">
                  <c:v>23</c:v>
                </c:pt>
                <c:pt idx="6">
                  <c:v>18</c:v>
                </c:pt>
                <c:pt idx="7">
                  <c:v>22</c:v>
                </c:pt>
                <c:pt idx="8">
                  <c:v>29</c:v>
                </c:pt>
                <c:pt idx="9">
                  <c:v>23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5</c:v>
                </c:pt>
                <c:pt idx="3">
                  <c:v>6</c:v>
                </c:pt>
                <c:pt idx="4">
                  <c:v>4</c:v>
                </c:pt>
                <c:pt idx="5">
                  <c:v>13</c:v>
                </c:pt>
                <c:pt idx="6">
                  <c:v>10</c:v>
                </c:pt>
                <c:pt idx="7">
                  <c:v>7</c:v>
                </c:pt>
                <c:pt idx="8">
                  <c:v>9</c:v>
                </c:pt>
                <c:pt idx="9">
                  <c:v>8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#N/A</c:v>
                </c:pt>
                <c:pt idx="2">
                  <c:v>16</c:v>
                </c:pt>
                <c:pt idx="3">
                  <c:v>17</c:v>
                </c:pt>
                <c:pt idx="4">
                  <c:v>16</c:v>
                </c:pt>
                <c:pt idx="5">
                  <c:v>19</c:v>
                </c:pt>
                <c:pt idx="6">
                  <c:v>19</c:v>
                </c:pt>
                <c:pt idx="7">
                  <c:v>22</c:v>
                </c:pt>
                <c:pt idx="8">
                  <c:v>21</c:v>
                </c:pt>
                <c:pt idx="9">
                  <c:v>10</c:v>
                </c:pt>
                <c:pt idx="10">
                  <c:v>18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3291552"/>
        <c:axId val="783291944"/>
      </c:lineChart>
      <c:dateAx>
        <c:axId val="783291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1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329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3293120"/>
        <c:axId val="783292728"/>
      </c:lineChart>
      <c:dateAx>
        <c:axId val="783293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2728"/>
        <c:crosses val="autoZero"/>
        <c:auto val="1"/>
        <c:lblOffset val="100"/>
        <c:baseTimeUnit val="months"/>
      </c:dateAx>
      <c:valAx>
        <c:axId val="783292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#N/A</c:v>
                </c:pt>
                <c:pt idx="2">
                  <c:v>17</c:v>
                </c:pt>
                <c:pt idx="3">
                  <c:v>22</c:v>
                </c:pt>
                <c:pt idx="4">
                  <c:v>26</c:v>
                </c:pt>
                <c:pt idx="5">
                  <c:v>18</c:v>
                </c:pt>
                <c:pt idx="6">
                  <c:v>23</c:v>
                </c:pt>
                <c:pt idx="7">
                  <c:v>23</c:v>
                </c:pt>
                <c:pt idx="8">
                  <c:v>20</c:v>
                </c:pt>
                <c:pt idx="9">
                  <c:v>18</c:v>
                </c:pt>
                <c:pt idx="10">
                  <c:v>14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8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#N/A</c:v>
                </c:pt>
                <c:pt idx="2">
                  <c:v>10</c:v>
                </c:pt>
                <c:pt idx="3">
                  <c:v>9</c:v>
                </c:pt>
                <c:pt idx="4">
                  <c:v>16</c:v>
                </c:pt>
                <c:pt idx="5">
                  <c:v>14</c:v>
                </c:pt>
                <c:pt idx="6">
                  <c:v>8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10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3294296"/>
        <c:axId val="783294688"/>
      </c:lineChart>
      <c:dateAx>
        <c:axId val="783294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4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32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3295864"/>
        <c:axId val="783295472"/>
      </c:lineChart>
      <c:dateAx>
        <c:axId val="783295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5472"/>
        <c:crosses val="autoZero"/>
        <c:auto val="1"/>
        <c:lblOffset val="100"/>
        <c:baseTimeUnit val="months"/>
      </c:dateAx>
      <c:valAx>
        <c:axId val="783295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59</c:v>
                </c:pt>
                <c:pt idx="1">
                  <c:v>#N/A</c:v>
                </c:pt>
                <c:pt idx="2">
                  <c:v>66</c:v>
                </c:pt>
                <c:pt idx="3">
                  <c:v>60</c:v>
                </c:pt>
                <c:pt idx="4">
                  <c:v>70</c:v>
                </c:pt>
                <c:pt idx="5">
                  <c:v>63</c:v>
                </c:pt>
                <c:pt idx="6">
                  <c:v>61</c:v>
                </c:pt>
                <c:pt idx="7">
                  <c:v>68</c:v>
                </c:pt>
                <c:pt idx="8">
                  <c:v>65</c:v>
                </c:pt>
                <c:pt idx="9">
                  <c:v>80</c:v>
                </c:pt>
                <c:pt idx="10">
                  <c:v>85</c:v>
                </c:pt>
                <c:pt idx="11">
                  <c:v>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27</c:v>
                </c:pt>
                <c:pt idx="3">
                  <c:v>21</c:v>
                </c:pt>
                <c:pt idx="4">
                  <c:v>24</c:v>
                </c:pt>
                <c:pt idx="5">
                  <c:v>21</c:v>
                </c:pt>
                <c:pt idx="6">
                  <c:v>26</c:v>
                </c:pt>
                <c:pt idx="7">
                  <c:v>34</c:v>
                </c:pt>
                <c:pt idx="8">
                  <c:v>31</c:v>
                </c:pt>
                <c:pt idx="9">
                  <c:v>30</c:v>
                </c:pt>
                <c:pt idx="10">
                  <c:v>23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#N/A</c:v>
                </c:pt>
                <c:pt idx="2">
                  <c:v>57</c:v>
                </c:pt>
                <c:pt idx="3">
                  <c:v>59</c:v>
                </c:pt>
                <c:pt idx="4">
                  <c:v>68</c:v>
                </c:pt>
                <c:pt idx="5">
                  <c:v>47</c:v>
                </c:pt>
                <c:pt idx="6">
                  <c:v>59</c:v>
                </c:pt>
                <c:pt idx="7">
                  <c:v>61</c:v>
                </c:pt>
                <c:pt idx="8">
                  <c:v>51</c:v>
                </c:pt>
                <c:pt idx="9">
                  <c:v>43</c:v>
                </c:pt>
                <c:pt idx="10">
                  <c:v>71</c:v>
                </c:pt>
                <c:pt idx="11">
                  <c:v>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#N/A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3297040"/>
        <c:axId val="783297432"/>
      </c:lineChart>
      <c:dateAx>
        <c:axId val="783297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7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329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936640"/>
        <c:axId val="784936248"/>
      </c:lineChart>
      <c:dateAx>
        <c:axId val="7849366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36248"/>
        <c:crosses val="autoZero"/>
        <c:auto val="1"/>
        <c:lblOffset val="100"/>
        <c:baseTimeUnit val="months"/>
      </c:dateAx>
      <c:valAx>
        <c:axId val="7849362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3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#N/A</c:v>
                </c:pt>
                <c:pt idx="2">
                  <c:v>20</c:v>
                </c:pt>
                <c:pt idx="3">
                  <c:v>20</c:v>
                </c:pt>
                <c:pt idx="4">
                  <c:v>26</c:v>
                </c:pt>
                <c:pt idx="5">
                  <c:v>23</c:v>
                </c:pt>
                <c:pt idx="6">
                  <c:v>22</c:v>
                </c:pt>
                <c:pt idx="7">
                  <c:v>24</c:v>
                </c:pt>
                <c:pt idx="8">
                  <c:v>19</c:v>
                </c:pt>
                <c:pt idx="9">
                  <c:v>26</c:v>
                </c:pt>
                <c:pt idx="10">
                  <c:v>27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7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14</c:v>
                </c:pt>
                <c:pt idx="8">
                  <c:v>16</c:v>
                </c:pt>
                <c:pt idx="9">
                  <c:v>10</c:v>
                </c:pt>
                <c:pt idx="10">
                  <c:v>10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#N/A</c:v>
                </c:pt>
                <c:pt idx="2">
                  <c:v>12</c:v>
                </c:pt>
                <c:pt idx="3">
                  <c:v>14</c:v>
                </c:pt>
                <c:pt idx="4">
                  <c:v>19</c:v>
                </c:pt>
                <c:pt idx="5">
                  <c:v>14</c:v>
                </c:pt>
                <c:pt idx="6">
                  <c:v>21</c:v>
                </c:pt>
                <c:pt idx="7">
                  <c:v>16</c:v>
                </c:pt>
                <c:pt idx="8">
                  <c:v>19</c:v>
                </c:pt>
                <c:pt idx="9">
                  <c:v>8</c:v>
                </c:pt>
                <c:pt idx="10">
                  <c:v>27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#N/A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937816"/>
        <c:axId val="784938208"/>
      </c:lineChart>
      <c:dateAx>
        <c:axId val="7849378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382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493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3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278232"/>
        <c:axId val="784938992"/>
      </c:lineChart>
      <c:dateAx>
        <c:axId val="784278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38992"/>
        <c:crosses val="autoZero"/>
        <c:auto val="1"/>
        <c:lblOffset val="100"/>
        <c:baseTimeUnit val="months"/>
      </c:dateAx>
      <c:valAx>
        <c:axId val="784938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7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9</c:v>
                </c:pt>
                <c:pt idx="1">
                  <c:v>#N/A</c:v>
                </c:pt>
                <c:pt idx="2">
                  <c:v>10</c:v>
                </c:pt>
                <c:pt idx="3">
                  <c:v>12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13</c:v>
                </c:pt>
                <c:pt idx="9">
                  <c:v>15</c:v>
                </c:pt>
                <c:pt idx="10">
                  <c:v>14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8</c:v>
                </c:pt>
                <c:pt idx="3">
                  <c:v>4</c:v>
                </c:pt>
                <c:pt idx="4">
                  <c:v>9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#N/A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279408"/>
        <c:axId val="784279800"/>
      </c:lineChart>
      <c:dateAx>
        <c:axId val="784279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79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427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7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280976"/>
        <c:axId val="784280584"/>
      </c:lineChart>
      <c:dateAx>
        <c:axId val="7842809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80584"/>
        <c:crosses val="autoZero"/>
        <c:auto val="1"/>
        <c:lblOffset val="100"/>
        <c:baseTimeUnit val="months"/>
      </c:dateAx>
      <c:valAx>
        <c:axId val="784280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8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#N/A</c:v>
                </c:pt>
                <c:pt idx="2">
                  <c:v>12</c:v>
                </c:pt>
                <c:pt idx="3">
                  <c:v>8</c:v>
                </c:pt>
                <c:pt idx="4">
                  <c:v>13</c:v>
                </c:pt>
                <c:pt idx="5">
                  <c:v>15</c:v>
                </c:pt>
                <c:pt idx="6">
                  <c:v>11</c:v>
                </c:pt>
                <c:pt idx="7">
                  <c:v>10</c:v>
                </c:pt>
                <c:pt idx="8">
                  <c:v>13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7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#N/A</c:v>
                </c:pt>
                <c:pt idx="2">
                  <c:v>17</c:v>
                </c:pt>
                <c:pt idx="3">
                  <c:v>16</c:v>
                </c:pt>
                <c:pt idx="4">
                  <c:v>18</c:v>
                </c:pt>
                <c:pt idx="5">
                  <c:v>13</c:v>
                </c:pt>
                <c:pt idx="6">
                  <c:v>14</c:v>
                </c:pt>
                <c:pt idx="7">
                  <c:v>17</c:v>
                </c:pt>
                <c:pt idx="8">
                  <c:v>13</c:v>
                </c:pt>
                <c:pt idx="9">
                  <c:v>13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282152"/>
        <c:axId val="784282544"/>
      </c:lineChart>
      <c:dateAx>
        <c:axId val="7842821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825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428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8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284112"/>
        <c:axId val="784283720"/>
      </c:lineChart>
      <c:dateAx>
        <c:axId val="784284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83720"/>
        <c:crosses val="autoZero"/>
        <c:auto val="1"/>
        <c:lblOffset val="100"/>
        <c:baseTimeUnit val="months"/>
      </c:dateAx>
      <c:valAx>
        <c:axId val="784283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8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#N/A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13</c:v>
                </c:pt>
                <c:pt idx="6">
                  <c:v>15</c:v>
                </c:pt>
                <c:pt idx="7">
                  <c:v>20</c:v>
                </c:pt>
                <c:pt idx="8">
                  <c:v>20</c:v>
                </c:pt>
                <c:pt idx="9">
                  <c:v>26</c:v>
                </c:pt>
                <c:pt idx="10">
                  <c:v>34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5</c:v>
                </c:pt>
                <c:pt idx="3">
                  <c:v>8</c:v>
                </c:pt>
                <c:pt idx="4">
                  <c:v>7</c:v>
                </c:pt>
                <c:pt idx="5">
                  <c:v>5</c:v>
                </c:pt>
                <c:pt idx="6">
                  <c:v>8</c:v>
                </c:pt>
                <c:pt idx="7">
                  <c:v>6</c:v>
                </c:pt>
                <c:pt idx="8">
                  <c:v>5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#N/A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15</c:v>
                </c:pt>
                <c:pt idx="6">
                  <c:v>16</c:v>
                </c:pt>
                <c:pt idx="7">
                  <c:v>25</c:v>
                </c:pt>
                <c:pt idx="8">
                  <c:v>13</c:v>
                </c:pt>
                <c:pt idx="9">
                  <c:v>17</c:v>
                </c:pt>
                <c:pt idx="10">
                  <c:v>21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285288"/>
        <c:axId val="784285680"/>
      </c:lineChart>
      <c:dateAx>
        <c:axId val="7842852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856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428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8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480488"/>
        <c:axId val="787480096"/>
      </c:lineChart>
      <c:dateAx>
        <c:axId val="7874804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480096"/>
        <c:crosses val="autoZero"/>
        <c:auto val="1"/>
        <c:lblOffset val="100"/>
        <c:baseTimeUnit val="months"/>
      </c:dateAx>
      <c:valAx>
        <c:axId val="7874800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48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#N/A</c:v>
                </c:pt>
                <c:pt idx="2">
                  <c:v>36</c:v>
                </c:pt>
                <c:pt idx="3">
                  <c:v>39</c:v>
                </c:pt>
                <c:pt idx="4">
                  <c:v>34</c:v>
                </c:pt>
                <c:pt idx="5">
                  <c:v>37</c:v>
                </c:pt>
                <c:pt idx="6">
                  <c:v>40</c:v>
                </c:pt>
                <c:pt idx="7">
                  <c:v>42</c:v>
                </c:pt>
                <c:pt idx="8">
                  <c:v>40</c:v>
                </c:pt>
                <c:pt idx="9">
                  <c:v>42</c:v>
                </c:pt>
                <c:pt idx="10">
                  <c:v>38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7</c:v>
                </c:pt>
                <c:pt idx="3">
                  <c:v>11</c:v>
                </c:pt>
                <c:pt idx="4">
                  <c:v>10</c:v>
                </c:pt>
                <c:pt idx="5">
                  <c:v>12</c:v>
                </c:pt>
                <c:pt idx="6">
                  <c:v>10</c:v>
                </c:pt>
                <c:pt idx="7">
                  <c:v>14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#N/A</c:v>
                </c:pt>
                <c:pt idx="2">
                  <c:v>36</c:v>
                </c:pt>
                <c:pt idx="3">
                  <c:v>29</c:v>
                </c:pt>
                <c:pt idx="4">
                  <c:v>26</c:v>
                </c:pt>
                <c:pt idx="5">
                  <c:v>26</c:v>
                </c:pt>
                <c:pt idx="6">
                  <c:v>40</c:v>
                </c:pt>
                <c:pt idx="7">
                  <c:v>25</c:v>
                </c:pt>
                <c:pt idx="8">
                  <c:v>29</c:v>
                </c:pt>
                <c:pt idx="9">
                  <c:v>28</c:v>
                </c:pt>
                <c:pt idx="10">
                  <c:v>47</c:v>
                </c:pt>
                <c:pt idx="11">
                  <c:v>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481664"/>
        <c:axId val="787482056"/>
      </c:lineChart>
      <c:dateAx>
        <c:axId val="787481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482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48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4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483232"/>
        <c:axId val="787482840"/>
      </c:lineChart>
      <c:dateAx>
        <c:axId val="787483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482840"/>
        <c:crosses val="autoZero"/>
        <c:auto val="1"/>
        <c:lblOffset val="100"/>
        <c:baseTimeUnit val="months"/>
      </c:dateAx>
      <c:valAx>
        <c:axId val="7874828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48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#N/A</c:v>
                </c:pt>
                <c:pt idx="2">
                  <c:v>18</c:v>
                </c:pt>
                <c:pt idx="3">
                  <c:v>18</c:v>
                </c:pt>
                <c:pt idx="4">
                  <c:v>16</c:v>
                </c:pt>
                <c:pt idx="5">
                  <c:v>25</c:v>
                </c:pt>
                <c:pt idx="6">
                  <c:v>23</c:v>
                </c:pt>
                <c:pt idx="7">
                  <c:v>20</c:v>
                </c:pt>
                <c:pt idx="8">
                  <c:v>17</c:v>
                </c:pt>
                <c:pt idx="9">
                  <c:v>19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#N/A</c:v>
                </c:pt>
                <c:pt idx="2">
                  <c:v>21</c:v>
                </c:pt>
                <c:pt idx="3">
                  <c:v>14</c:v>
                </c:pt>
                <c:pt idx="4">
                  <c:v>17</c:v>
                </c:pt>
                <c:pt idx="5">
                  <c:v>13</c:v>
                </c:pt>
                <c:pt idx="6">
                  <c:v>19</c:v>
                </c:pt>
                <c:pt idx="7">
                  <c:v>14</c:v>
                </c:pt>
                <c:pt idx="8">
                  <c:v>17</c:v>
                </c:pt>
                <c:pt idx="9">
                  <c:v>14</c:v>
                </c:pt>
                <c:pt idx="10">
                  <c:v>23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853232"/>
        <c:axId val="787853624"/>
      </c:lineChart>
      <c:dateAx>
        <c:axId val="787853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53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85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5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854800"/>
        <c:axId val="787854408"/>
      </c:lineChart>
      <c:dateAx>
        <c:axId val="787854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54408"/>
        <c:crosses val="autoZero"/>
        <c:auto val="1"/>
        <c:lblOffset val="100"/>
        <c:baseTimeUnit val="months"/>
      </c:dateAx>
      <c:valAx>
        <c:axId val="787854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#N/A</c:v>
                </c:pt>
                <c:pt idx="2">
                  <c:v>18</c:v>
                </c:pt>
                <c:pt idx="3">
                  <c:v>21</c:v>
                </c:pt>
                <c:pt idx="4">
                  <c:v>18</c:v>
                </c:pt>
                <c:pt idx="5">
                  <c:v>12</c:v>
                </c:pt>
                <c:pt idx="6">
                  <c:v>17</c:v>
                </c:pt>
                <c:pt idx="7">
                  <c:v>22</c:v>
                </c:pt>
                <c:pt idx="8">
                  <c:v>23</c:v>
                </c:pt>
                <c:pt idx="9">
                  <c:v>23</c:v>
                </c:pt>
                <c:pt idx="10">
                  <c:v>19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#N/A</c:v>
                </c:pt>
                <c:pt idx="2">
                  <c:v>15</c:v>
                </c:pt>
                <c:pt idx="3">
                  <c:v>15</c:v>
                </c:pt>
                <c:pt idx="4">
                  <c:v>9</c:v>
                </c:pt>
                <c:pt idx="5">
                  <c:v>13</c:v>
                </c:pt>
                <c:pt idx="6">
                  <c:v>21</c:v>
                </c:pt>
                <c:pt idx="7">
                  <c:v>11</c:v>
                </c:pt>
                <c:pt idx="8">
                  <c:v>12</c:v>
                </c:pt>
                <c:pt idx="9">
                  <c:v>14</c:v>
                </c:pt>
                <c:pt idx="10">
                  <c:v>24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855976"/>
        <c:axId val="784669936"/>
      </c:lineChart>
      <c:dateAx>
        <c:axId val="787855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699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466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5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671112"/>
        <c:axId val="784670720"/>
      </c:lineChart>
      <c:dateAx>
        <c:axId val="784671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70720"/>
        <c:crosses val="autoZero"/>
        <c:auto val="1"/>
        <c:lblOffset val="100"/>
        <c:baseTimeUnit val="months"/>
      </c:dateAx>
      <c:valAx>
        <c:axId val="784670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71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48</c:v>
                </c:pt>
                <c:pt idx="1">
                  <c:v>#N/A</c:v>
                </c:pt>
                <c:pt idx="2">
                  <c:v>51</c:v>
                </c:pt>
                <c:pt idx="3">
                  <c:v>43</c:v>
                </c:pt>
                <c:pt idx="4">
                  <c:v>40</c:v>
                </c:pt>
                <c:pt idx="5">
                  <c:v>40</c:v>
                </c:pt>
                <c:pt idx="6">
                  <c:v>32</c:v>
                </c:pt>
                <c:pt idx="7">
                  <c:v>30</c:v>
                </c:pt>
                <c:pt idx="8">
                  <c:v>37</c:v>
                </c:pt>
                <c:pt idx="9">
                  <c:v>36</c:v>
                </c:pt>
                <c:pt idx="10">
                  <c:v>37</c:v>
                </c:pt>
                <c:pt idx="11">
                  <c:v>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17</c:v>
                </c:pt>
                <c:pt idx="3">
                  <c:v>16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19</c:v>
                </c:pt>
                <c:pt idx="8">
                  <c:v>23</c:v>
                </c:pt>
                <c:pt idx="9">
                  <c:v>18</c:v>
                </c:pt>
                <c:pt idx="10">
                  <c:v>22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13</c:v>
                </c:pt>
                <c:pt idx="1">
                  <c:v>#N/A</c:v>
                </c:pt>
                <c:pt idx="2">
                  <c:v>28</c:v>
                </c:pt>
                <c:pt idx="3">
                  <c:v>24</c:v>
                </c:pt>
                <c:pt idx="4">
                  <c:v>21</c:v>
                </c:pt>
                <c:pt idx="5">
                  <c:v>32</c:v>
                </c:pt>
                <c:pt idx="6">
                  <c:v>31</c:v>
                </c:pt>
                <c:pt idx="7">
                  <c:v>27</c:v>
                </c:pt>
                <c:pt idx="8">
                  <c:v>25</c:v>
                </c:pt>
                <c:pt idx="9">
                  <c:v>30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672288"/>
        <c:axId val="784672680"/>
      </c:lineChart>
      <c:dateAx>
        <c:axId val="7846722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726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467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7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673856"/>
        <c:axId val="784673464"/>
      </c:lineChart>
      <c:dateAx>
        <c:axId val="784673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73464"/>
        <c:crosses val="autoZero"/>
        <c:auto val="1"/>
        <c:lblOffset val="100"/>
        <c:baseTimeUnit val="months"/>
      </c:dateAx>
      <c:valAx>
        <c:axId val="784673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7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15</c:v>
                </c:pt>
                <c:pt idx="1">
                  <c:v>#N/A</c:v>
                </c:pt>
                <c:pt idx="2">
                  <c:v>15</c:v>
                </c:pt>
                <c:pt idx="3">
                  <c:v>13</c:v>
                </c:pt>
                <c:pt idx="4">
                  <c:v>14</c:v>
                </c:pt>
                <c:pt idx="5">
                  <c:v>16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5</c:v>
                </c:pt>
                <c:pt idx="3">
                  <c:v>10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#N/A</c:v>
                </c:pt>
                <c:pt idx="2">
                  <c:v>9</c:v>
                </c:pt>
                <c:pt idx="3">
                  <c:v>7</c:v>
                </c:pt>
                <c:pt idx="4">
                  <c:v>6</c:v>
                </c:pt>
                <c:pt idx="5">
                  <c:v>8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675032"/>
        <c:axId val="784675424"/>
      </c:lineChart>
      <c:dateAx>
        <c:axId val="784675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75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467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75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676600"/>
        <c:axId val="784676208"/>
      </c:lineChart>
      <c:dateAx>
        <c:axId val="7846766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76208"/>
        <c:crosses val="autoZero"/>
        <c:auto val="1"/>
        <c:lblOffset val="100"/>
        <c:baseTimeUnit val="months"/>
      </c:dateAx>
      <c:valAx>
        <c:axId val="7846762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7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#N/A</c:v>
                </c:pt>
                <c:pt idx="2">
                  <c:v>20</c:v>
                </c:pt>
                <c:pt idx="3">
                  <c:v>21</c:v>
                </c:pt>
                <c:pt idx="4">
                  <c:v>16</c:v>
                </c:pt>
                <c:pt idx="5">
                  <c:v>14</c:v>
                </c:pt>
                <c:pt idx="6">
                  <c:v>11</c:v>
                </c:pt>
                <c:pt idx="7">
                  <c:v>12</c:v>
                </c:pt>
                <c:pt idx="8">
                  <c:v>16</c:v>
                </c:pt>
                <c:pt idx="9">
                  <c:v>16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9</c:v>
                </c:pt>
                <c:pt idx="3">
                  <c:v>5</c:v>
                </c:pt>
                <c:pt idx="4">
                  <c:v>2</c:v>
                </c:pt>
                <c:pt idx="5">
                  <c:v>6</c:v>
                </c:pt>
                <c:pt idx="6">
                  <c:v>7</c:v>
                </c:pt>
                <c:pt idx="7">
                  <c:v>12</c:v>
                </c:pt>
                <c:pt idx="8">
                  <c:v>10</c:v>
                </c:pt>
                <c:pt idx="9">
                  <c:v>6</c:v>
                </c:pt>
                <c:pt idx="10">
                  <c:v>7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#N/A</c:v>
                </c:pt>
                <c:pt idx="2">
                  <c:v>8</c:v>
                </c:pt>
                <c:pt idx="3">
                  <c:v>11</c:v>
                </c:pt>
                <c:pt idx="4">
                  <c:v>5</c:v>
                </c:pt>
                <c:pt idx="5">
                  <c:v>11</c:v>
                </c:pt>
                <c:pt idx="6">
                  <c:v>14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11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09584"/>
        <c:axId val="790709976"/>
      </c:lineChart>
      <c:dateAx>
        <c:axId val="790709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099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070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0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11152"/>
        <c:axId val="790710760"/>
      </c:lineChart>
      <c:dateAx>
        <c:axId val="790711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0760"/>
        <c:crosses val="autoZero"/>
        <c:auto val="1"/>
        <c:lblOffset val="100"/>
        <c:baseTimeUnit val="months"/>
      </c:dateAx>
      <c:valAx>
        <c:axId val="7907107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#N/A</c:v>
                </c:pt>
                <c:pt idx="2">
                  <c:v>16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6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4</c:v>
                </c:pt>
                <c:pt idx="1">
                  <c:v>#N/A</c:v>
                </c:pt>
                <c:pt idx="2">
                  <c:v>11</c:v>
                </c:pt>
                <c:pt idx="3">
                  <c:v>6</c:v>
                </c:pt>
                <c:pt idx="4">
                  <c:v>10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12328"/>
        <c:axId val="790712720"/>
      </c:lineChart>
      <c:dateAx>
        <c:axId val="7907123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27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07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13896"/>
        <c:axId val="790713504"/>
      </c:lineChart>
      <c:dateAx>
        <c:axId val="790713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3504"/>
        <c:crosses val="autoZero"/>
        <c:auto val="1"/>
        <c:lblOffset val="100"/>
        <c:baseTimeUnit val="months"/>
      </c:dateAx>
      <c:valAx>
        <c:axId val="790713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32</c:v>
                </c:pt>
                <c:pt idx="1">
                  <c:v>#N/A</c:v>
                </c:pt>
                <c:pt idx="2">
                  <c:v>27</c:v>
                </c:pt>
                <c:pt idx="3">
                  <c:v>28</c:v>
                </c:pt>
                <c:pt idx="4">
                  <c:v>22</c:v>
                </c:pt>
                <c:pt idx="5">
                  <c:v>13</c:v>
                </c:pt>
                <c:pt idx="6">
                  <c:v>19</c:v>
                </c:pt>
                <c:pt idx="7">
                  <c:v>28</c:v>
                </c:pt>
                <c:pt idx="8">
                  <c:v>35</c:v>
                </c:pt>
                <c:pt idx="9">
                  <c:v>33</c:v>
                </c:pt>
                <c:pt idx="10">
                  <c:v>27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9</c:v>
                </c:pt>
                <c:pt idx="3">
                  <c:v>16</c:v>
                </c:pt>
                <c:pt idx="4">
                  <c:v>6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16</c:v>
                </c:pt>
                <c:pt idx="9">
                  <c:v>10</c:v>
                </c:pt>
                <c:pt idx="10">
                  <c:v>14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#N/A</c:v>
                </c:pt>
                <c:pt idx="2">
                  <c:v>29</c:v>
                </c:pt>
                <c:pt idx="3">
                  <c:v>24</c:v>
                </c:pt>
                <c:pt idx="4">
                  <c:v>23</c:v>
                </c:pt>
                <c:pt idx="5">
                  <c:v>21</c:v>
                </c:pt>
                <c:pt idx="6">
                  <c:v>29</c:v>
                </c:pt>
                <c:pt idx="7">
                  <c:v>35</c:v>
                </c:pt>
                <c:pt idx="8">
                  <c:v>33</c:v>
                </c:pt>
                <c:pt idx="9">
                  <c:v>16</c:v>
                </c:pt>
                <c:pt idx="10">
                  <c:v>23</c:v>
                </c:pt>
                <c:pt idx="11">
                  <c:v>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1</c:v>
                </c:pt>
                <c:pt idx="7">
                  <c:v>5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15072"/>
        <c:axId val="790715464"/>
      </c:lineChart>
      <c:dateAx>
        <c:axId val="7907150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5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071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16640"/>
        <c:axId val="790715856"/>
      </c:lineChart>
      <c:dateAx>
        <c:axId val="7907166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5856"/>
        <c:crosses val="autoZero"/>
        <c:auto val="1"/>
        <c:lblOffset val="100"/>
        <c:baseTimeUnit val="months"/>
      </c:dateAx>
      <c:valAx>
        <c:axId val="790715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#N/A</c:v>
                </c:pt>
                <c:pt idx="2">
                  <c:v>18</c:v>
                </c:pt>
                <c:pt idx="3">
                  <c:v>15</c:v>
                </c:pt>
                <c:pt idx="4">
                  <c:v>14</c:v>
                </c:pt>
                <c:pt idx="5">
                  <c:v>5</c:v>
                </c:pt>
                <c:pt idx="6">
                  <c:v>9</c:v>
                </c:pt>
                <c:pt idx="7">
                  <c:v>16</c:v>
                </c:pt>
                <c:pt idx="8">
                  <c:v>21</c:v>
                </c:pt>
                <c:pt idx="9">
                  <c:v>22</c:v>
                </c:pt>
                <c:pt idx="10">
                  <c:v>21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6</c:v>
                </c:pt>
                <c:pt idx="3">
                  <c:v>7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#N/A</c:v>
                </c:pt>
                <c:pt idx="2">
                  <c:v>23</c:v>
                </c:pt>
                <c:pt idx="3">
                  <c:v>16</c:v>
                </c:pt>
                <c:pt idx="4">
                  <c:v>14</c:v>
                </c:pt>
                <c:pt idx="5">
                  <c:v>13</c:v>
                </c:pt>
                <c:pt idx="6">
                  <c:v>18</c:v>
                </c:pt>
                <c:pt idx="7">
                  <c:v>17</c:v>
                </c:pt>
                <c:pt idx="8">
                  <c:v>25</c:v>
                </c:pt>
                <c:pt idx="9">
                  <c:v>8</c:v>
                </c:pt>
                <c:pt idx="10">
                  <c:v>17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5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17816"/>
        <c:axId val="790718208"/>
      </c:lineChart>
      <c:dateAx>
        <c:axId val="7907178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82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07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19384"/>
        <c:axId val="790718992"/>
      </c:lineChart>
      <c:dateAx>
        <c:axId val="7907193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8992"/>
        <c:crosses val="autoZero"/>
        <c:auto val="1"/>
        <c:lblOffset val="100"/>
        <c:baseTimeUnit val="months"/>
      </c:dateAx>
      <c:valAx>
        <c:axId val="790718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1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#N/A</c:v>
                </c:pt>
                <c:pt idx="2">
                  <c:v>9</c:v>
                </c:pt>
                <c:pt idx="3">
                  <c:v>13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11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9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4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#N/A</c:v>
                </c:pt>
                <c:pt idx="2">
                  <c:v>6</c:v>
                </c:pt>
                <c:pt idx="3">
                  <c:v>8</c:v>
                </c:pt>
                <c:pt idx="4">
                  <c:v>9</c:v>
                </c:pt>
                <c:pt idx="5">
                  <c:v>8</c:v>
                </c:pt>
                <c:pt idx="6">
                  <c:v>11</c:v>
                </c:pt>
                <c:pt idx="7">
                  <c:v>18</c:v>
                </c:pt>
                <c:pt idx="8">
                  <c:v>8</c:v>
                </c:pt>
                <c:pt idx="9">
                  <c:v>8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20560"/>
        <c:axId val="790720952"/>
      </c:lineChart>
      <c:dateAx>
        <c:axId val="790720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209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072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2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22128"/>
        <c:axId val="790721736"/>
      </c:lineChart>
      <c:dateAx>
        <c:axId val="790722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21736"/>
        <c:crosses val="autoZero"/>
        <c:auto val="1"/>
        <c:lblOffset val="100"/>
        <c:baseTimeUnit val="months"/>
      </c:dateAx>
      <c:valAx>
        <c:axId val="790721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53</c:v>
                </c:pt>
                <c:pt idx="1">
                  <c:v>#N/A</c:v>
                </c:pt>
                <c:pt idx="2">
                  <c:v>49</c:v>
                </c:pt>
                <c:pt idx="3">
                  <c:v>53</c:v>
                </c:pt>
                <c:pt idx="4">
                  <c:v>51</c:v>
                </c:pt>
                <c:pt idx="5">
                  <c:v>44</c:v>
                </c:pt>
                <c:pt idx="6">
                  <c:v>46</c:v>
                </c:pt>
                <c:pt idx="7">
                  <c:v>32</c:v>
                </c:pt>
                <c:pt idx="8">
                  <c:v>31</c:v>
                </c:pt>
                <c:pt idx="9">
                  <c:v>30</c:v>
                </c:pt>
                <c:pt idx="10">
                  <c:v>35</c:v>
                </c:pt>
                <c:pt idx="11">
                  <c:v>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12</c:v>
                </c:pt>
                <c:pt idx="3">
                  <c:v>20</c:v>
                </c:pt>
                <c:pt idx="4">
                  <c:v>12</c:v>
                </c:pt>
                <c:pt idx="5">
                  <c:v>18</c:v>
                </c:pt>
                <c:pt idx="6">
                  <c:v>20</c:v>
                </c:pt>
                <c:pt idx="7">
                  <c:v>16</c:v>
                </c:pt>
                <c:pt idx="8">
                  <c:v>20</c:v>
                </c:pt>
                <c:pt idx="9">
                  <c:v>14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29</c:v>
                </c:pt>
                <c:pt idx="1">
                  <c:v>#N/A</c:v>
                </c:pt>
                <c:pt idx="2">
                  <c:v>36</c:v>
                </c:pt>
                <c:pt idx="3">
                  <c:v>35</c:v>
                </c:pt>
                <c:pt idx="4">
                  <c:v>51</c:v>
                </c:pt>
                <c:pt idx="5">
                  <c:v>34</c:v>
                </c:pt>
                <c:pt idx="6">
                  <c:v>46</c:v>
                </c:pt>
                <c:pt idx="7">
                  <c:v>50</c:v>
                </c:pt>
                <c:pt idx="8">
                  <c:v>45</c:v>
                </c:pt>
                <c:pt idx="9">
                  <c:v>30</c:v>
                </c:pt>
                <c:pt idx="10">
                  <c:v>53</c:v>
                </c:pt>
                <c:pt idx="11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23304"/>
        <c:axId val="790723696"/>
      </c:lineChart>
      <c:dateAx>
        <c:axId val="7907233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236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07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2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24872"/>
        <c:axId val="790724480"/>
      </c:lineChart>
      <c:dateAx>
        <c:axId val="7907248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24480"/>
        <c:crosses val="autoZero"/>
        <c:auto val="1"/>
        <c:lblOffset val="100"/>
        <c:baseTimeUnit val="months"/>
      </c:dateAx>
      <c:valAx>
        <c:axId val="790724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24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#N/A</c:v>
                </c:pt>
                <c:pt idx="2">
                  <c:v>28</c:v>
                </c:pt>
                <c:pt idx="3">
                  <c:v>29</c:v>
                </c:pt>
                <c:pt idx="4">
                  <c:v>25</c:v>
                </c:pt>
                <c:pt idx="5">
                  <c:v>20</c:v>
                </c:pt>
                <c:pt idx="6">
                  <c:v>24</c:v>
                </c:pt>
                <c:pt idx="7">
                  <c:v>19</c:v>
                </c:pt>
                <c:pt idx="8">
                  <c:v>20</c:v>
                </c:pt>
                <c:pt idx="9">
                  <c:v>18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6</c:v>
                </c:pt>
                <c:pt idx="3">
                  <c:v>12</c:v>
                </c:pt>
                <c:pt idx="4">
                  <c:v>6</c:v>
                </c:pt>
                <c:pt idx="5">
                  <c:v>9</c:v>
                </c:pt>
                <c:pt idx="6">
                  <c:v>10</c:v>
                </c:pt>
                <c:pt idx="7">
                  <c:v>3</c:v>
                </c:pt>
                <c:pt idx="8">
                  <c:v>8</c:v>
                </c:pt>
                <c:pt idx="9">
                  <c:v>11</c:v>
                </c:pt>
                <c:pt idx="10">
                  <c:v>7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12</c:v>
                </c:pt>
                <c:pt idx="1">
                  <c:v>#N/A</c:v>
                </c:pt>
                <c:pt idx="2">
                  <c:v>17</c:v>
                </c:pt>
                <c:pt idx="3">
                  <c:v>21</c:v>
                </c:pt>
                <c:pt idx="4">
                  <c:v>32</c:v>
                </c:pt>
                <c:pt idx="5">
                  <c:v>20</c:v>
                </c:pt>
                <c:pt idx="6">
                  <c:v>25</c:v>
                </c:pt>
                <c:pt idx="7">
                  <c:v>25</c:v>
                </c:pt>
                <c:pt idx="8">
                  <c:v>26</c:v>
                </c:pt>
                <c:pt idx="9">
                  <c:v>16</c:v>
                </c:pt>
                <c:pt idx="10">
                  <c:v>27</c:v>
                </c:pt>
                <c:pt idx="11">
                  <c:v>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17376"/>
        <c:axId val="794617768"/>
      </c:lineChart>
      <c:dateAx>
        <c:axId val="7946173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177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461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1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18944"/>
        <c:axId val="794618552"/>
      </c:lineChart>
      <c:dateAx>
        <c:axId val="7946189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18552"/>
        <c:crosses val="autoZero"/>
        <c:auto val="1"/>
        <c:lblOffset val="100"/>
        <c:baseTimeUnit val="months"/>
      </c:dateAx>
      <c:valAx>
        <c:axId val="7946185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#N/A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2</c:v>
                </c:pt>
                <c:pt idx="1">
                  <c:v>#N/A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8</c:v>
                </c:pt>
                <c:pt idx="9">
                  <c:v>4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20120"/>
        <c:axId val="794620512"/>
      </c:lineChart>
      <c:dateAx>
        <c:axId val="7946201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05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462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21688"/>
        <c:axId val="794621296"/>
      </c:lineChart>
      <c:dateAx>
        <c:axId val="794621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1296"/>
        <c:crosses val="autoZero"/>
        <c:auto val="1"/>
        <c:lblOffset val="100"/>
        <c:baseTimeUnit val="months"/>
      </c:dateAx>
      <c:valAx>
        <c:axId val="7946212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#N/A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17</c:v>
                </c:pt>
                <c:pt idx="6">
                  <c:v>15</c:v>
                </c:pt>
                <c:pt idx="7">
                  <c:v>9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15</c:v>
                </c:pt>
                <c:pt idx="1">
                  <c:v>#N/A</c:v>
                </c:pt>
                <c:pt idx="2">
                  <c:v>16</c:v>
                </c:pt>
                <c:pt idx="3">
                  <c:v>11</c:v>
                </c:pt>
                <c:pt idx="4">
                  <c:v>15</c:v>
                </c:pt>
                <c:pt idx="5">
                  <c:v>11</c:v>
                </c:pt>
                <c:pt idx="6">
                  <c:v>17</c:v>
                </c:pt>
                <c:pt idx="7">
                  <c:v>17</c:v>
                </c:pt>
                <c:pt idx="8">
                  <c:v>11</c:v>
                </c:pt>
                <c:pt idx="9">
                  <c:v>10</c:v>
                </c:pt>
                <c:pt idx="10">
                  <c:v>18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22864"/>
        <c:axId val="794623256"/>
      </c:lineChart>
      <c:dateAx>
        <c:axId val="794622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3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462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24432"/>
        <c:axId val="794624040"/>
      </c:lineChart>
      <c:dateAx>
        <c:axId val="794624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4040"/>
        <c:crosses val="autoZero"/>
        <c:auto val="1"/>
        <c:lblOffset val="100"/>
        <c:baseTimeUnit val="months"/>
      </c:dateAx>
      <c:valAx>
        <c:axId val="794624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50</c:v>
                </c:pt>
                <c:pt idx="1">
                  <c:v>#N/A</c:v>
                </c:pt>
                <c:pt idx="2">
                  <c:v>47</c:v>
                </c:pt>
                <c:pt idx="3">
                  <c:v>42</c:v>
                </c:pt>
                <c:pt idx="4">
                  <c:v>51</c:v>
                </c:pt>
                <c:pt idx="5">
                  <c:v>61</c:v>
                </c:pt>
                <c:pt idx="6">
                  <c:v>65</c:v>
                </c:pt>
                <c:pt idx="7">
                  <c:v>63</c:v>
                </c:pt>
                <c:pt idx="8">
                  <c:v>58</c:v>
                </c:pt>
                <c:pt idx="9">
                  <c:v>78</c:v>
                </c:pt>
                <c:pt idx="10">
                  <c:v>75</c:v>
                </c:pt>
                <c:pt idx="11">
                  <c:v>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8</c:v>
                </c:pt>
                <c:pt idx="3">
                  <c:v>9</c:v>
                </c:pt>
                <c:pt idx="4">
                  <c:v>14</c:v>
                </c:pt>
                <c:pt idx="5">
                  <c:v>16</c:v>
                </c:pt>
                <c:pt idx="6">
                  <c:v>20</c:v>
                </c:pt>
                <c:pt idx="7">
                  <c:v>24</c:v>
                </c:pt>
                <c:pt idx="8">
                  <c:v>30</c:v>
                </c:pt>
                <c:pt idx="9">
                  <c:v>21</c:v>
                </c:pt>
                <c:pt idx="10">
                  <c:v>23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#N/A</c:v>
                </c:pt>
                <c:pt idx="2">
                  <c:v>40</c:v>
                </c:pt>
                <c:pt idx="3">
                  <c:v>38</c:v>
                </c:pt>
                <c:pt idx="4">
                  <c:v>64</c:v>
                </c:pt>
                <c:pt idx="5">
                  <c:v>56</c:v>
                </c:pt>
                <c:pt idx="6">
                  <c:v>55</c:v>
                </c:pt>
                <c:pt idx="7">
                  <c:v>45</c:v>
                </c:pt>
                <c:pt idx="8">
                  <c:v>45</c:v>
                </c:pt>
                <c:pt idx="9">
                  <c:v>71</c:v>
                </c:pt>
                <c:pt idx="10">
                  <c:v>64</c:v>
                </c:pt>
                <c:pt idx="11">
                  <c:v>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25608"/>
        <c:axId val="794626000"/>
      </c:lineChart>
      <c:dateAx>
        <c:axId val="794625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6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462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27176"/>
        <c:axId val="794626784"/>
      </c:lineChart>
      <c:dateAx>
        <c:axId val="794627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6784"/>
        <c:crosses val="autoZero"/>
        <c:auto val="1"/>
        <c:lblOffset val="100"/>
        <c:baseTimeUnit val="months"/>
      </c:dateAx>
      <c:valAx>
        <c:axId val="794626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#N/A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21</c:v>
                </c:pt>
                <c:pt idx="6">
                  <c:v>24</c:v>
                </c:pt>
                <c:pt idx="7">
                  <c:v>20</c:v>
                </c:pt>
                <c:pt idx="8">
                  <c:v>18</c:v>
                </c:pt>
                <c:pt idx="9">
                  <c:v>19</c:v>
                </c:pt>
                <c:pt idx="10">
                  <c:v>14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13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#N/A</c:v>
                </c:pt>
                <c:pt idx="2">
                  <c:v>15</c:v>
                </c:pt>
                <c:pt idx="3">
                  <c:v>10</c:v>
                </c:pt>
                <c:pt idx="4">
                  <c:v>14</c:v>
                </c:pt>
                <c:pt idx="5">
                  <c:v>18</c:v>
                </c:pt>
                <c:pt idx="6">
                  <c:v>16</c:v>
                </c:pt>
                <c:pt idx="7">
                  <c:v>8</c:v>
                </c:pt>
                <c:pt idx="8">
                  <c:v>17</c:v>
                </c:pt>
                <c:pt idx="9">
                  <c:v>28</c:v>
                </c:pt>
                <c:pt idx="10">
                  <c:v>20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28352"/>
        <c:axId val="794628744"/>
      </c:lineChart>
      <c:dateAx>
        <c:axId val="794628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8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462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29920"/>
        <c:axId val="794629528"/>
      </c:lineChart>
      <c:dateAx>
        <c:axId val="794629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9528"/>
        <c:crosses val="autoZero"/>
        <c:auto val="1"/>
        <c:lblOffset val="100"/>
        <c:baseTimeUnit val="months"/>
      </c:dateAx>
      <c:valAx>
        <c:axId val="794629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2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#N/A</c:v>
                </c:pt>
                <c:pt idx="2">
                  <c:v>35</c:v>
                </c:pt>
                <c:pt idx="3">
                  <c:v>28</c:v>
                </c:pt>
                <c:pt idx="4">
                  <c:v>41</c:v>
                </c:pt>
                <c:pt idx="5">
                  <c:v>41</c:v>
                </c:pt>
                <c:pt idx="6">
                  <c:v>50</c:v>
                </c:pt>
                <c:pt idx="7">
                  <c:v>48</c:v>
                </c:pt>
                <c:pt idx="8">
                  <c:v>48</c:v>
                </c:pt>
                <c:pt idx="9">
                  <c:v>41</c:v>
                </c:pt>
                <c:pt idx="10">
                  <c:v>36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11</c:v>
                </c:pt>
                <c:pt idx="6">
                  <c:v>13</c:v>
                </c:pt>
                <c:pt idx="7">
                  <c:v>18</c:v>
                </c:pt>
                <c:pt idx="8">
                  <c:v>17</c:v>
                </c:pt>
                <c:pt idx="9">
                  <c:v>12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#N/A</c:v>
                </c:pt>
                <c:pt idx="2">
                  <c:v>24</c:v>
                </c:pt>
                <c:pt idx="3">
                  <c:v>21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23</c:v>
                </c:pt>
                <c:pt idx="8">
                  <c:v>27</c:v>
                </c:pt>
                <c:pt idx="9">
                  <c:v>26</c:v>
                </c:pt>
                <c:pt idx="10">
                  <c:v>28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31096"/>
        <c:axId val="794631488"/>
      </c:lineChart>
      <c:dateAx>
        <c:axId val="794631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1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463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32664"/>
        <c:axId val="794632272"/>
      </c:lineChart>
      <c:dateAx>
        <c:axId val="794632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2272"/>
        <c:crosses val="autoZero"/>
        <c:auto val="1"/>
        <c:lblOffset val="100"/>
        <c:baseTimeUnit val="months"/>
      </c:dateAx>
      <c:valAx>
        <c:axId val="794632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#N/A</c:v>
                </c:pt>
                <c:pt idx="2">
                  <c:v>13</c:v>
                </c:pt>
                <c:pt idx="3">
                  <c:v>11</c:v>
                </c:pt>
                <c:pt idx="4">
                  <c:v>16</c:v>
                </c:pt>
                <c:pt idx="5">
                  <c:v>19</c:v>
                </c:pt>
                <c:pt idx="6">
                  <c:v>19</c:v>
                </c:pt>
                <c:pt idx="7">
                  <c:v>20</c:v>
                </c:pt>
                <c:pt idx="8">
                  <c:v>19</c:v>
                </c:pt>
                <c:pt idx="9">
                  <c:v>18</c:v>
                </c:pt>
                <c:pt idx="10">
                  <c:v>25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3</c:v>
                </c:pt>
                <c:pt idx="7">
                  <c:v>8</c:v>
                </c:pt>
                <c:pt idx="8">
                  <c:v>13</c:v>
                </c:pt>
                <c:pt idx="9">
                  <c:v>2</c:v>
                </c:pt>
                <c:pt idx="10">
                  <c:v>7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#N/A</c:v>
                </c:pt>
                <c:pt idx="2">
                  <c:v>10</c:v>
                </c:pt>
                <c:pt idx="3">
                  <c:v>14</c:v>
                </c:pt>
                <c:pt idx="4">
                  <c:v>26</c:v>
                </c:pt>
                <c:pt idx="5">
                  <c:v>19</c:v>
                </c:pt>
                <c:pt idx="6">
                  <c:v>25</c:v>
                </c:pt>
                <c:pt idx="7">
                  <c:v>16</c:v>
                </c:pt>
                <c:pt idx="8">
                  <c:v>9</c:v>
                </c:pt>
                <c:pt idx="9">
                  <c:v>17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328048"/>
        <c:axId val="796328440"/>
      </c:lineChart>
      <c:dateAx>
        <c:axId val="7963280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28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632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2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329616"/>
        <c:axId val="796329224"/>
      </c:lineChart>
      <c:dateAx>
        <c:axId val="7963296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29224"/>
        <c:crosses val="autoZero"/>
        <c:auto val="1"/>
        <c:lblOffset val="100"/>
        <c:baseTimeUnit val="months"/>
      </c:dateAx>
      <c:valAx>
        <c:axId val="7963292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2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32</c:v>
                </c:pt>
                <c:pt idx="1">
                  <c:v>#N/A</c:v>
                </c:pt>
                <c:pt idx="2">
                  <c:v>31</c:v>
                </c:pt>
                <c:pt idx="3">
                  <c:v>25</c:v>
                </c:pt>
                <c:pt idx="4">
                  <c:v>31</c:v>
                </c:pt>
                <c:pt idx="5">
                  <c:v>28</c:v>
                </c:pt>
                <c:pt idx="6">
                  <c:v>28</c:v>
                </c:pt>
                <c:pt idx="7">
                  <c:v>21</c:v>
                </c:pt>
                <c:pt idx="8">
                  <c:v>20</c:v>
                </c:pt>
                <c:pt idx="9">
                  <c:v>31</c:v>
                </c:pt>
                <c:pt idx="10">
                  <c:v>43</c:v>
                </c:pt>
                <c:pt idx="11">
                  <c:v>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9</c:v>
                </c:pt>
                <c:pt idx="3">
                  <c:v>5</c:v>
                </c:pt>
                <c:pt idx="4">
                  <c:v>5</c:v>
                </c:pt>
                <c:pt idx="5">
                  <c:v>13</c:v>
                </c:pt>
                <c:pt idx="6">
                  <c:v>10</c:v>
                </c:pt>
                <c:pt idx="7">
                  <c:v>14</c:v>
                </c:pt>
                <c:pt idx="8">
                  <c:v>13</c:v>
                </c:pt>
                <c:pt idx="9">
                  <c:v>18</c:v>
                </c:pt>
                <c:pt idx="10">
                  <c:v>22</c:v>
                </c:pt>
                <c:pt idx="11">
                  <c:v>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#N/A</c:v>
                </c:pt>
                <c:pt idx="2">
                  <c:v>34</c:v>
                </c:pt>
                <c:pt idx="3">
                  <c:v>27</c:v>
                </c:pt>
                <c:pt idx="4">
                  <c:v>21</c:v>
                </c:pt>
                <c:pt idx="5">
                  <c:v>30</c:v>
                </c:pt>
                <c:pt idx="6">
                  <c:v>37</c:v>
                </c:pt>
                <c:pt idx="7">
                  <c:v>24</c:v>
                </c:pt>
                <c:pt idx="8">
                  <c:v>33</c:v>
                </c:pt>
                <c:pt idx="9">
                  <c:v>43</c:v>
                </c:pt>
                <c:pt idx="10">
                  <c:v>48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5</c:v>
                </c:pt>
                <c:pt idx="6">
                  <c:v>0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#N/A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330792"/>
        <c:axId val="796331184"/>
      </c:lineChart>
      <c:dateAx>
        <c:axId val="7963307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11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63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332360"/>
        <c:axId val="796331968"/>
      </c:lineChart>
      <c:dateAx>
        <c:axId val="7963323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1968"/>
        <c:crosses val="autoZero"/>
        <c:auto val="1"/>
        <c:lblOffset val="100"/>
        <c:baseTimeUnit val="months"/>
      </c:dateAx>
      <c:valAx>
        <c:axId val="7963319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11</c:v>
                </c:pt>
                <c:pt idx="1">
                  <c:v>#N/A</c:v>
                </c:pt>
                <c:pt idx="2">
                  <c:v>11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10</c:v>
                </c:pt>
                <c:pt idx="7">
                  <c:v>6</c:v>
                </c:pt>
                <c:pt idx="8">
                  <c:v>5</c:v>
                </c:pt>
                <c:pt idx="9">
                  <c:v>12</c:v>
                </c:pt>
                <c:pt idx="10">
                  <c:v>20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10</c:v>
                </c:pt>
                <c:pt idx="10">
                  <c:v>14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#N/A</c:v>
                </c:pt>
                <c:pt idx="2">
                  <c:v>15</c:v>
                </c:pt>
                <c:pt idx="3">
                  <c:v>7</c:v>
                </c:pt>
                <c:pt idx="4">
                  <c:v>5</c:v>
                </c:pt>
                <c:pt idx="5">
                  <c:v>15</c:v>
                </c:pt>
                <c:pt idx="6">
                  <c:v>15</c:v>
                </c:pt>
                <c:pt idx="7">
                  <c:v>6</c:v>
                </c:pt>
                <c:pt idx="8">
                  <c:v>16</c:v>
                </c:pt>
                <c:pt idx="9">
                  <c:v>25</c:v>
                </c:pt>
                <c:pt idx="10">
                  <c:v>29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333536"/>
        <c:axId val="796333928"/>
      </c:lineChart>
      <c:dateAx>
        <c:axId val="7963335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39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633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335104"/>
        <c:axId val="796334712"/>
      </c:lineChart>
      <c:dateAx>
        <c:axId val="7963351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4712"/>
        <c:crosses val="autoZero"/>
        <c:auto val="1"/>
        <c:lblOffset val="100"/>
        <c:baseTimeUnit val="months"/>
      </c:dateAx>
      <c:valAx>
        <c:axId val="7963347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#N/A</c:v>
                </c:pt>
                <c:pt idx="2">
                  <c:v>20</c:v>
                </c:pt>
                <c:pt idx="3">
                  <c:v>21</c:v>
                </c:pt>
                <c:pt idx="4">
                  <c:v>25</c:v>
                </c:pt>
                <c:pt idx="5">
                  <c:v>22</c:v>
                </c:pt>
                <c:pt idx="6">
                  <c:v>18</c:v>
                </c:pt>
                <c:pt idx="7">
                  <c:v>15</c:v>
                </c:pt>
                <c:pt idx="8">
                  <c:v>15</c:v>
                </c:pt>
                <c:pt idx="9">
                  <c:v>19</c:v>
                </c:pt>
                <c:pt idx="10">
                  <c:v>23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7</c:v>
                </c:pt>
                <c:pt idx="3">
                  <c:v>4</c:v>
                </c:pt>
                <c:pt idx="4">
                  <c:v>4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10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#N/A</c:v>
                </c:pt>
                <c:pt idx="2">
                  <c:v>19</c:v>
                </c:pt>
                <c:pt idx="3">
                  <c:v>20</c:v>
                </c:pt>
                <c:pt idx="4">
                  <c:v>16</c:v>
                </c:pt>
                <c:pt idx="5">
                  <c:v>15</c:v>
                </c:pt>
                <c:pt idx="6">
                  <c:v>22</c:v>
                </c:pt>
                <c:pt idx="7">
                  <c:v>18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336280"/>
        <c:axId val="796336672"/>
      </c:lineChart>
      <c:dateAx>
        <c:axId val="796336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6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633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337848"/>
        <c:axId val="796337456"/>
      </c:lineChart>
      <c:dateAx>
        <c:axId val="7963378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7456"/>
        <c:crosses val="autoZero"/>
        <c:auto val="1"/>
        <c:lblOffset val="100"/>
        <c:baseTimeUnit val="months"/>
      </c:dateAx>
      <c:valAx>
        <c:axId val="7963374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55</c:v>
                </c:pt>
                <c:pt idx="1">
                  <c:v>#N/A</c:v>
                </c:pt>
                <c:pt idx="2">
                  <c:v>77</c:v>
                </c:pt>
                <c:pt idx="3">
                  <c:v>72</c:v>
                </c:pt>
                <c:pt idx="4">
                  <c:v>81</c:v>
                </c:pt>
                <c:pt idx="5">
                  <c:v>80</c:v>
                </c:pt>
                <c:pt idx="6">
                  <c:v>74</c:v>
                </c:pt>
                <c:pt idx="7">
                  <c:v>74</c:v>
                </c:pt>
                <c:pt idx="8">
                  <c:v>68</c:v>
                </c:pt>
                <c:pt idx="9">
                  <c:v>63</c:v>
                </c:pt>
                <c:pt idx="10">
                  <c:v>61</c:v>
                </c:pt>
                <c:pt idx="11">
                  <c:v>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22</c:v>
                </c:pt>
                <c:pt idx="3">
                  <c:v>29</c:v>
                </c:pt>
                <c:pt idx="4">
                  <c:v>17</c:v>
                </c:pt>
                <c:pt idx="5">
                  <c:v>34</c:v>
                </c:pt>
                <c:pt idx="6">
                  <c:v>34</c:v>
                </c:pt>
                <c:pt idx="7">
                  <c:v>36</c:v>
                </c:pt>
                <c:pt idx="8">
                  <c:v>35</c:v>
                </c:pt>
                <c:pt idx="9">
                  <c:v>31</c:v>
                </c:pt>
                <c:pt idx="10">
                  <c:v>21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#N/A</c:v>
                </c:pt>
                <c:pt idx="2">
                  <c:v>65</c:v>
                </c:pt>
                <c:pt idx="3">
                  <c:v>77</c:v>
                </c:pt>
                <c:pt idx="4">
                  <c:v>71</c:v>
                </c:pt>
                <c:pt idx="5">
                  <c:v>75</c:v>
                </c:pt>
                <c:pt idx="6">
                  <c:v>62</c:v>
                </c:pt>
                <c:pt idx="7">
                  <c:v>67</c:v>
                </c:pt>
                <c:pt idx="8">
                  <c:v>64</c:v>
                </c:pt>
                <c:pt idx="9">
                  <c:v>56</c:v>
                </c:pt>
                <c:pt idx="10">
                  <c:v>59</c:v>
                </c:pt>
                <c:pt idx="11">
                  <c:v>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8</c:v>
                </c:pt>
                <c:pt idx="1">
                  <c:v>#N/A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339024"/>
        <c:axId val="796339416"/>
      </c:lineChart>
      <c:dateAx>
        <c:axId val="7963390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94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633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340592"/>
        <c:axId val="796339808"/>
      </c:lineChart>
      <c:dateAx>
        <c:axId val="7963405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39808"/>
        <c:crosses val="autoZero"/>
        <c:auto val="1"/>
        <c:lblOffset val="100"/>
        <c:baseTimeUnit val="months"/>
      </c:dateAx>
      <c:valAx>
        <c:axId val="796339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4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#N/A</c:v>
                </c:pt>
                <c:pt idx="2">
                  <c:v>32</c:v>
                </c:pt>
                <c:pt idx="3">
                  <c:v>26</c:v>
                </c:pt>
                <c:pt idx="4">
                  <c:v>31</c:v>
                </c:pt>
                <c:pt idx="5">
                  <c:v>28</c:v>
                </c:pt>
                <c:pt idx="6">
                  <c:v>28</c:v>
                </c:pt>
                <c:pt idx="7">
                  <c:v>25</c:v>
                </c:pt>
                <c:pt idx="8">
                  <c:v>20</c:v>
                </c:pt>
                <c:pt idx="9">
                  <c:v>20</c:v>
                </c:pt>
                <c:pt idx="10">
                  <c:v>26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8</c:v>
                </c:pt>
                <c:pt idx="3">
                  <c:v>13</c:v>
                </c:pt>
                <c:pt idx="4">
                  <c:v>8</c:v>
                </c:pt>
                <c:pt idx="5">
                  <c:v>14</c:v>
                </c:pt>
                <c:pt idx="6">
                  <c:v>12</c:v>
                </c:pt>
                <c:pt idx="7">
                  <c:v>9</c:v>
                </c:pt>
                <c:pt idx="8">
                  <c:v>12</c:v>
                </c:pt>
                <c:pt idx="9">
                  <c:v>11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#N/A</c:v>
                </c:pt>
                <c:pt idx="2">
                  <c:v>31</c:v>
                </c:pt>
                <c:pt idx="3">
                  <c:v>37</c:v>
                </c:pt>
                <c:pt idx="4">
                  <c:v>39</c:v>
                </c:pt>
                <c:pt idx="5">
                  <c:v>22</c:v>
                </c:pt>
                <c:pt idx="6">
                  <c:v>27</c:v>
                </c:pt>
                <c:pt idx="7">
                  <c:v>27</c:v>
                </c:pt>
                <c:pt idx="8">
                  <c:v>20</c:v>
                </c:pt>
                <c:pt idx="9">
                  <c:v>26</c:v>
                </c:pt>
                <c:pt idx="10">
                  <c:v>28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8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341768"/>
        <c:axId val="796342160"/>
      </c:lineChart>
      <c:dateAx>
        <c:axId val="7963417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42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963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4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343336"/>
        <c:axId val="796342944"/>
      </c:lineChart>
      <c:dateAx>
        <c:axId val="7963433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42944"/>
        <c:crosses val="autoZero"/>
        <c:auto val="1"/>
        <c:lblOffset val="100"/>
        <c:baseTimeUnit val="months"/>
      </c:dateAx>
      <c:valAx>
        <c:axId val="7963429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4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9</c:v>
                </c:pt>
                <c:pt idx="1">
                  <c:v>#N/A</c:v>
                </c:pt>
                <c:pt idx="2">
                  <c:v>10</c:v>
                </c:pt>
                <c:pt idx="3">
                  <c:v>13</c:v>
                </c:pt>
                <c:pt idx="4">
                  <c:v>16</c:v>
                </c:pt>
                <c:pt idx="5">
                  <c:v>20</c:v>
                </c:pt>
                <c:pt idx="6">
                  <c:v>19</c:v>
                </c:pt>
                <c:pt idx="7">
                  <c:v>16</c:v>
                </c:pt>
                <c:pt idx="8">
                  <c:v>14</c:v>
                </c:pt>
                <c:pt idx="9">
                  <c:v>12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11</c:v>
                </c:pt>
                <c:pt idx="7">
                  <c:v>11</c:v>
                </c:pt>
                <c:pt idx="8">
                  <c:v>10</c:v>
                </c:pt>
                <c:pt idx="9">
                  <c:v>10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#N/A</c:v>
                </c:pt>
                <c:pt idx="2">
                  <c:v>10</c:v>
                </c:pt>
                <c:pt idx="3">
                  <c:v>19</c:v>
                </c:pt>
                <c:pt idx="4">
                  <c:v>16</c:v>
                </c:pt>
                <c:pt idx="5">
                  <c:v>23</c:v>
                </c:pt>
                <c:pt idx="6">
                  <c:v>16</c:v>
                </c:pt>
                <c:pt idx="7">
                  <c:v>11</c:v>
                </c:pt>
                <c:pt idx="8">
                  <c:v>18</c:v>
                </c:pt>
                <c:pt idx="9">
                  <c:v>15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820664"/>
        <c:axId val="822821056"/>
      </c:lineChart>
      <c:dateAx>
        <c:axId val="822820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1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2282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822232"/>
        <c:axId val="822821840"/>
      </c:lineChart>
      <c:dateAx>
        <c:axId val="822822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1840"/>
        <c:crosses val="autoZero"/>
        <c:auto val="1"/>
        <c:lblOffset val="100"/>
        <c:baseTimeUnit val="months"/>
      </c:dateAx>
      <c:valAx>
        <c:axId val="8228218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33</c:v>
                </c:pt>
                <c:pt idx="1">
                  <c:v>#N/A</c:v>
                </c:pt>
                <c:pt idx="2">
                  <c:v>35</c:v>
                </c:pt>
                <c:pt idx="3">
                  <c:v>33</c:v>
                </c:pt>
                <c:pt idx="4">
                  <c:v>34</c:v>
                </c:pt>
                <c:pt idx="5">
                  <c:v>32</c:v>
                </c:pt>
                <c:pt idx="6">
                  <c:v>27</c:v>
                </c:pt>
                <c:pt idx="7">
                  <c:v>33</c:v>
                </c:pt>
                <c:pt idx="8">
                  <c:v>34</c:v>
                </c:pt>
                <c:pt idx="9">
                  <c:v>31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8</c:v>
                </c:pt>
                <c:pt idx="3">
                  <c:v>9</c:v>
                </c:pt>
                <c:pt idx="4">
                  <c:v>2</c:v>
                </c:pt>
                <c:pt idx="5">
                  <c:v>13</c:v>
                </c:pt>
                <c:pt idx="6">
                  <c:v>11</c:v>
                </c:pt>
                <c:pt idx="7">
                  <c:v>16</c:v>
                </c:pt>
                <c:pt idx="8">
                  <c:v>13</c:v>
                </c:pt>
                <c:pt idx="9">
                  <c:v>10</c:v>
                </c:pt>
                <c:pt idx="10">
                  <c:v>10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#N/A</c:v>
                </c:pt>
                <c:pt idx="2">
                  <c:v>24</c:v>
                </c:pt>
                <c:pt idx="3">
                  <c:v>21</c:v>
                </c:pt>
                <c:pt idx="4">
                  <c:v>16</c:v>
                </c:pt>
                <c:pt idx="5">
                  <c:v>30</c:v>
                </c:pt>
                <c:pt idx="6">
                  <c:v>19</c:v>
                </c:pt>
                <c:pt idx="7">
                  <c:v>29</c:v>
                </c:pt>
                <c:pt idx="8">
                  <c:v>26</c:v>
                </c:pt>
                <c:pt idx="9">
                  <c:v>15</c:v>
                </c:pt>
                <c:pt idx="10">
                  <c:v>22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823408"/>
        <c:axId val="822823800"/>
      </c:lineChart>
      <c:dateAx>
        <c:axId val="822823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3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2282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824976"/>
        <c:axId val="822824584"/>
      </c:lineChart>
      <c:dateAx>
        <c:axId val="8228249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4584"/>
        <c:crosses val="autoZero"/>
        <c:auto val="1"/>
        <c:lblOffset val="100"/>
        <c:baseTimeUnit val="months"/>
      </c:dateAx>
      <c:valAx>
        <c:axId val="822824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40</c:v>
                </c:pt>
                <c:pt idx="1">
                  <c:v>#N/A</c:v>
                </c:pt>
                <c:pt idx="2">
                  <c:v>52</c:v>
                </c:pt>
                <c:pt idx="3">
                  <c:v>58</c:v>
                </c:pt>
                <c:pt idx="4">
                  <c:v>58</c:v>
                </c:pt>
                <c:pt idx="5">
                  <c:v>58</c:v>
                </c:pt>
                <c:pt idx="6">
                  <c:v>68</c:v>
                </c:pt>
                <c:pt idx="7">
                  <c:v>60</c:v>
                </c:pt>
                <c:pt idx="8">
                  <c:v>57</c:v>
                </c:pt>
                <c:pt idx="9">
                  <c:v>43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16</c:v>
                </c:pt>
                <c:pt idx="3">
                  <c:v>17</c:v>
                </c:pt>
                <c:pt idx="4">
                  <c:v>13</c:v>
                </c:pt>
                <c:pt idx="5">
                  <c:v>24</c:v>
                </c:pt>
                <c:pt idx="6">
                  <c:v>27</c:v>
                </c:pt>
                <c:pt idx="7">
                  <c:v>23</c:v>
                </c:pt>
                <c:pt idx="8">
                  <c:v>15</c:v>
                </c:pt>
                <c:pt idx="9">
                  <c:v>16</c:v>
                </c:pt>
                <c:pt idx="10">
                  <c:v>26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#N/A</c:v>
                </c:pt>
                <c:pt idx="2">
                  <c:v>46</c:v>
                </c:pt>
                <c:pt idx="3">
                  <c:v>50</c:v>
                </c:pt>
                <c:pt idx="4">
                  <c:v>43</c:v>
                </c:pt>
                <c:pt idx="5">
                  <c:v>33</c:v>
                </c:pt>
                <c:pt idx="6">
                  <c:v>57</c:v>
                </c:pt>
                <c:pt idx="7">
                  <c:v>38</c:v>
                </c:pt>
                <c:pt idx="8">
                  <c:v>41</c:v>
                </c:pt>
                <c:pt idx="9">
                  <c:v>43</c:v>
                </c:pt>
                <c:pt idx="10">
                  <c:v>57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8</c:v>
                </c:pt>
                <c:pt idx="7">
                  <c:v>8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826152"/>
        <c:axId val="822826544"/>
      </c:lineChart>
      <c:dateAx>
        <c:axId val="8228261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65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2282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827720"/>
        <c:axId val="822827328"/>
      </c:lineChart>
      <c:dateAx>
        <c:axId val="8228277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7328"/>
        <c:crosses val="autoZero"/>
        <c:auto val="1"/>
        <c:lblOffset val="100"/>
        <c:baseTimeUnit val="months"/>
      </c:dateAx>
      <c:valAx>
        <c:axId val="8228273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7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11</c:v>
                </c:pt>
                <c:pt idx="1">
                  <c:v>#N/A</c:v>
                </c:pt>
                <c:pt idx="2">
                  <c:v>22</c:v>
                </c:pt>
                <c:pt idx="3">
                  <c:v>24</c:v>
                </c:pt>
                <c:pt idx="4">
                  <c:v>22</c:v>
                </c:pt>
                <c:pt idx="5">
                  <c:v>24</c:v>
                </c:pt>
                <c:pt idx="6">
                  <c:v>31</c:v>
                </c:pt>
                <c:pt idx="7">
                  <c:v>26</c:v>
                </c:pt>
                <c:pt idx="8">
                  <c:v>24</c:v>
                </c:pt>
                <c:pt idx="9">
                  <c:v>22</c:v>
                </c:pt>
                <c:pt idx="10">
                  <c:v>28</c:v>
                </c:pt>
                <c:pt idx="11">
                  <c:v>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8</c:v>
                </c:pt>
                <c:pt idx="3">
                  <c:v>6</c:v>
                </c:pt>
                <c:pt idx="4">
                  <c:v>6</c:v>
                </c:pt>
                <c:pt idx="5">
                  <c:v>13</c:v>
                </c:pt>
                <c:pt idx="6">
                  <c:v>13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12</c:v>
                </c:pt>
                <c:pt idx="1">
                  <c:v>#N/A</c:v>
                </c:pt>
                <c:pt idx="2">
                  <c:v>29</c:v>
                </c:pt>
                <c:pt idx="3">
                  <c:v>32</c:v>
                </c:pt>
                <c:pt idx="4">
                  <c:v>28</c:v>
                </c:pt>
                <c:pt idx="5">
                  <c:v>17</c:v>
                </c:pt>
                <c:pt idx="6">
                  <c:v>33</c:v>
                </c:pt>
                <c:pt idx="7">
                  <c:v>20</c:v>
                </c:pt>
                <c:pt idx="8">
                  <c:v>21</c:v>
                </c:pt>
                <c:pt idx="9">
                  <c:v>23</c:v>
                </c:pt>
                <c:pt idx="10">
                  <c:v>31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828896"/>
        <c:axId val="822829288"/>
      </c:lineChart>
      <c:dateAx>
        <c:axId val="8228288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92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2282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2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830464"/>
        <c:axId val="822830072"/>
      </c:lineChart>
      <c:dateAx>
        <c:axId val="8228304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30072"/>
        <c:crosses val="autoZero"/>
        <c:auto val="1"/>
        <c:lblOffset val="100"/>
        <c:baseTimeUnit val="months"/>
      </c:dateAx>
      <c:valAx>
        <c:axId val="8228300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3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#N/A</c:v>
                </c:pt>
                <c:pt idx="2">
                  <c:v>12</c:v>
                </c:pt>
                <c:pt idx="3">
                  <c:v>12</c:v>
                </c:pt>
                <c:pt idx="4">
                  <c:v>11</c:v>
                </c:pt>
                <c:pt idx="5">
                  <c:v>12</c:v>
                </c:pt>
                <c:pt idx="6">
                  <c:v>8</c:v>
                </c:pt>
                <c:pt idx="7">
                  <c:v>11</c:v>
                </c:pt>
                <c:pt idx="8">
                  <c:v>9</c:v>
                </c:pt>
                <c:pt idx="9">
                  <c:v>7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6</c:v>
                </c:pt>
                <c:pt idx="8">
                  <c:v>2</c:v>
                </c:pt>
                <c:pt idx="9">
                  <c:v>2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8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6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831640"/>
        <c:axId val="822832032"/>
      </c:lineChart>
      <c:dateAx>
        <c:axId val="8228316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320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2283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3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833208"/>
        <c:axId val="822832816"/>
      </c:lineChart>
      <c:dateAx>
        <c:axId val="8228332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32816"/>
        <c:crosses val="autoZero"/>
        <c:auto val="1"/>
        <c:lblOffset val="100"/>
        <c:baseTimeUnit val="months"/>
      </c:dateAx>
      <c:valAx>
        <c:axId val="822832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3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#N/A</c:v>
                </c:pt>
                <c:pt idx="2">
                  <c:v>18</c:v>
                </c:pt>
                <c:pt idx="3">
                  <c:v>22</c:v>
                </c:pt>
                <c:pt idx="4">
                  <c:v>25</c:v>
                </c:pt>
                <c:pt idx="5">
                  <c:v>22</c:v>
                </c:pt>
                <c:pt idx="6">
                  <c:v>29</c:v>
                </c:pt>
                <c:pt idx="7">
                  <c:v>23</c:v>
                </c:pt>
                <c:pt idx="8">
                  <c:v>24</c:v>
                </c:pt>
                <c:pt idx="9">
                  <c:v>14</c:v>
                </c:pt>
                <c:pt idx="10">
                  <c:v>12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10</c:v>
                </c:pt>
                <c:pt idx="8">
                  <c:v>5</c:v>
                </c:pt>
                <c:pt idx="9">
                  <c:v>6</c:v>
                </c:pt>
                <c:pt idx="10">
                  <c:v>9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#N/A</c:v>
                </c:pt>
                <c:pt idx="2">
                  <c:v>12</c:v>
                </c:pt>
                <c:pt idx="3">
                  <c:v>10</c:v>
                </c:pt>
                <c:pt idx="4">
                  <c:v>12</c:v>
                </c:pt>
                <c:pt idx="5">
                  <c:v>8</c:v>
                </c:pt>
                <c:pt idx="6">
                  <c:v>20</c:v>
                </c:pt>
                <c:pt idx="7">
                  <c:v>11</c:v>
                </c:pt>
                <c:pt idx="8">
                  <c:v>12</c:v>
                </c:pt>
                <c:pt idx="9">
                  <c:v>14</c:v>
                </c:pt>
                <c:pt idx="10">
                  <c:v>13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6</c:v>
                </c:pt>
                <c:pt idx="7">
                  <c:v>5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#N/A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42379</c:v>
                </c:pt>
                <c:pt idx="1">
                  <c:v>42386</c:v>
                </c:pt>
                <c:pt idx="2">
                  <c:v>42393</c:v>
                </c:pt>
                <c:pt idx="3">
                  <c:v>42400</c:v>
                </c:pt>
                <c:pt idx="4">
                  <c:v>42407</c:v>
                </c:pt>
                <c:pt idx="5">
                  <c:v>42414</c:v>
                </c:pt>
                <c:pt idx="6">
                  <c:v>42421</c:v>
                </c:pt>
                <c:pt idx="7">
                  <c:v>42428</c:v>
                </c:pt>
                <c:pt idx="8">
                  <c:v>42435</c:v>
                </c:pt>
                <c:pt idx="9">
                  <c:v>42442</c:v>
                </c:pt>
                <c:pt idx="10">
                  <c:v>42449</c:v>
                </c:pt>
                <c:pt idx="11">
                  <c:v>42456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834384"/>
        <c:axId val="822834776"/>
      </c:lineChart>
      <c:dateAx>
        <c:axId val="8228343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347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2283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3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0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6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4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4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5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6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22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6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7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7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2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8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0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2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1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1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2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2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2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2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3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3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3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4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3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4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5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5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3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4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4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3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4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5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5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41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6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6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7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077"/>
  <sheetViews>
    <sheetView topLeftCell="A231" workbookViewId="0">
      <selection activeCell="C24" sqref="C24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7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Q1"/>
      <c r="R1"/>
      <c r="S1"/>
      <c r="T1"/>
      <c r="U1"/>
      <c r="V1"/>
      <c r="W1"/>
      <c r="X1"/>
    </row>
    <row r="2" spans="1:24">
      <c r="A2" s="7" t="s">
        <v>55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Q2"/>
      <c r="R2"/>
      <c r="S2"/>
      <c r="T2"/>
      <c r="U2"/>
      <c r="V2"/>
      <c r="W2"/>
      <c r="X2"/>
    </row>
    <row r="3" spans="1:24">
      <c r="A3" s="7" t="s">
        <v>56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Q3"/>
      <c r="R3"/>
      <c r="S3"/>
      <c r="T3"/>
      <c r="U3"/>
      <c r="V3"/>
      <c r="W3"/>
      <c r="X3"/>
    </row>
    <row r="4" spans="1:24">
      <c r="A4" s="7" t="s">
        <v>57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Q4"/>
      <c r="R4"/>
      <c r="S4"/>
      <c r="T4"/>
      <c r="U4"/>
      <c r="V4"/>
      <c r="W4"/>
      <c r="X4"/>
    </row>
    <row r="5" spans="1:24">
      <c r="A5" s="7" t="s">
        <v>58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Q5"/>
      <c r="R5"/>
      <c r="S5"/>
      <c r="T5"/>
      <c r="U5"/>
      <c r="V5"/>
      <c r="W5"/>
      <c r="X5"/>
    </row>
    <row r="6" spans="1:24">
      <c r="A6" s="7" t="s">
        <v>59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Q6"/>
      <c r="R6"/>
      <c r="S6"/>
      <c r="T6"/>
      <c r="U6"/>
      <c r="V6"/>
      <c r="W6"/>
      <c r="X6"/>
    </row>
    <row r="7" spans="1:24">
      <c r="A7" s="7" t="s">
        <v>60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Q7"/>
      <c r="R7"/>
      <c r="S7"/>
      <c r="T7"/>
      <c r="U7"/>
      <c r="V7"/>
      <c r="W7"/>
      <c r="X7"/>
    </row>
    <row r="8" spans="1:24">
      <c r="A8" s="7" t="s">
        <v>61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Q8"/>
      <c r="R8"/>
      <c r="S8"/>
      <c r="T8"/>
      <c r="U8"/>
      <c r="V8"/>
      <c r="W8"/>
      <c r="X8"/>
    </row>
    <row r="9" spans="1:24">
      <c r="A9" s="7" t="s">
        <v>62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Q9"/>
      <c r="R9"/>
      <c r="S9"/>
      <c r="T9"/>
      <c r="U9"/>
      <c r="V9"/>
      <c r="W9"/>
      <c r="X9"/>
    </row>
    <row r="10" spans="1:24">
      <c r="A10" s="7" t="s">
        <v>473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Q10"/>
      <c r="R10"/>
      <c r="S10"/>
      <c r="T10"/>
      <c r="U10"/>
      <c r="V10"/>
      <c r="W10"/>
      <c r="X10"/>
    </row>
    <row r="11" spans="1:24">
      <c r="A11" s="7" t="s">
        <v>63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Q11"/>
      <c r="R11"/>
      <c r="S11"/>
      <c r="T11"/>
      <c r="U11"/>
      <c r="V11"/>
      <c r="W11"/>
      <c r="X11"/>
    </row>
    <row r="12" spans="1:24">
      <c r="A12" s="7" t="s">
        <v>64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Q12"/>
      <c r="R12"/>
      <c r="S12"/>
      <c r="T12"/>
      <c r="U12"/>
      <c r="V12"/>
      <c r="W12"/>
      <c r="X12"/>
    </row>
    <row r="13" spans="1:24">
      <c r="A13" s="7" t="s">
        <v>1492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Q13"/>
      <c r="R13"/>
      <c r="S13"/>
      <c r="T13"/>
      <c r="U13"/>
      <c r="V13"/>
      <c r="W13"/>
      <c r="X13"/>
    </row>
    <row r="14" spans="1:24">
      <c r="A14" s="7" t="s">
        <v>65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Q14"/>
      <c r="R14"/>
      <c r="S14"/>
      <c r="T14"/>
      <c r="U14"/>
      <c r="V14"/>
      <c r="W14"/>
      <c r="X14"/>
    </row>
    <row r="15" spans="1:24">
      <c r="A15" s="7" t="s">
        <v>66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Q15"/>
      <c r="R15"/>
      <c r="S15"/>
      <c r="T15"/>
      <c r="U15"/>
      <c r="V15"/>
      <c r="W15"/>
      <c r="X15"/>
    </row>
    <row r="16" spans="1:24">
      <c r="A16" s="7" t="s">
        <v>67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Q16"/>
      <c r="R16"/>
      <c r="S16"/>
      <c r="T16"/>
      <c r="U16"/>
      <c r="V16"/>
      <c r="W16"/>
      <c r="X16"/>
    </row>
    <row r="17" spans="1:24">
      <c r="A17" s="7" t="s">
        <v>68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Q17"/>
      <c r="R17"/>
      <c r="S17"/>
      <c r="T17"/>
      <c r="U17"/>
      <c r="V17"/>
      <c r="W17"/>
      <c r="X17"/>
    </row>
    <row r="18" spans="1:24">
      <c r="A18" s="7" t="s">
        <v>69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Q18"/>
      <c r="R18"/>
      <c r="S18"/>
      <c r="T18"/>
      <c r="U18"/>
      <c r="V18"/>
      <c r="W18"/>
      <c r="X18"/>
    </row>
    <row r="19" spans="1:24">
      <c r="A19" s="7" t="s">
        <v>2593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8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Q19"/>
      <c r="R19"/>
      <c r="S19"/>
      <c r="T19"/>
      <c r="U19"/>
      <c r="V19"/>
      <c r="W19"/>
      <c r="X19"/>
    </row>
    <row r="20" spans="1:24">
      <c r="A20" s="7" t="s">
        <v>2594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Q20"/>
      <c r="R20"/>
      <c r="S20"/>
      <c r="T20"/>
      <c r="U20"/>
      <c r="V20"/>
      <c r="W20"/>
      <c r="X20"/>
    </row>
    <row r="21" spans="1:24">
      <c r="A21" s="7" t="s">
        <v>70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Q21"/>
      <c r="R21"/>
      <c r="S21"/>
      <c r="T21"/>
      <c r="U21"/>
      <c r="V21"/>
      <c r="W21"/>
      <c r="X21"/>
    </row>
    <row r="22" spans="1:24">
      <c r="A22" s="7" t="s">
        <v>71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Q22"/>
      <c r="R22"/>
      <c r="S22"/>
      <c r="T22"/>
      <c r="U22"/>
      <c r="V22"/>
      <c r="W22"/>
      <c r="X22"/>
    </row>
    <row r="23" spans="1:24">
      <c r="A23" s="7" t="s">
        <v>72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Q23"/>
      <c r="R23"/>
      <c r="S23"/>
      <c r="T23"/>
      <c r="U23"/>
      <c r="V23"/>
      <c r="W23"/>
      <c r="X23"/>
    </row>
    <row r="24" spans="1:24">
      <c r="A24" s="7" t="s">
        <v>73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Q24"/>
      <c r="R24"/>
      <c r="S24"/>
      <c r="T24"/>
      <c r="U24"/>
      <c r="V24"/>
      <c r="W24"/>
      <c r="X24"/>
    </row>
    <row r="25" spans="1:24">
      <c r="A25" s="7" t="s">
        <v>74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Q25"/>
      <c r="R25"/>
      <c r="S25"/>
      <c r="T25"/>
      <c r="U25"/>
      <c r="V25"/>
      <c r="W25"/>
      <c r="X25"/>
    </row>
    <row r="26" spans="1:24">
      <c r="A26" s="7" t="s">
        <v>75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Q26"/>
      <c r="R26"/>
      <c r="S26"/>
      <c r="T26"/>
      <c r="U26"/>
      <c r="V26"/>
      <c r="W26"/>
      <c r="X26"/>
    </row>
    <row r="27" spans="1:24">
      <c r="A27" s="7" t="s">
        <v>76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Q27"/>
      <c r="R27"/>
      <c r="S27"/>
      <c r="T27"/>
      <c r="U27"/>
      <c r="V27"/>
      <c r="W27"/>
      <c r="X27"/>
    </row>
    <row r="28" spans="1:24">
      <c r="A28" s="7" t="s">
        <v>77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Q28"/>
      <c r="R28"/>
      <c r="S28"/>
      <c r="T28"/>
      <c r="U28"/>
      <c r="V28"/>
      <c r="W28"/>
      <c r="X28"/>
    </row>
    <row r="29" spans="1:24">
      <c r="A29" s="7" t="s">
        <v>78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Q29"/>
      <c r="R29"/>
      <c r="S29"/>
      <c r="T29"/>
      <c r="U29"/>
      <c r="V29"/>
      <c r="W29"/>
      <c r="X29"/>
    </row>
    <row r="30" spans="1:24">
      <c r="A30" s="7" t="s">
        <v>79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Q30"/>
      <c r="R30"/>
      <c r="S30"/>
      <c r="T30"/>
      <c r="U30"/>
      <c r="V30"/>
      <c r="W30"/>
      <c r="X30"/>
    </row>
    <row r="31" spans="1:24">
      <c r="A31" s="7" t="s">
        <v>80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Q31"/>
      <c r="R31"/>
      <c r="S31"/>
      <c r="T31"/>
      <c r="U31"/>
      <c r="V31"/>
      <c r="W31"/>
      <c r="X31"/>
    </row>
    <row r="32" spans="1:24">
      <c r="A32" s="7" t="s">
        <v>81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Q32"/>
      <c r="R32"/>
      <c r="S32"/>
      <c r="T32"/>
      <c r="U32"/>
      <c r="V32"/>
      <c r="W32"/>
      <c r="X32"/>
    </row>
    <row r="33" spans="1:24">
      <c r="A33" s="7" t="s">
        <v>82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Q33"/>
      <c r="R33"/>
      <c r="S33"/>
      <c r="T33"/>
      <c r="U33"/>
      <c r="V33"/>
      <c r="W33"/>
      <c r="X33"/>
    </row>
    <row r="34" spans="1:24">
      <c r="A34" s="7" t="s">
        <v>83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Q34"/>
      <c r="R34"/>
      <c r="S34"/>
      <c r="T34"/>
      <c r="U34"/>
      <c r="V34"/>
      <c r="W34"/>
      <c r="X34"/>
    </row>
    <row r="35" spans="1:24">
      <c r="A35" s="7" t="s">
        <v>2595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Q35"/>
      <c r="R35"/>
      <c r="S35"/>
      <c r="T35"/>
      <c r="U35"/>
      <c r="V35"/>
      <c r="W35"/>
      <c r="X35"/>
    </row>
    <row r="36" spans="1:24">
      <c r="A36" s="7" t="s">
        <v>84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Q36"/>
      <c r="R36"/>
      <c r="S36"/>
      <c r="T36"/>
      <c r="U36"/>
      <c r="V36"/>
      <c r="W36"/>
      <c r="X36"/>
    </row>
    <row r="37" spans="1:24">
      <c r="A37" s="7" t="s">
        <v>2596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Q37"/>
      <c r="R37"/>
      <c r="S37"/>
      <c r="T37"/>
      <c r="U37"/>
      <c r="V37"/>
      <c r="W37"/>
      <c r="X37"/>
    </row>
    <row r="38" spans="1:24">
      <c r="A38" s="7" t="s">
        <v>85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Q38"/>
      <c r="R38"/>
      <c r="S38"/>
      <c r="T38"/>
      <c r="U38"/>
      <c r="V38"/>
      <c r="W38"/>
      <c r="X38"/>
    </row>
    <row r="39" spans="1:24">
      <c r="A39" s="7" t="s">
        <v>86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Q39"/>
      <c r="R39"/>
      <c r="S39"/>
      <c r="T39"/>
      <c r="U39"/>
      <c r="V39"/>
      <c r="W39"/>
      <c r="X39"/>
    </row>
    <row r="40" spans="1:24">
      <c r="A40" s="7" t="s">
        <v>2597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Q40"/>
      <c r="R40"/>
      <c r="S40"/>
      <c r="T40"/>
      <c r="U40"/>
      <c r="V40"/>
      <c r="W40"/>
      <c r="X40"/>
    </row>
    <row r="41" spans="1:24">
      <c r="A41" s="7" t="s">
        <v>87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Q41"/>
      <c r="R41"/>
      <c r="S41"/>
      <c r="T41"/>
      <c r="U41"/>
      <c r="V41"/>
      <c r="W41"/>
      <c r="X41"/>
    </row>
    <row r="42" spans="1:24">
      <c r="A42" s="7" t="s">
        <v>88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Q42"/>
      <c r="R42"/>
      <c r="S42"/>
      <c r="T42"/>
      <c r="U42"/>
      <c r="V42"/>
      <c r="W42"/>
      <c r="X42"/>
    </row>
    <row r="43" spans="1:24">
      <c r="A43" s="7" t="s">
        <v>89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Q43"/>
      <c r="R43"/>
      <c r="S43"/>
      <c r="T43"/>
      <c r="U43"/>
      <c r="V43"/>
      <c r="W43"/>
      <c r="X43"/>
    </row>
    <row r="44" spans="1:24">
      <c r="A44" s="7" t="s">
        <v>2598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Q44"/>
      <c r="R44"/>
      <c r="S44"/>
      <c r="T44"/>
      <c r="U44"/>
      <c r="V44"/>
      <c r="W44"/>
      <c r="X44"/>
    </row>
    <row r="45" spans="1:24">
      <c r="A45" s="7" t="s">
        <v>90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Q45"/>
      <c r="R45"/>
      <c r="S45"/>
      <c r="T45"/>
      <c r="U45"/>
      <c r="V45"/>
      <c r="W45"/>
      <c r="X45"/>
    </row>
    <row r="46" spans="1:24">
      <c r="A46" s="7" t="s">
        <v>91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Q46"/>
      <c r="R46"/>
      <c r="S46"/>
      <c r="T46"/>
      <c r="U46"/>
      <c r="V46"/>
      <c r="W46"/>
      <c r="X46"/>
    </row>
    <row r="47" spans="1:24">
      <c r="A47" s="7" t="s">
        <v>92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Q47"/>
      <c r="R47"/>
      <c r="S47"/>
      <c r="T47"/>
      <c r="U47"/>
      <c r="V47"/>
      <c r="W47"/>
      <c r="X47"/>
    </row>
    <row r="48" spans="1:24">
      <c r="A48" s="7" t="s">
        <v>93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Q48"/>
      <c r="R48"/>
      <c r="S48"/>
      <c r="T48"/>
      <c r="U48"/>
      <c r="V48"/>
      <c r="W48"/>
      <c r="X48"/>
    </row>
    <row r="49" spans="1:24">
      <c r="A49" s="7" t="s">
        <v>94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Q49"/>
      <c r="R49"/>
      <c r="S49"/>
      <c r="T49"/>
      <c r="U49"/>
      <c r="V49"/>
      <c r="W49"/>
      <c r="X49"/>
    </row>
    <row r="50" spans="1:24">
      <c r="A50" s="7" t="s">
        <v>95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Q50"/>
      <c r="R50"/>
      <c r="S50"/>
      <c r="T50"/>
      <c r="U50"/>
      <c r="V50"/>
      <c r="W50"/>
      <c r="X50"/>
    </row>
    <row r="51" spans="1:24">
      <c r="A51" s="7" t="s">
        <v>96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Q51"/>
      <c r="R51"/>
      <c r="S51"/>
      <c r="T51"/>
      <c r="U51"/>
      <c r="V51"/>
      <c r="W51"/>
      <c r="X51"/>
    </row>
    <row r="52" spans="1:24">
      <c r="A52" s="7" t="s">
        <v>97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Q52"/>
      <c r="R52"/>
      <c r="S52"/>
      <c r="T52"/>
      <c r="U52"/>
      <c r="V52"/>
      <c r="W52"/>
      <c r="X52"/>
    </row>
    <row r="53" spans="1:24">
      <c r="A53" s="7" t="s">
        <v>98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Q53"/>
      <c r="R53"/>
      <c r="S53"/>
      <c r="T53"/>
      <c r="U53"/>
      <c r="V53"/>
      <c r="W53"/>
      <c r="X53"/>
    </row>
    <row r="54" spans="1:24">
      <c r="A54" s="7" t="s">
        <v>2599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Q54"/>
      <c r="R54"/>
      <c r="S54"/>
      <c r="T54"/>
      <c r="U54"/>
      <c r="V54"/>
      <c r="W54"/>
      <c r="X54"/>
    </row>
    <row r="55" spans="1:24">
      <c r="A55" s="7" t="s">
        <v>2600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Q55"/>
      <c r="R55"/>
      <c r="S55"/>
      <c r="T55"/>
      <c r="U55"/>
      <c r="V55"/>
      <c r="W55"/>
      <c r="X55"/>
    </row>
    <row r="56" spans="1:24">
      <c r="A56" s="7" t="s">
        <v>99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Q56"/>
      <c r="R56"/>
      <c r="S56"/>
      <c r="T56"/>
      <c r="U56"/>
      <c r="V56"/>
      <c r="W56"/>
      <c r="X56"/>
    </row>
    <row r="57" spans="1:24">
      <c r="A57" s="7" t="s">
        <v>100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Q57"/>
      <c r="R57"/>
      <c r="S57"/>
      <c r="T57"/>
      <c r="U57"/>
      <c r="V57"/>
      <c r="W57"/>
      <c r="X57"/>
    </row>
    <row r="58" spans="1:24">
      <c r="A58" s="7" t="s">
        <v>101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Q58"/>
      <c r="R58"/>
      <c r="S58"/>
      <c r="T58"/>
      <c r="U58"/>
      <c r="V58"/>
      <c r="W58"/>
      <c r="X58"/>
    </row>
    <row r="59" spans="1:24">
      <c r="A59" s="7" t="s">
        <v>102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Q59"/>
      <c r="R59"/>
      <c r="S59"/>
      <c r="T59"/>
      <c r="U59"/>
      <c r="V59"/>
      <c r="W59"/>
      <c r="X59"/>
    </row>
    <row r="60" spans="1:24">
      <c r="A60" s="7" t="s">
        <v>103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Q60"/>
      <c r="R60"/>
      <c r="S60"/>
      <c r="T60"/>
      <c r="U60"/>
      <c r="V60"/>
      <c r="W60"/>
      <c r="X60"/>
    </row>
    <row r="61" spans="1:24">
      <c r="A61" s="7" t="s">
        <v>104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Q61"/>
      <c r="R61"/>
      <c r="S61"/>
      <c r="T61"/>
      <c r="U61"/>
      <c r="V61"/>
      <c r="W61"/>
      <c r="X61"/>
    </row>
    <row r="62" spans="1:24">
      <c r="A62" s="7" t="s">
        <v>105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Q62"/>
      <c r="R62"/>
      <c r="S62"/>
      <c r="T62"/>
      <c r="U62"/>
      <c r="V62"/>
      <c r="W62"/>
      <c r="X62"/>
    </row>
    <row r="63" spans="1:24">
      <c r="A63" s="7" t="s">
        <v>106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Q63"/>
      <c r="R63"/>
      <c r="S63"/>
      <c r="T63"/>
      <c r="U63"/>
      <c r="V63"/>
      <c r="W63"/>
      <c r="X63"/>
    </row>
    <row r="64" spans="1:24">
      <c r="A64" s="7" t="s">
        <v>107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Q64"/>
      <c r="R64"/>
      <c r="S64"/>
      <c r="T64"/>
      <c r="U64"/>
      <c r="V64"/>
      <c r="W64"/>
      <c r="X64"/>
    </row>
    <row r="65" spans="1:24">
      <c r="A65" s="7" t="s">
        <v>108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Q65"/>
      <c r="R65"/>
      <c r="S65"/>
      <c r="T65"/>
      <c r="U65"/>
      <c r="V65"/>
      <c r="W65"/>
      <c r="X65"/>
    </row>
    <row r="66" spans="1:24">
      <c r="A66" s="7" t="s">
        <v>109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Q66"/>
      <c r="R66"/>
      <c r="S66"/>
      <c r="T66"/>
      <c r="U66"/>
      <c r="V66"/>
      <c r="W66"/>
      <c r="X66"/>
    </row>
    <row r="67" spans="1:24">
      <c r="A67" s="7" t="s">
        <v>110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Q67"/>
      <c r="R67"/>
      <c r="S67"/>
      <c r="T67"/>
      <c r="U67"/>
      <c r="V67"/>
      <c r="W67"/>
      <c r="X67"/>
    </row>
    <row r="68" spans="1:24">
      <c r="A68" s="7" t="s">
        <v>111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Q68"/>
      <c r="R68"/>
      <c r="S68"/>
      <c r="T68"/>
      <c r="U68"/>
      <c r="V68"/>
      <c r="W68"/>
      <c r="X68"/>
    </row>
    <row r="69" spans="1:24">
      <c r="A69" s="7" t="s">
        <v>112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Q69"/>
      <c r="R69"/>
      <c r="S69"/>
      <c r="T69"/>
      <c r="U69"/>
      <c r="V69"/>
      <c r="W69"/>
      <c r="X69"/>
    </row>
    <row r="70" spans="1:24">
      <c r="A70" s="7" t="s">
        <v>2601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Q70"/>
      <c r="R70"/>
      <c r="S70"/>
      <c r="T70"/>
      <c r="U70"/>
      <c r="V70"/>
      <c r="W70"/>
      <c r="X70"/>
    </row>
    <row r="71" spans="1:24">
      <c r="A71" s="7" t="s">
        <v>113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Q71"/>
      <c r="R71"/>
      <c r="S71"/>
      <c r="T71"/>
      <c r="U71"/>
      <c r="V71"/>
      <c r="W71"/>
      <c r="X71"/>
    </row>
    <row r="72" spans="1:24">
      <c r="A72" s="7" t="s">
        <v>114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Q72"/>
      <c r="R72"/>
      <c r="S72"/>
      <c r="T72"/>
      <c r="U72"/>
      <c r="V72"/>
      <c r="W72"/>
      <c r="X72"/>
    </row>
    <row r="73" spans="1:24">
      <c r="A73" s="7" t="s">
        <v>115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Q73"/>
      <c r="R73"/>
      <c r="S73"/>
      <c r="T73"/>
      <c r="U73"/>
      <c r="V73"/>
      <c r="W73"/>
      <c r="X73"/>
    </row>
    <row r="74" spans="1:24">
      <c r="A74" s="7" t="s">
        <v>116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Q74"/>
      <c r="R74"/>
      <c r="S74"/>
      <c r="T74"/>
      <c r="U74"/>
      <c r="V74"/>
      <c r="W74"/>
      <c r="X74"/>
    </row>
    <row r="75" spans="1:24">
      <c r="A75" s="7" t="s">
        <v>117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Q75"/>
      <c r="R75"/>
      <c r="S75"/>
      <c r="T75"/>
      <c r="U75"/>
      <c r="V75"/>
      <c r="W75"/>
      <c r="X75"/>
    </row>
    <row r="76" spans="1:24">
      <c r="A76" s="7" t="s">
        <v>118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Q76"/>
      <c r="R76"/>
      <c r="S76"/>
      <c r="T76"/>
      <c r="U76"/>
      <c r="V76"/>
      <c r="W76"/>
      <c r="X76"/>
    </row>
    <row r="77" spans="1:24">
      <c r="A77" s="7" t="s">
        <v>119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Q77"/>
      <c r="R77"/>
      <c r="S77"/>
      <c r="T77"/>
      <c r="U77"/>
      <c r="V77"/>
      <c r="W77"/>
      <c r="X77"/>
    </row>
    <row r="78" spans="1:24">
      <c r="A78" s="7" t="s">
        <v>120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Q78"/>
      <c r="R78"/>
      <c r="S78"/>
      <c r="T78"/>
      <c r="U78"/>
      <c r="V78"/>
      <c r="W78"/>
      <c r="X78"/>
    </row>
    <row r="79" spans="1:24">
      <c r="A79" s="7" t="s">
        <v>121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Q79"/>
      <c r="R79"/>
      <c r="S79"/>
      <c r="T79"/>
      <c r="U79"/>
      <c r="V79"/>
      <c r="W79"/>
      <c r="X79"/>
    </row>
    <row r="80" spans="1:24">
      <c r="A80" s="7" t="s">
        <v>122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Q80"/>
      <c r="R80"/>
      <c r="S80"/>
      <c r="T80"/>
      <c r="U80"/>
      <c r="V80"/>
      <c r="W80"/>
      <c r="X80"/>
    </row>
    <row r="81" spans="1:24">
      <c r="A81" s="7" t="s">
        <v>123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Q81"/>
      <c r="R81"/>
      <c r="S81"/>
      <c r="T81"/>
      <c r="U81"/>
      <c r="V81"/>
      <c r="W81"/>
      <c r="X81"/>
    </row>
    <row r="82" spans="1:24">
      <c r="A82" s="7" t="s">
        <v>124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Q82"/>
      <c r="R82"/>
      <c r="S82"/>
      <c r="T82"/>
      <c r="U82"/>
      <c r="V82"/>
      <c r="W82"/>
      <c r="X82"/>
    </row>
    <row r="83" spans="1:24">
      <c r="A83" s="7" t="s">
        <v>125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Q83"/>
      <c r="R83"/>
      <c r="S83"/>
      <c r="T83"/>
      <c r="U83"/>
      <c r="V83"/>
      <c r="W83"/>
      <c r="X83"/>
    </row>
    <row r="84" spans="1:24">
      <c r="A84" s="7" t="s">
        <v>126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Q84"/>
      <c r="R84"/>
      <c r="S84"/>
      <c r="T84"/>
      <c r="U84"/>
      <c r="V84"/>
      <c r="W84"/>
      <c r="X84"/>
    </row>
    <row r="85" spans="1:24">
      <c r="A85" s="7" t="s">
        <v>474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Q85"/>
      <c r="R85"/>
      <c r="S85"/>
      <c r="T85"/>
      <c r="U85"/>
      <c r="V85"/>
      <c r="W85"/>
      <c r="X85"/>
    </row>
    <row r="86" spans="1:24">
      <c r="A86" s="7" t="s">
        <v>127</v>
      </c>
      <c r="B86" s="3">
        <v>2</v>
      </c>
      <c r="C86" s="7">
        <v>1</v>
      </c>
      <c r="D86" s="7">
        <v>0</v>
      </c>
      <c r="E86" s="7">
        <v>1</v>
      </c>
      <c r="F86" s="7">
        <v>2</v>
      </c>
      <c r="G86" s="7">
        <v>0</v>
      </c>
      <c r="H86" s="7">
        <v>4</v>
      </c>
      <c r="I86" s="7">
        <v>0</v>
      </c>
      <c r="J86" s="7">
        <v>6</v>
      </c>
      <c r="K86" s="7">
        <v>10</v>
      </c>
      <c r="L86" s="7">
        <v>0</v>
      </c>
      <c r="M86" s="7">
        <v>8</v>
      </c>
      <c r="Q86"/>
      <c r="R86"/>
      <c r="S86"/>
      <c r="T86"/>
      <c r="U86"/>
      <c r="V86"/>
      <c r="W86"/>
      <c r="X86"/>
    </row>
    <row r="87" spans="1:24">
      <c r="A87" s="7" t="s">
        <v>128</v>
      </c>
      <c r="B87" s="3">
        <v>1</v>
      </c>
      <c r="C87" s="7">
        <v>0</v>
      </c>
      <c r="D87" s="7">
        <v>1</v>
      </c>
      <c r="E87" s="7">
        <v>0</v>
      </c>
      <c r="F87" s="7">
        <v>0</v>
      </c>
      <c r="G87" s="7">
        <v>0</v>
      </c>
      <c r="H87" s="7">
        <v>2</v>
      </c>
      <c r="I87" s="7">
        <v>0</v>
      </c>
      <c r="J87" s="7">
        <v>5</v>
      </c>
      <c r="K87" s="7">
        <v>0</v>
      </c>
      <c r="L87" s="7">
        <v>0</v>
      </c>
      <c r="M87" s="7">
        <v>6</v>
      </c>
      <c r="Q87"/>
      <c r="R87"/>
      <c r="S87"/>
      <c r="T87"/>
      <c r="U87"/>
      <c r="V87"/>
      <c r="W87"/>
      <c r="X87"/>
    </row>
    <row r="88" spans="1:24">
      <c r="A88" s="7" t="s">
        <v>129</v>
      </c>
      <c r="B88" s="3">
        <v>0</v>
      </c>
      <c r="C88" s="7">
        <v>0</v>
      </c>
      <c r="D88" s="7">
        <v>1</v>
      </c>
      <c r="E88" s="7">
        <v>3</v>
      </c>
      <c r="F88" s="7">
        <v>0</v>
      </c>
      <c r="G88" s="7">
        <v>0</v>
      </c>
      <c r="H88" s="7">
        <v>4</v>
      </c>
      <c r="I88" s="7">
        <v>0</v>
      </c>
      <c r="J88" s="7">
        <v>4</v>
      </c>
      <c r="K88" s="7">
        <v>2</v>
      </c>
      <c r="L88" s="7">
        <v>0</v>
      </c>
      <c r="M88" s="7">
        <v>7</v>
      </c>
      <c r="Q88"/>
      <c r="R88"/>
      <c r="S88"/>
      <c r="T88"/>
      <c r="U88"/>
      <c r="V88"/>
      <c r="W88"/>
      <c r="X88"/>
    </row>
    <row r="89" spans="1:24">
      <c r="A89" s="7" t="s">
        <v>130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Q89"/>
      <c r="R89"/>
      <c r="S89"/>
      <c r="T89"/>
      <c r="U89"/>
      <c r="V89"/>
      <c r="W89"/>
      <c r="X89"/>
    </row>
    <row r="90" spans="1:24">
      <c r="A90" s="7" t="s">
        <v>131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Q90"/>
      <c r="R90"/>
      <c r="S90"/>
      <c r="T90"/>
      <c r="U90"/>
      <c r="V90"/>
      <c r="W90"/>
      <c r="X90"/>
    </row>
    <row r="91" spans="1:24">
      <c r="A91" s="7" t="s">
        <v>1471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Q91"/>
      <c r="R91"/>
      <c r="S91"/>
      <c r="T91"/>
      <c r="U91"/>
      <c r="V91"/>
      <c r="W91"/>
      <c r="X91"/>
    </row>
    <row r="92" spans="1:24">
      <c r="A92" s="7" t="s">
        <v>132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Q92"/>
      <c r="R92"/>
      <c r="S92"/>
      <c r="T92"/>
      <c r="U92"/>
      <c r="V92"/>
      <c r="W92"/>
      <c r="X92"/>
    </row>
    <row r="93" spans="1:24">
      <c r="A93" s="7" t="s">
        <v>475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Q93"/>
      <c r="R93"/>
      <c r="S93"/>
      <c r="T93"/>
      <c r="U93"/>
      <c r="V93"/>
      <c r="W93"/>
      <c r="X93"/>
    </row>
    <row r="94" spans="1:24">
      <c r="A94" s="7" t="s">
        <v>133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Q94"/>
      <c r="R94"/>
      <c r="S94"/>
      <c r="T94"/>
      <c r="U94"/>
      <c r="V94"/>
      <c r="W94"/>
      <c r="X94"/>
    </row>
    <row r="95" spans="1:24">
      <c r="A95" s="7" t="s">
        <v>134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Q95"/>
      <c r="R95"/>
      <c r="S95"/>
      <c r="T95"/>
      <c r="U95"/>
      <c r="V95"/>
      <c r="W95"/>
      <c r="X95"/>
    </row>
    <row r="96" spans="1:24">
      <c r="A96" s="7" t="s">
        <v>135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Q96"/>
      <c r="R96"/>
      <c r="S96"/>
      <c r="T96"/>
      <c r="U96"/>
      <c r="V96"/>
      <c r="W96"/>
      <c r="X96"/>
    </row>
    <row r="97" spans="1:24">
      <c r="A97" s="7" t="s">
        <v>136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Q97"/>
      <c r="R97"/>
      <c r="S97"/>
      <c r="T97"/>
      <c r="U97"/>
      <c r="V97"/>
      <c r="W97"/>
      <c r="X97"/>
    </row>
    <row r="98" spans="1:24">
      <c r="A98" s="7" t="s">
        <v>137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Q98"/>
      <c r="R98"/>
      <c r="S98"/>
      <c r="T98"/>
      <c r="U98"/>
      <c r="V98"/>
      <c r="W98"/>
      <c r="X98"/>
    </row>
    <row r="99" spans="1:24">
      <c r="A99" s="7" t="s">
        <v>138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Q99"/>
      <c r="R99"/>
      <c r="S99"/>
      <c r="T99"/>
      <c r="U99"/>
      <c r="V99"/>
      <c r="W99"/>
      <c r="X99"/>
    </row>
    <row r="100" spans="1:24">
      <c r="A100" s="7" t="s">
        <v>139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Q100"/>
      <c r="R100"/>
      <c r="S100"/>
      <c r="T100"/>
      <c r="U100"/>
      <c r="V100"/>
      <c r="W100"/>
      <c r="X100"/>
    </row>
    <row r="101" spans="1:24">
      <c r="A101" s="7" t="s">
        <v>140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Q101"/>
      <c r="R101"/>
      <c r="S101"/>
      <c r="T101"/>
      <c r="U101"/>
      <c r="V101"/>
      <c r="W101"/>
      <c r="X101"/>
    </row>
    <row r="102" spans="1:24">
      <c r="A102" s="7" t="s">
        <v>141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Q102"/>
      <c r="R102"/>
      <c r="S102"/>
      <c r="T102"/>
      <c r="U102"/>
      <c r="V102"/>
      <c r="W102"/>
      <c r="X102"/>
    </row>
    <row r="103" spans="1:24">
      <c r="A103" s="7" t="s">
        <v>476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Q103"/>
      <c r="R103"/>
      <c r="S103"/>
      <c r="T103"/>
      <c r="U103"/>
      <c r="V103"/>
      <c r="W103"/>
      <c r="X103"/>
    </row>
    <row r="104" spans="1:24">
      <c r="A104" s="7" t="s">
        <v>142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Q104"/>
      <c r="R104"/>
      <c r="S104"/>
      <c r="T104"/>
      <c r="U104"/>
      <c r="V104"/>
      <c r="W104"/>
      <c r="X104"/>
    </row>
    <row r="105" spans="1:24">
      <c r="A105" s="7" t="s">
        <v>143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Q105"/>
      <c r="R105"/>
      <c r="S105"/>
      <c r="T105"/>
      <c r="U105"/>
      <c r="V105"/>
      <c r="W105"/>
      <c r="X105"/>
    </row>
    <row r="106" spans="1:24">
      <c r="A106" s="7" t="s">
        <v>144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Q106"/>
      <c r="R106"/>
      <c r="S106"/>
      <c r="T106"/>
      <c r="U106"/>
      <c r="V106"/>
      <c r="W106"/>
      <c r="X106"/>
    </row>
    <row r="107" spans="1:24">
      <c r="A107" s="7" t="s">
        <v>1493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Q107"/>
      <c r="R107"/>
      <c r="S107"/>
      <c r="T107"/>
      <c r="U107"/>
      <c r="V107"/>
      <c r="W107"/>
      <c r="X107"/>
    </row>
    <row r="108" spans="1:24">
      <c r="A108" s="7" t="s">
        <v>145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Q108"/>
      <c r="R108"/>
      <c r="S108"/>
      <c r="T108"/>
      <c r="U108"/>
      <c r="V108"/>
      <c r="W108"/>
      <c r="X108"/>
    </row>
    <row r="109" spans="1:24">
      <c r="A109" s="7" t="s">
        <v>146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Q109"/>
      <c r="R109"/>
      <c r="S109"/>
      <c r="T109"/>
      <c r="U109"/>
      <c r="V109"/>
      <c r="W109"/>
      <c r="X109"/>
    </row>
    <row r="110" spans="1:24">
      <c r="A110" s="7" t="s">
        <v>147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Q110"/>
      <c r="R110"/>
      <c r="S110"/>
      <c r="T110"/>
      <c r="U110"/>
      <c r="V110"/>
      <c r="W110"/>
      <c r="X110"/>
    </row>
    <row r="111" spans="1:24">
      <c r="A111" s="7" t="s">
        <v>148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Q111"/>
      <c r="R111"/>
      <c r="S111"/>
      <c r="T111"/>
      <c r="U111"/>
      <c r="V111"/>
      <c r="W111"/>
      <c r="X111"/>
    </row>
    <row r="112" spans="1:24">
      <c r="A112" s="7" t="s">
        <v>149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Q112"/>
      <c r="R112"/>
      <c r="S112"/>
      <c r="T112"/>
      <c r="U112"/>
      <c r="V112"/>
      <c r="W112"/>
      <c r="X112"/>
    </row>
    <row r="113" spans="1:24">
      <c r="A113" s="7" t="s">
        <v>150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Q113"/>
      <c r="R113"/>
      <c r="S113"/>
      <c r="T113"/>
      <c r="U113"/>
      <c r="V113"/>
      <c r="W113"/>
      <c r="X113"/>
    </row>
    <row r="114" spans="1:24">
      <c r="A114" s="7" t="s">
        <v>2602</v>
      </c>
      <c r="B114" s="3">
        <v>0</v>
      </c>
      <c r="C114" s="7">
        <v>0</v>
      </c>
      <c r="D114" s="7">
        <v>2</v>
      </c>
      <c r="E114" s="7">
        <v>6</v>
      </c>
      <c r="F114" s="7">
        <v>10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Q114"/>
      <c r="R114"/>
      <c r="S114"/>
      <c r="T114"/>
      <c r="U114"/>
      <c r="V114"/>
      <c r="W114"/>
      <c r="X114"/>
    </row>
    <row r="115" spans="1:24">
      <c r="A115" s="7" t="s">
        <v>2603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Q115"/>
      <c r="R115"/>
      <c r="S115"/>
      <c r="T115"/>
      <c r="U115"/>
      <c r="V115"/>
      <c r="W115"/>
      <c r="X115"/>
    </row>
    <row r="116" spans="1:24">
      <c r="A116" s="7" t="s">
        <v>151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Q116"/>
      <c r="R116"/>
      <c r="S116"/>
      <c r="T116"/>
      <c r="U116"/>
      <c r="V116"/>
      <c r="W116"/>
      <c r="X116"/>
    </row>
    <row r="117" spans="1:24">
      <c r="A117" s="7" t="s">
        <v>152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Q117"/>
      <c r="R117"/>
      <c r="S117"/>
      <c r="T117"/>
      <c r="U117"/>
      <c r="V117"/>
      <c r="W117"/>
      <c r="X117"/>
    </row>
    <row r="118" spans="1:24">
      <c r="A118" s="7" t="s">
        <v>153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Q118"/>
      <c r="R118"/>
      <c r="S118"/>
      <c r="T118"/>
      <c r="U118"/>
      <c r="V118"/>
      <c r="W118"/>
      <c r="X118"/>
    </row>
    <row r="119" spans="1:24">
      <c r="A119" s="7" t="s">
        <v>154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Q119"/>
      <c r="R119"/>
      <c r="S119"/>
      <c r="T119"/>
      <c r="U119"/>
      <c r="V119"/>
      <c r="W119"/>
      <c r="X119"/>
    </row>
    <row r="120" spans="1:24">
      <c r="A120" s="7" t="s">
        <v>155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Q120"/>
      <c r="R120"/>
      <c r="S120"/>
      <c r="T120"/>
      <c r="U120"/>
      <c r="V120"/>
      <c r="W120"/>
      <c r="X120"/>
    </row>
    <row r="121" spans="1:24">
      <c r="A121" s="7" t="s">
        <v>156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Q121"/>
      <c r="R121"/>
      <c r="S121"/>
      <c r="T121"/>
      <c r="U121"/>
      <c r="V121"/>
      <c r="W121"/>
      <c r="X121"/>
    </row>
    <row r="122" spans="1:24">
      <c r="A122" s="7" t="s">
        <v>157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Q122"/>
      <c r="R122"/>
      <c r="S122"/>
      <c r="T122"/>
      <c r="U122"/>
      <c r="V122"/>
      <c r="W122"/>
      <c r="X122"/>
    </row>
    <row r="123" spans="1:24">
      <c r="A123" s="7" t="s">
        <v>158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Q123"/>
      <c r="R123"/>
      <c r="S123"/>
      <c r="T123"/>
      <c r="U123"/>
      <c r="V123"/>
      <c r="W123"/>
      <c r="X123"/>
    </row>
    <row r="124" spans="1:24">
      <c r="A124" s="7" t="s">
        <v>159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Q124"/>
      <c r="R124"/>
      <c r="S124"/>
      <c r="T124"/>
      <c r="U124"/>
      <c r="V124"/>
      <c r="W124"/>
      <c r="X124"/>
    </row>
    <row r="125" spans="1:24">
      <c r="A125" s="7" t="s">
        <v>160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Q125"/>
      <c r="R125"/>
      <c r="S125"/>
      <c r="T125"/>
      <c r="U125"/>
      <c r="V125"/>
      <c r="W125"/>
      <c r="X125"/>
    </row>
    <row r="126" spans="1:24">
      <c r="A126" s="7" t="s">
        <v>161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Q126"/>
      <c r="R126"/>
      <c r="S126"/>
      <c r="T126"/>
      <c r="U126"/>
      <c r="V126"/>
      <c r="W126"/>
      <c r="X126"/>
    </row>
    <row r="127" spans="1:24">
      <c r="A127" s="7" t="s">
        <v>162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Q127"/>
      <c r="R127"/>
      <c r="S127"/>
      <c r="T127"/>
      <c r="U127"/>
      <c r="V127"/>
      <c r="W127"/>
      <c r="X127"/>
    </row>
    <row r="128" spans="1:24">
      <c r="A128" s="7" t="s">
        <v>163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Q128"/>
      <c r="R128"/>
      <c r="S128"/>
      <c r="T128"/>
      <c r="U128"/>
      <c r="V128"/>
      <c r="W128"/>
      <c r="X128"/>
    </row>
    <row r="129" spans="1:24">
      <c r="A129" s="7" t="s">
        <v>2604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Q129"/>
      <c r="R129"/>
      <c r="S129"/>
      <c r="T129"/>
      <c r="U129"/>
      <c r="V129"/>
      <c r="W129"/>
      <c r="X129"/>
    </row>
    <row r="130" spans="1:24">
      <c r="A130" s="7" t="s">
        <v>2605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Q130"/>
      <c r="R130"/>
      <c r="S130"/>
      <c r="T130"/>
      <c r="U130"/>
      <c r="V130"/>
      <c r="W130"/>
      <c r="X130"/>
    </row>
    <row r="131" spans="1:24">
      <c r="A131" s="7" t="s">
        <v>164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Q131"/>
      <c r="R131"/>
      <c r="S131"/>
      <c r="T131"/>
      <c r="U131"/>
      <c r="V131"/>
      <c r="W131"/>
      <c r="X131"/>
    </row>
    <row r="132" spans="1:24">
      <c r="A132" s="7" t="s">
        <v>2606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Q132"/>
      <c r="R132"/>
      <c r="S132"/>
      <c r="T132"/>
      <c r="U132"/>
      <c r="V132"/>
      <c r="W132"/>
      <c r="X132"/>
    </row>
    <row r="133" spans="1:24">
      <c r="A133" s="7" t="s">
        <v>165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Q133"/>
      <c r="R133"/>
      <c r="S133"/>
      <c r="T133"/>
      <c r="U133"/>
      <c r="V133"/>
      <c r="W133"/>
      <c r="X133"/>
    </row>
    <row r="134" spans="1:24">
      <c r="A134" s="7" t="s">
        <v>166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Q134"/>
      <c r="R134"/>
      <c r="S134"/>
      <c r="T134"/>
      <c r="U134"/>
      <c r="V134"/>
      <c r="W134"/>
      <c r="X134"/>
    </row>
    <row r="135" spans="1:24">
      <c r="A135" s="7" t="s">
        <v>2607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Q135"/>
      <c r="R135"/>
      <c r="S135"/>
      <c r="T135"/>
      <c r="U135"/>
      <c r="V135"/>
      <c r="W135"/>
      <c r="X135"/>
    </row>
    <row r="136" spans="1:24">
      <c r="A136" s="7" t="s">
        <v>167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Q136"/>
      <c r="R136"/>
      <c r="S136"/>
      <c r="T136"/>
      <c r="U136"/>
      <c r="V136"/>
      <c r="W136"/>
      <c r="X136"/>
    </row>
    <row r="137" spans="1:24">
      <c r="A137" s="7" t="s">
        <v>168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Q137"/>
      <c r="R137"/>
      <c r="S137"/>
      <c r="T137"/>
      <c r="U137"/>
      <c r="V137"/>
      <c r="W137"/>
      <c r="X137"/>
    </row>
    <row r="138" spans="1:24">
      <c r="A138" s="7" t="s">
        <v>169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Q138"/>
      <c r="R138"/>
      <c r="S138"/>
      <c r="T138"/>
      <c r="U138"/>
      <c r="V138"/>
      <c r="W138"/>
      <c r="X138"/>
    </row>
    <row r="139" spans="1:24">
      <c r="A139" s="7" t="s">
        <v>2608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Q139"/>
      <c r="R139"/>
      <c r="S139"/>
      <c r="T139"/>
      <c r="U139"/>
      <c r="V139"/>
      <c r="W139"/>
      <c r="X139"/>
    </row>
    <row r="140" spans="1:24">
      <c r="A140" s="7" t="s">
        <v>170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Q140"/>
      <c r="R140"/>
      <c r="S140"/>
      <c r="T140"/>
      <c r="U140"/>
      <c r="V140"/>
      <c r="W140"/>
      <c r="X140"/>
    </row>
    <row r="141" spans="1:24">
      <c r="A141" s="7" t="s">
        <v>171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Q141"/>
      <c r="R141"/>
      <c r="S141"/>
      <c r="T141"/>
      <c r="U141"/>
      <c r="V141"/>
      <c r="W141"/>
      <c r="X141"/>
    </row>
    <row r="142" spans="1:24">
      <c r="A142" s="7" t="s">
        <v>172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Q142"/>
      <c r="R142"/>
      <c r="S142"/>
      <c r="T142"/>
      <c r="U142"/>
      <c r="V142"/>
      <c r="W142"/>
      <c r="X142"/>
    </row>
    <row r="143" spans="1:24">
      <c r="A143" s="7" t="s">
        <v>173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Q143"/>
      <c r="R143"/>
      <c r="S143"/>
      <c r="T143"/>
      <c r="U143"/>
      <c r="V143"/>
      <c r="W143"/>
      <c r="X143"/>
    </row>
    <row r="144" spans="1:24">
      <c r="A144" s="7" t="s">
        <v>174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Q144"/>
      <c r="R144"/>
      <c r="S144"/>
      <c r="T144"/>
      <c r="U144"/>
      <c r="V144"/>
      <c r="W144"/>
      <c r="X144"/>
    </row>
    <row r="145" spans="1:24">
      <c r="A145" s="7" t="s">
        <v>175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Q145"/>
      <c r="R145"/>
      <c r="S145"/>
      <c r="T145"/>
      <c r="U145"/>
      <c r="V145"/>
      <c r="W145"/>
      <c r="X145"/>
    </row>
    <row r="146" spans="1:24">
      <c r="A146" s="7" t="s">
        <v>176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Q146"/>
      <c r="R146"/>
      <c r="S146"/>
      <c r="T146"/>
      <c r="U146"/>
      <c r="V146"/>
      <c r="W146"/>
      <c r="X146"/>
    </row>
    <row r="147" spans="1:24">
      <c r="A147" s="7" t="s">
        <v>177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Q147"/>
      <c r="R147"/>
      <c r="S147"/>
      <c r="T147"/>
      <c r="U147"/>
      <c r="V147"/>
      <c r="W147"/>
      <c r="X147"/>
    </row>
    <row r="148" spans="1:24">
      <c r="A148" s="7" t="s">
        <v>178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Q148"/>
      <c r="R148"/>
      <c r="S148"/>
      <c r="T148"/>
      <c r="U148"/>
      <c r="V148"/>
      <c r="W148"/>
      <c r="X148"/>
    </row>
    <row r="149" spans="1:24">
      <c r="A149" s="7" t="s">
        <v>179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Q149"/>
      <c r="R149"/>
      <c r="S149"/>
      <c r="T149"/>
      <c r="U149"/>
      <c r="V149"/>
      <c r="W149"/>
      <c r="X149"/>
    </row>
    <row r="150" spans="1:24">
      <c r="A150" s="7" t="s">
        <v>2609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Q150"/>
      <c r="R150"/>
      <c r="S150"/>
      <c r="T150"/>
      <c r="U150"/>
      <c r="V150"/>
      <c r="W150"/>
      <c r="X150"/>
    </row>
    <row r="151" spans="1:24">
      <c r="A151" s="7" t="s">
        <v>2610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Q151"/>
      <c r="R151"/>
      <c r="S151"/>
      <c r="T151"/>
      <c r="U151"/>
      <c r="V151"/>
      <c r="W151"/>
      <c r="X151"/>
    </row>
    <row r="152" spans="1:24">
      <c r="A152" s="7" t="s">
        <v>180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Q152"/>
      <c r="R152"/>
      <c r="S152"/>
      <c r="T152"/>
      <c r="U152"/>
      <c r="V152"/>
      <c r="W152"/>
      <c r="X152"/>
    </row>
    <row r="153" spans="1:24">
      <c r="A153" s="7" t="s">
        <v>181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Q153"/>
      <c r="R153"/>
      <c r="S153"/>
      <c r="T153"/>
      <c r="U153"/>
      <c r="V153"/>
      <c r="W153"/>
      <c r="X153"/>
    </row>
    <row r="154" spans="1:24">
      <c r="A154" s="7" t="s">
        <v>182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Q154"/>
      <c r="R154"/>
      <c r="S154"/>
      <c r="T154"/>
      <c r="U154"/>
      <c r="V154"/>
      <c r="W154"/>
      <c r="X154"/>
    </row>
    <row r="155" spans="1:24">
      <c r="A155" s="7" t="s">
        <v>183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Q155"/>
      <c r="R155"/>
      <c r="S155"/>
      <c r="T155"/>
      <c r="U155"/>
      <c r="V155"/>
      <c r="W155"/>
      <c r="X155"/>
    </row>
    <row r="156" spans="1:24">
      <c r="A156" s="7" t="s">
        <v>184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Q156"/>
      <c r="R156"/>
      <c r="S156"/>
      <c r="T156"/>
      <c r="U156"/>
      <c r="V156"/>
      <c r="W156"/>
      <c r="X156"/>
    </row>
    <row r="157" spans="1:24">
      <c r="A157" s="7" t="s">
        <v>185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Q157"/>
      <c r="R157"/>
      <c r="S157"/>
      <c r="T157"/>
      <c r="U157"/>
      <c r="V157"/>
      <c r="W157"/>
      <c r="X157"/>
    </row>
    <row r="158" spans="1:24">
      <c r="A158" s="7" t="s">
        <v>186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Q158"/>
      <c r="R158"/>
      <c r="S158"/>
      <c r="T158"/>
      <c r="U158"/>
      <c r="V158"/>
      <c r="W158"/>
      <c r="X158"/>
    </row>
    <row r="159" spans="1:24">
      <c r="A159" s="7" t="s">
        <v>187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Q159"/>
      <c r="R159"/>
      <c r="S159"/>
      <c r="T159"/>
      <c r="U159"/>
      <c r="V159"/>
      <c r="W159"/>
      <c r="X159"/>
    </row>
    <row r="160" spans="1:24">
      <c r="A160" s="7" t="s">
        <v>188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Q160"/>
      <c r="R160"/>
      <c r="S160"/>
      <c r="T160"/>
      <c r="U160"/>
      <c r="V160"/>
      <c r="W160"/>
      <c r="X160"/>
    </row>
    <row r="161" spans="1:24">
      <c r="A161" s="7" t="s">
        <v>189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Q161"/>
      <c r="R161"/>
      <c r="S161"/>
      <c r="T161"/>
      <c r="U161"/>
      <c r="V161"/>
      <c r="W161"/>
      <c r="X161"/>
    </row>
    <row r="162" spans="1:24">
      <c r="A162" s="7" t="s">
        <v>190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Q162"/>
      <c r="R162"/>
      <c r="S162"/>
      <c r="T162"/>
      <c r="U162"/>
      <c r="V162"/>
      <c r="W162"/>
      <c r="X162"/>
    </row>
    <row r="163" spans="1:24">
      <c r="A163" s="7" t="s">
        <v>191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Q163"/>
      <c r="R163"/>
      <c r="S163"/>
      <c r="T163"/>
      <c r="U163"/>
      <c r="V163"/>
      <c r="W163"/>
      <c r="X163"/>
    </row>
    <row r="164" spans="1:24">
      <c r="A164" s="7" t="s">
        <v>192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Q164"/>
      <c r="R164"/>
      <c r="S164"/>
      <c r="T164"/>
      <c r="U164"/>
      <c r="V164"/>
      <c r="W164"/>
      <c r="X164"/>
    </row>
    <row r="165" spans="1:24">
      <c r="A165" s="7" t="s">
        <v>193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Q165"/>
      <c r="R165"/>
      <c r="S165"/>
      <c r="T165"/>
      <c r="U165"/>
      <c r="V165"/>
      <c r="W165"/>
      <c r="X165"/>
    </row>
    <row r="166" spans="1:24">
      <c r="A166" s="7" t="s">
        <v>2611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Q166"/>
      <c r="R166"/>
      <c r="S166"/>
      <c r="T166"/>
      <c r="U166"/>
      <c r="V166"/>
      <c r="W166"/>
      <c r="X166"/>
    </row>
    <row r="167" spans="1:24">
      <c r="A167" s="7" t="s">
        <v>194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Q167"/>
      <c r="R167"/>
      <c r="S167"/>
      <c r="T167"/>
      <c r="U167"/>
      <c r="V167"/>
      <c r="W167"/>
      <c r="X167"/>
    </row>
    <row r="168" spans="1:24">
      <c r="A168" s="7" t="s">
        <v>195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Q168"/>
      <c r="R168"/>
      <c r="S168"/>
      <c r="T168"/>
      <c r="U168"/>
      <c r="V168"/>
      <c r="W168"/>
      <c r="X168"/>
    </row>
    <row r="169" spans="1:24">
      <c r="A169" s="7" t="s">
        <v>196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Q169"/>
      <c r="R169"/>
      <c r="S169"/>
      <c r="T169"/>
      <c r="U169"/>
      <c r="V169"/>
      <c r="W169"/>
      <c r="X169"/>
    </row>
    <row r="170" spans="1:24">
      <c r="A170" s="7" t="s">
        <v>197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Q170"/>
      <c r="R170"/>
      <c r="S170"/>
      <c r="T170"/>
      <c r="U170"/>
      <c r="V170"/>
      <c r="W170"/>
      <c r="X170"/>
    </row>
    <row r="171" spans="1:24">
      <c r="A171" s="7" t="s">
        <v>198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Q171"/>
      <c r="R171"/>
      <c r="S171"/>
      <c r="T171"/>
      <c r="U171"/>
      <c r="V171"/>
      <c r="W171"/>
      <c r="X171"/>
    </row>
    <row r="172" spans="1:24">
      <c r="A172" s="7" t="s">
        <v>199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Q172"/>
      <c r="R172"/>
      <c r="S172"/>
      <c r="T172"/>
      <c r="U172"/>
      <c r="V172"/>
      <c r="W172"/>
      <c r="X172"/>
    </row>
    <row r="173" spans="1:24">
      <c r="A173" s="7" t="s">
        <v>200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Q173"/>
      <c r="R173"/>
      <c r="S173"/>
      <c r="T173"/>
      <c r="U173"/>
      <c r="V173"/>
      <c r="W173"/>
      <c r="X173"/>
    </row>
    <row r="174" spans="1:24">
      <c r="A174" s="7" t="s">
        <v>201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Q174"/>
      <c r="R174"/>
      <c r="S174"/>
      <c r="T174"/>
      <c r="U174"/>
      <c r="V174"/>
      <c r="W174"/>
      <c r="X174"/>
    </row>
    <row r="175" spans="1:24">
      <c r="A175" s="7" t="s">
        <v>202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Q175"/>
      <c r="R175"/>
      <c r="S175"/>
      <c r="T175"/>
      <c r="U175"/>
      <c r="V175"/>
      <c r="W175"/>
      <c r="X175"/>
    </row>
    <row r="176" spans="1:24">
      <c r="A176" s="7" t="s">
        <v>203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Q176"/>
      <c r="R176"/>
      <c r="S176"/>
      <c r="T176"/>
      <c r="U176"/>
      <c r="V176"/>
      <c r="W176"/>
      <c r="X176"/>
    </row>
    <row r="177" spans="1:24">
      <c r="A177" s="7" t="s">
        <v>204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Q177"/>
      <c r="R177"/>
      <c r="S177"/>
      <c r="T177"/>
      <c r="U177"/>
      <c r="V177"/>
      <c r="W177"/>
      <c r="X177"/>
    </row>
    <row r="178" spans="1:24">
      <c r="A178" s="7" t="s">
        <v>205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Q178"/>
      <c r="R178"/>
      <c r="S178"/>
      <c r="T178"/>
      <c r="U178"/>
      <c r="V178"/>
      <c r="W178"/>
      <c r="X178"/>
    </row>
    <row r="179" spans="1:24">
      <c r="A179" s="7" t="s">
        <v>206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Q179"/>
      <c r="R179"/>
      <c r="S179"/>
      <c r="T179"/>
      <c r="U179"/>
      <c r="V179"/>
      <c r="W179"/>
      <c r="X179"/>
    </row>
    <row r="180" spans="1:24">
      <c r="A180" s="7" t="s">
        <v>207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Q180"/>
      <c r="R180"/>
      <c r="S180"/>
      <c r="T180"/>
      <c r="U180"/>
      <c r="V180"/>
      <c r="W180"/>
      <c r="X180"/>
    </row>
    <row r="181" spans="1:24">
      <c r="A181" s="7" t="s">
        <v>477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Q181"/>
      <c r="R181"/>
      <c r="S181"/>
      <c r="T181"/>
      <c r="U181"/>
      <c r="V181"/>
      <c r="W181"/>
      <c r="X181"/>
    </row>
    <row r="182" spans="1:24">
      <c r="A182" s="7" t="s">
        <v>208</v>
      </c>
      <c r="B182" s="3">
        <v>0</v>
      </c>
      <c r="C182" s="7">
        <v>1</v>
      </c>
      <c r="D182" s="7">
        <v>0</v>
      </c>
      <c r="E182" s="7">
        <v>1</v>
      </c>
      <c r="F182" s="7">
        <v>0</v>
      </c>
      <c r="G182" s="7">
        <v>2</v>
      </c>
      <c r="H182" s="7">
        <v>2</v>
      </c>
      <c r="I182" s="7">
        <v>0</v>
      </c>
      <c r="J182" s="7">
        <v>9</v>
      </c>
      <c r="K182" s="7">
        <v>11</v>
      </c>
      <c r="L182" s="7">
        <v>0</v>
      </c>
      <c r="M182" s="7">
        <v>10</v>
      </c>
      <c r="Q182"/>
      <c r="R182"/>
      <c r="S182"/>
      <c r="T182"/>
      <c r="U182"/>
      <c r="V182"/>
      <c r="W182"/>
      <c r="X182"/>
    </row>
    <row r="183" spans="1:24">
      <c r="A183" s="7" t="s">
        <v>209</v>
      </c>
      <c r="B183" s="3">
        <v>1</v>
      </c>
      <c r="C183" s="7">
        <v>0</v>
      </c>
      <c r="D183" s="7">
        <v>1</v>
      </c>
      <c r="E183" s="7">
        <v>0</v>
      </c>
      <c r="F183" s="7">
        <v>0</v>
      </c>
      <c r="G183" s="7">
        <v>0</v>
      </c>
      <c r="H183" s="7">
        <v>2</v>
      </c>
      <c r="I183" s="7">
        <v>2</v>
      </c>
      <c r="J183" s="7">
        <v>6</v>
      </c>
      <c r="K183" s="7">
        <v>0</v>
      </c>
      <c r="L183" s="7">
        <v>0</v>
      </c>
      <c r="M183" s="7">
        <v>11</v>
      </c>
      <c r="Q183"/>
      <c r="R183"/>
      <c r="S183"/>
      <c r="T183"/>
      <c r="U183"/>
      <c r="V183"/>
      <c r="W183"/>
      <c r="X183"/>
    </row>
    <row r="184" spans="1:24">
      <c r="A184" s="7" t="s">
        <v>210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Q184"/>
      <c r="R184"/>
      <c r="S184"/>
      <c r="T184"/>
      <c r="U184"/>
      <c r="V184"/>
      <c r="W184"/>
      <c r="X184"/>
    </row>
    <row r="185" spans="1:24">
      <c r="A185" s="7" t="s">
        <v>211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Q185"/>
      <c r="R185"/>
      <c r="S185"/>
      <c r="T185"/>
      <c r="U185"/>
      <c r="V185"/>
      <c r="W185"/>
      <c r="X185"/>
    </row>
    <row r="186" spans="1:24">
      <c r="A186" s="7" t="s">
        <v>1472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Q186"/>
      <c r="R186"/>
      <c r="S186"/>
      <c r="T186"/>
      <c r="U186"/>
      <c r="V186"/>
      <c r="W186"/>
      <c r="X186"/>
    </row>
    <row r="187" spans="1:24">
      <c r="A187" s="7" t="s">
        <v>212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Q187"/>
      <c r="R187"/>
      <c r="S187"/>
      <c r="T187"/>
      <c r="U187"/>
      <c r="V187"/>
      <c r="W187"/>
      <c r="X187"/>
    </row>
    <row r="188" spans="1:24">
      <c r="A188" s="7" t="s">
        <v>478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Q188"/>
      <c r="R188"/>
      <c r="S188"/>
      <c r="T188"/>
      <c r="U188"/>
      <c r="V188"/>
      <c r="W188"/>
      <c r="X188"/>
    </row>
    <row r="189" spans="1:24">
      <c r="A189" s="7" t="s">
        <v>213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Q189"/>
      <c r="R189"/>
      <c r="S189"/>
      <c r="T189"/>
      <c r="U189"/>
      <c r="V189"/>
      <c r="W189"/>
      <c r="X189"/>
    </row>
    <row r="190" spans="1:24">
      <c r="A190" s="7" t="s">
        <v>214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Q190"/>
      <c r="R190"/>
      <c r="S190"/>
      <c r="T190"/>
      <c r="U190"/>
      <c r="V190"/>
      <c r="W190"/>
      <c r="X190"/>
    </row>
    <row r="191" spans="1:24">
      <c r="A191" s="7" t="s">
        <v>215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Q191"/>
      <c r="R191"/>
      <c r="S191"/>
      <c r="T191"/>
      <c r="U191"/>
      <c r="V191"/>
      <c r="W191"/>
      <c r="X191"/>
    </row>
    <row r="192" spans="1:24">
      <c r="A192" s="7" t="s">
        <v>216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Q192"/>
      <c r="R192"/>
      <c r="S192"/>
      <c r="T192"/>
      <c r="U192"/>
      <c r="V192"/>
      <c r="W192"/>
      <c r="X192"/>
    </row>
    <row r="193" spans="1:24">
      <c r="A193" s="7" t="s">
        <v>217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Q193"/>
      <c r="R193"/>
      <c r="S193"/>
      <c r="T193"/>
      <c r="U193"/>
      <c r="V193"/>
      <c r="W193"/>
      <c r="X193"/>
    </row>
    <row r="194" spans="1:24">
      <c r="A194" s="7" t="s">
        <v>218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Q194"/>
      <c r="R194"/>
      <c r="S194"/>
      <c r="T194"/>
      <c r="U194"/>
      <c r="V194"/>
      <c r="W194"/>
      <c r="X194"/>
    </row>
    <row r="195" spans="1:24">
      <c r="A195" s="7" t="s">
        <v>219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Q195"/>
      <c r="R195"/>
      <c r="S195"/>
      <c r="T195"/>
      <c r="U195"/>
      <c r="V195"/>
      <c r="W195"/>
      <c r="X195"/>
    </row>
    <row r="196" spans="1:24">
      <c r="A196" s="7" t="s">
        <v>220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Q196"/>
      <c r="R196"/>
      <c r="S196"/>
      <c r="T196"/>
      <c r="U196"/>
      <c r="V196"/>
      <c r="W196"/>
      <c r="X196"/>
    </row>
    <row r="197" spans="1:24">
      <c r="A197" s="7" t="s">
        <v>221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Q197"/>
      <c r="R197"/>
      <c r="S197"/>
      <c r="T197"/>
      <c r="U197"/>
      <c r="V197"/>
      <c r="W197"/>
      <c r="X197"/>
    </row>
    <row r="198" spans="1:24">
      <c r="A198" s="7" t="s">
        <v>479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Q198"/>
      <c r="R198"/>
      <c r="S198"/>
      <c r="T198"/>
      <c r="U198"/>
      <c r="V198"/>
      <c r="W198"/>
      <c r="X198"/>
    </row>
    <row r="199" spans="1:24">
      <c r="A199" s="7" t="s">
        <v>222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Q199"/>
      <c r="R199"/>
      <c r="S199"/>
      <c r="T199"/>
      <c r="U199"/>
      <c r="V199"/>
      <c r="W199"/>
      <c r="X199"/>
    </row>
    <row r="200" spans="1:24">
      <c r="A200" s="7" t="s">
        <v>223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Q200"/>
      <c r="R200"/>
      <c r="S200"/>
      <c r="T200"/>
      <c r="U200"/>
      <c r="V200"/>
      <c r="W200"/>
      <c r="X200"/>
    </row>
    <row r="201" spans="1:24">
      <c r="A201" s="7" t="s">
        <v>224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Q201"/>
      <c r="R201"/>
      <c r="S201"/>
      <c r="T201"/>
      <c r="U201"/>
      <c r="V201"/>
      <c r="W201"/>
      <c r="X201"/>
    </row>
    <row r="202" spans="1:24">
      <c r="A202" s="7" t="s">
        <v>1494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Q202"/>
      <c r="R202"/>
      <c r="S202"/>
      <c r="T202"/>
      <c r="U202"/>
      <c r="V202"/>
      <c r="W202"/>
      <c r="X202"/>
    </row>
    <row r="203" spans="1:24">
      <c r="A203" s="7" t="s">
        <v>225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Q203"/>
      <c r="R203"/>
      <c r="S203"/>
      <c r="T203"/>
      <c r="U203"/>
      <c r="V203"/>
      <c r="W203"/>
      <c r="X203"/>
    </row>
    <row r="204" spans="1:24">
      <c r="A204" s="7" t="s">
        <v>226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Q204"/>
      <c r="R204"/>
      <c r="S204"/>
      <c r="T204"/>
      <c r="U204"/>
      <c r="V204"/>
      <c r="W204"/>
      <c r="X204"/>
    </row>
    <row r="205" spans="1:24">
      <c r="A205" s="7" t="s">
        <v>227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Q205"/>
      <c r="R205"/>
      <c r="S205"/>
      <c r="T205"/>
      <c r="U205"/>
      <c r="V205"/>
      <c r="W205"/>
      <c r="X205"/>
    </row>
    <row r="206" spans="1:24">
      <c r="A206" s="7" t="s">
        <v>228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Q206"/>
      <c r="R206"/>
      <c r="S206"/>
      <c r="T206"/>
      <c r="U206"/>
      <c r="V206"/>
      <c r="W206"/>
      <c r="X206"/>
    </row>
    <row r="207" spans="1:24">
      <c r="A207" s="7" t="s">
        <v>229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Q207"/>
      <c r="R207"/>
      <c r="S207"/>
      <c r="T207"/>
      <c r="U207"/>
      <c r="V207"/>
      <c r="W207"/>
      <c r="X207"/>
    </row>
    <row r="208" spans="1:24">
      <c r="A208" s="7" t="s">
        <v>230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Q208"/>
      <c r="R208"/>
      <c r="S208"/>
      <c r="T208"/>
      <c r="U208"/>
      <c r="V208"/>
      <c r="W208"/>
      <c r="X208"/>
    </row>
    <row r="209" spans="1:24">
      <c r="A209" s="7" t="s">
        <v>2612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Q209"/>
      <c r="R209"/>
      <c r="S209"/>
      <c r="T209"/>
      <c r="U209"/>
      <c r="V209"/>
      <c r="W209"/>
      <c r="X209"/>
    </row>
    <row r="210" spans="1:24">
      <c r="A210" s="7" t="s">
        <v>2613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Q210"/>
      <c r="R210"/>
      <c r="S210"/>
      <c r="T210"/>
      <c r="U210"/>
      <c r="V210"/>
      <c r="W210"/>
      <c r="X210"/>
    </row>
    <row r="211" spans="1:24">
      <c r="A211" s="7" t="s">
        <v>231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Q211"/>
      <c r="R211"/>
      <c r="S211"/>
      <c r="T211"/>
      <c r="U211"/>
      <c r="V211"/>
      <c r="W211"/>
      <c r="X211"/>
    </row>
    <row r="212" spans="1:24">
      <c r="A212" s="7" t="s">
        <v>232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Q212"/>
      <c r="R212"/>
      <c r="S212"/>
      <c r="T212"/>
      <c r="U212"/>
      <c r="V212"/>
      <c r="W212"/>
      <c r="X212"/>
    </row>
    <row r="213" spans="1:24">
      <c r="A213" s="7" t="s">
        <v>233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Q213"/>
      <c r="R213"/>
      <c r="S213"/>
      <c r="T213"/>
      <c r="U213"/>
      <c r="V213"/>
      <c r="W213"/>
      <c r="X213"/>
    </row>
    <row r="214" spans="1:24">
      <c r="A214" s="7" t="s">
        <v>234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Q214"/>
      <c r="R214"/>
      <c r="S214"/>
      <c r="T214"/>
      <c r="U214"/>
      <c r="V214"/>
      <c r="W214"/>
      <c r="X214"/>
    </row>
    <row r="215" spans="1:24">
      <c r="A215" s="7" t="s">
        <v>235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Q215"/>
      <c r="R215"/>
      <c r="S215"/>
      <c r="T215"/>
      <c r="U215"/>
      <c r="V215"/>
      <c r="W215"/>
      <c r="X215"/>
    </row>
    <row r="216" spans="1:24">
      <c r="A216" s="7" t="s">
        <v>236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Q216"/>
      <c r="R216"/>
      <c r="S216"/>
      <c r="T216"/>
      <c r="U216"/>
      <c r="V216"/>
      <c r="W216"/>
      <c r="X216"/>
    </row>
    <row r="217" spans="1:24">
      <c r="A217" s="7" t="s">
        <v>237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Q217"/>
      <c r="R217"/>
      <c r="S217"/>
      <c r="T217"/>
      <c r="U217"/>
      <c r="V217"/>
      <c r="W217"/>
      <c r="X217"/>
    </row>
    <row r="218" spans="1:24">
      <c r="A218" s="7" t="s">
        <v>238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Q218"/>
      <c r="R218"/>
      <c r="S218"/>
      <c r="T218"/>
      <c r="U218"/>
      <c r="V218"/>
      <c r="W218"/>
      <c r="X218"/>
    </row>
    <row r="219" spans="1:24">
      <c r="A219" s="7" t="s">
        <v>239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Q219"/>
      <c r="R219"/>
      <c r="S219"/>
      <c r="T219"/>
      <c r="U219"/>
      <c r="V219"/>
      <c r="W219"/>
      <c r="X219"/>
    </row>
    <row r="220" spans="1:24">
      <c r="A220" s="7" t="s">
        <v>240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Q220"/>
      <c r="R220"/>
      <c r="S220"/>
      <c r="T220"/>
      <c r="U220"/>
      <c r="V220"/>
      <c r="W220"/>
      <c r="X220"/>
    </row>
    <row r="221" spans="1:24">
      <c r="A221" s="7" t="s">
        <v>241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Q221"/>
      <c r="R221"/>
      <c r="S221"/>
      <c r="T221"/>
      <c r="U221"/>
      <c r="V221"/>
      <c r="W221"/>
      <c r="X221"/>
    </row>
    <row r="222" spans="1:24">
      <c r="A222" s="7" t="s">
        <v>242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Q222"/>
      <c r="R222"/>
      <c r="S222"/>
      <c r="T222"/>
      <c r="U222"/>
      <c r="V222"/>
      <c r="W222"/>
      <c r="X222"/>
    </row>
    <row r="223" spans="1:24">
      <c r="A223" s="7" t="s">
        <v>243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Q223"/>
      <c r="R223"/>
      <c r="S223"/>
      <c r="T223"/>
      <c r="U223"/>
      <c r="V223"/>
      <c r="W223"/>
      <c r="X223"/>
    </row>
    <row r="224" spans="1:24">
      <c r="A224" s="7" t="s">
        <v>2614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Q224"/>
      <c r="R224"/>
      <c r="S224"/>
      <c r="T224"/>
      <c r="U224"/>
      <c r="V224"/>
      <c r="W224"/>
      <c r="X224"/>
    </row>
    <row r="225" spans="1:24">
      <c r="A225" s="7" t="s">
        <v>2615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Q225"/>
      <c r="R225"/>
      <c r="S225"/>
      <c r="T225"/>
      <c r="U225"/>
      <c r="V225"/>
      <c r="W225"/>
      <c r="X225"/>
    </row>
    <row r="226" spans="1:24">
      <c r="A226" s="7" t="s">
        <v>244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Q226"/>
      <c r="R226"/>
      <c r="S226"/>
      <c r="T226"/>
      <c r="U226"/>
      <c r="V226"/>
      <c r="W226"/>
      <c r="X226"/>
    </row>
    <row r="227" spans="1:24">
      <c r="A227" s="7" t="s">
        <v>2616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Q227"/>
      <c r="R227"/>
      <c r="S227"/>
      <c r="T227"/>
      <c r="U227"/>
      <c r="V227"/>
      <c r="W227"/>
      <c r="X227"/>
    </row>
    <row r="228" spans="1:24">
      <c r="A228" s="7" t="s">
        <v>245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Q228"/>
      <c r="R228"/>
      <c r="S228"/>
      <c r="T228"/>
      <c r="U228"/>
      <c r="V228"/>
      <c r="W228"/>
      <c r="X228"/>
    </row>
    <row r="229" spans="1:24">
      <c r="A229" s="7" t="s">
        <v>246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Q229"/>
      <c r="R229"/>
      <c r="S229"/>
      <c r="T229"/>
      <c r="U229"/>
      <c r="V229"/>
      <c r="W229"/>
      <c r="X229"/>
    </row>
    <row r="230" spans="1:24">
      <c r="A230" s="7" t="s">
        <v>2617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Q230"/>
      <c r="R230"/>
      <c r="S230"/>
      <c r="T230"/>
      <c r="U230"/>
      <c r="V230"/>
      <c r="W230"/>
      <c r="X230"/>
    </row>
    <row r="231" spans="1:24">
      <c r="A231" s="7" t="s">
        <v>247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Q231"/>
      <c r="R231"/>
      <c r="S231"/>
      <c r="T231"/>
      <c r="U231"/>
      <c r="V231"/>
      <c r="W231"/>
      <c r="X231"/>
    </row>
    <row r="232" spans="1:24">
      <c r="A232" s="7" t="s">
        <v>248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Q232"/>
      <c r="R232"/>
      <c r="S232"/>
      <c r="T232"/>
      <c r="U232"/>
      <c r="V232"/>
      <c r="W232"/>
      <c r="X232"/>
    </row>
    <row r="233" spans="1:24">
      <c r="A233" s="7" t="s">
        <v>249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Q233"/>
      <c r="R233"/>
      <c r="S233"/>
      <c r="T233"/>
      <c r="U233"/>
      <c r="V233"/>
      <c r="W233"/>
      <c r="X233"/>
    </row>
    <row r="234" spans="1:24">
      <c r="A234" s="7" t="s">
        <v>2618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Q234"/>
      <c r="R234"/>
      <c r="S234"/>
      <c r="T234"/>
      <c r="U234"/>
      <c r="V234"/>
      <c r="W234"/>
      <c r="X234"/>
    </row>
    <row r="235" spans="1:24">
      <c r="A235" s="7" t="s">
        <v>250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Q235"/>
      <c r="R235"/>
      <c r="S235"/>
      <c r="T235"/>
      <c r="U235"/>
      <c r="V235"/>
      <c r="W235"/>
      <c r="X235"/>
    </row>
    <row r="236" spans="1:24">
      <c r="A236" s="7" t="s">
        <v>251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Q236"/>
      <c r="R236"/>
      <c r="S236"/>
      <c r="T236"/>
      <c r="U236"/>
      <c r="V236"/>
      <c r="W236"/>
      <c r="X236"/>
    </row>
    <row r="237" spans="1:24">
      <c r="A237" s="7" t="s">
        <v>252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Q237"/>
      <c r="R237"/>
      <c r="S237"/>
      <c r="T237"/>
      <c r="U237"/>
      <c r="V237"/>
      <c r="W237"/>
      <c r="X237"/>
    </row>
    <row r="238" spans="1:24">
      <c r="A238" s="7" t="s">
        <v>253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Q238"/>
      <c r="R238"/>
      <c r="S238"/>
      <c r="T238"/>
      <c r="U238"/>
      <c r="V238"/>
      <c r="W238"/>
      <c r="X238"/>
    </row>
    <row r="239" spans="1:24">
      <c r="A239" s="7" t="s">
        <v>254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Q239"/>
      <c r="R239"/>
      <c r="S239"/>
      <c r="T239"/>
      <c r="U239"/>
      <c r="V239"/>
      <c r="W239"/>
      <c r="X239"/>
    </row>
    <row r="240" spans="1:24">
      <c r="A240" s="7" t="s">
        <v>255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Q240"/>
      <c r="R240"/>
      <c r="S240"/>
      <c r="T240"/>
      <c r="U240"/>
      <c r="V240"/>
      <c r="W240"/>
      <c r="X240"/>
    </row>
    <row r="241" spans="1:24">
      <c r="A241" s="7" t="s">
        <v>256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Q241"/>
      <c r="R241"/>
      <c r="S241"/>
      <c r="T241"/>
      <c r="U241"/>
      <c r="V241"/>
      <c r="W241"/>
      <c r="X241"/>
    </row>
    <row r="242" spans="1:24">
      <c r="A242" s="7" t="s">
        <v>257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Q242"/>
      <c r="R242"/>
      <c r="S242"/>
      <c r="T242"/>
      <c r="U242"/>
      <c r="V242"/>
      <c r="W242"/>
      <c r="X242"/>
    </row>
    <row r="243" spans="1:24">
      <c r="A243" s="7" t="s">
        <v>258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Q243"/>
      <c r="R243"/>
      <c r="S243"/>
      <c r="T243"/>
      <c r="U243"/>
      <c r="V243"/>
      <c r="W243"/>
      <c r="X243"/>
    </row>
    <row r="244" spans="1:24">
      <c r="A244" s="7" t="s">
        <v>259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Q244"/>
      <c r="R244"/>
      <c r="S244"/>
      <c r="T244"/>
      <c r="U244"/>
      <c r="V244"/>
      <c r="W244"/>
      <c r="X244"/>
    </row>
    <row r="245" spans="1:24">
      <c r="A245" s="7" t="s">
        <v>260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Q245"/>
      <c r="R245"/>
      <c r="S245"/>
      <c r="T245"/>
      <c r="U245"/>
      <c r="V245"/>
      <c r="W245"/>
      <c r="X245"/>
    </row>
    <row r="246" spans="1:24">
      <c r="A246" s="7" t="s">
        <v>261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Q246"/>
      <c r="R246"/>
      <c r="S246"/>
      <c r="T246"/>
      <c r="U246"/>
      <c r="V246"/>
      <c r="W246"/>
      <c r="X246"/>
    </row>
    <row r="247" spans="1:24">
      <c r="A247" s="7" t="s">
        <v>262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Q247"/>
      <c r="R247"/>
      <c r="S247"/>
      <c r="T247"/>
      <c r="U247"/>
      <c r="V247"/>
      <c r="W247"/>
      <c r="X247"/>
    </row>
    <row r="248" spans="1:24">
      <c r="A248" s="7" t="s">
        <v>2619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Q248"/>
      <c r="R248"/>
      <c r="S248"/>
      <c r="T248"/>
      <c r="U248"/>
      <c r="V248"/>
      <c r="W248"/>
      <c r="X248"/>
    </row>
    <row r="249" spans="1:24">
      <c r="A249" s="7" t="s">
        <v>2620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Q249"/>
      <c r="R249"/>
      <c r="S249"/>
      <c r="T249"/>
      <c r="U249"/>
      <c r="V249"/>
      <c r="W249"/>
      <c r="X249"/>
    </row>
    <row r="250" spans="1:24">
      <c r="A250" s="7" t="s">
        <v>263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Q250"/>
      <c r="R250"/>
      <c r="S250"/>
      <c r="T250"/>
      <c r="U250"/>
      <c r="V250"/>
      <c r="W250"/>
      <c r="X250"/>
    </row>
    <row r="251" spans="1:24">
      <c r="A251" s="7" t="s">
        <v>264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Q251"/>
      <c r="R251"/>
      <c r="S251"/>
      <c r="T251"/>
      <c r="U251"/>
      <c r="V251"/>
      <c r="W251"/>
      <c r="X251"/>
    </row>
    <row r="252" spans="1:24">
      <c r="A252" s="7" t="s">
        <v>265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Q252"/>
      <c r="R252"/>
      <c r="S252"/>
      <c r="T252"/>
      <c r="U252"/>
      <c r="V252"/>
      <c r="W252"/>
      <c r="X252"/>
    </row>
    <row r="253" spans="1:24">
      <c r="A253" s="7" t="s">
        <v>266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Q253"/>
      <c r="R253"/>
      <c r="S253"/>
      <c r="T253"/>
      <c r="U253"/>
      <c r="V253"/>
      <c r="W253"/>
      <c r="X253"/>
    </row>
    <row r="254" spans="1:24">
      <c r="A254" s="7" t="s">
        <v>267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Q254"/>
      <c r="R254"/>
      <c r="S254"/>
      <c r="T254"/>
      <c r="U254"/>
      <c r="V254"/>
      <c r="W254"/>
      <c r="X254"/>
    </row>
    <row r="255" spans="1:24">
      <c r="A255" s="7" t="s">
        <v>268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Q255"/>
      <c r="R255"/>
      <c r="S255"/>
      <c r="T255"/>
      <c r="U255"/>
      <c r="V255"/>
      <c r="W255"/>
      <c r="X255"/>
    </row>
    <row r="256" spans="1:24">
      <c r="A256" s="7" t="s">
        <v>269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Q256"/>
      <c r="R256"/>
      <c r="S256"/>
      <c r="T256"/>
      <c r="U256"/>
      <c r="V256"/>
      <c r="W256"/>
      <c r="X256"/>
    </row>
    <row r="257" spans="1:24">
      <c r="A257" s="7" t="s">
        <v>270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Q257"/>
      <c r="R257"/>
      <c r="S257"/>
      <c r="T257"/>
      <c r="U257"/>
      <c r="V257"/>
      <c r="W257"/>
      <c r="X257"/>
    </row>
    <row r="258" spans="1:24">
      <c r="A258" s="7" t="s">
        <v>271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Q258"/>
      <c r="R258"/>
      <c r="S258"/>
      <c r="T258"/>
      <c r="U258"/>
      <c r="V258"/>
      <c r="W258"/>
      <c r="X258"/>
    </row>
    <row r="259" spans="1:24">
      <c r="A259" s="7" t="s">
        <v>272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Q259"/>
      <c r="R259"/>
      <c r="S259"/>
      <c r="T259"/>
      <c r="U259"/>
      <c r="V259"/>
      <c r="W259"/>
      <c r="X259"/>
    </row>
    <row r="260" spans="1:24">
      <c r="A260" s="7" t="s">
        <v>273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Q260"/>
      <c r="R260"/>
      <c r="S260"/>
      <c r="T260"/>
      <c r="U260"/>
      <c r="V260"/>
      <c r="W260"/>
      <c r="X260"/>
    </row>
    <row r="261" spans="1:24">
      <c r="A261" s="7" t="s">
        <v>274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Q261"/>
      <c r="R261"/>
      <c r="S261"/>
      <c r="T261"/>
      <c r="U261"/>
      <c r="V261"/>
      <c r="W261"/>
      <c r="X261"/>
    </row>
    <row r="262" spans="1:24">
      <c r="A262" s="7" t="s">
        <v>275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Q262"/>
      <c r="R262"/>
      <c r="S262"/>
      <c r="T262"/>
      <c r="U262"/>
      <c r="V262"/>
      <c r="W262"/>
      <c r="X262"/>
    </row>
    <row r="263" spans="1:24">
      <c r="A263" s="7" t="s">
        <v>276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Q263"/>
      <c r="R263"/>
      <c r="S263"/>
      <c r="T263"/>
      <c r="U263"/>
      <c r="V263"/>
      <c r="W263"/>
      <c r="X263"/>
    </row>
    <row r="264" spans="1:24">
      <c r="A264" s="7" t="s">
        <v>2621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Q264"/>
      <c r="R264"/>
      <c r="S264"/>
      <c r="T264"/>
      <c r="U264"/>
      <c r="V264"/>
      <c r="W264"/>
      <c r="X264"/>
    </row>
    <row r="265" spans="1:24">
      <c r="A265" s="7" t="s">
        <v>277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Q265"/>
      <c r="R265"/>
      <c r="S265"/>
      <c r="T265"/>
      <c r="U265"/>
      <c r="V265"/>
      <c r="W265"/>
      <c r="X265"/>
    </row>
    <row r="266" spans="1:24">
      <c r="A266" s="7" t="s">
        <v>278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Q266"/>
      <c r="R266"/>
      <c r="S266"/>
      <c r="T266"/>
      <c r="U266"/>
      <c r="V266"/>
      <c r="W266"/>
      <c r="X266"/>
    </row>
    <row r="267" spans="1:24">
      <c r="A267" s="7" t="s">
        <v>279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Q267"/>
      <c r="R267"/>
      <c r="S267"/>
      <c r="T267"/>
      <c r="U267"/>
      <c r="V267"/>
      <c r="W267"/>
      <c r="X267"/>
    </row>
    <row r="268" spans="1:24">
      <c r="A268" s="7" t="s">
        <v>280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Q268"/>
      <c r="R268"/>
      <c r="S268"/>
      <c r="T268"/>
      <c r="U268"/>
      <c r="V268"/>
      <c r="W268"/>
      <c r="X268"/>
    </row>
    <row r="269" spans="1:24">
      <c r="A269" s="7" t="s">
        <v>281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Q269"/>
      <c r="R269"/>
      <c r="S269"/>
      <c r="T269"/>
      <c r="U269"/>
      <c r="V269"/>
      <c r="W269"/>
      <c r="X269"/>
    </row>
    <row r="270" spans="1:24">
      <c r="A270" s="7" t="s">
        <v>282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Q270"/>
      <c r="R270"/>
      <c r="S270"/>
      <c r="T270"/>
      <c r="U270"/>
      <c r="V270"/>
      <c r="W270"/>
      <c r="X270"/>
    </row>
    <row r="271" spans="1:24">
      <c r="A271" s="7" t="s">
        <v>283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Q271"/>
      <c r="R271"/>
      <c r="S271"/>
      <c r="T271"/>
      <c r="U271"/>
      <c r="V271"/>
      <c r="W271"/>
      <c r="X271"/>
    </row>
    <row r="272" spans="1:24">
      <c r="A272" s="7" t="s">
        <v>284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Q272"/>
      <c r="R272"/>
      <c r="S272"/>
      <c r="T272"/>
      <c r="U272"/>
      <c r="V272"/>
      <c r="W272"/>
      <c r="X272"/>
    </row>
    <row r="273" spans="1:24">
      <c r="A273" s="7" t="s">
        <v>285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Q273"/>
      <c r="R273"/>
      <c r="S273"/>
      <c r="T273"/>
      <c r="U273"/>
      <c r="V273"/>
      <c r="W273"/>
      <c r="X273"/>
    </row>
    <row r="274" spans="1:24">
      <c r="A274" s="7" t="s">
        <v>286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Q274"/>
      <c r="R274"/>
      <c r="S274"/>
      <c r="T274"/>
      <c r="U274"/>
      <c r="V274"/>
      <c r="W274"/>
      <c r="X274"/>
    </row>
    <row r="275" spans="1:24">
      <c r="A275" s="7" t="s">
        <v>287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Q275"/>
      <c r="R275"/>
      <c r="S275"/>
      <c r="T275"/>
      <c r="U275"/>
      <c r="V275"/>
      <c r="W275"/>
      <c r="X275"/>
    </row>
    <row r="276" spans="1:24">
      <c r="A276" s="7" t="s">
        <v>288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Q276"/>
      <c r="R276"/>
      <c r="S276"/>
      <c r="T276"/>
      <c r="U276"/>
      <c r="V276"/>
      <c r="W276"/>
      <c r="X276"/>
    </row>
    <row r="277" spans="1:24">
      <c r="A277" s="7" t="s">
        <v>289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Q277"/>
      <c r="R277"/>
      <c r="S277"/>
      <c r="T277"/>
      <c r="U277"/>
      <c r="V277"/>
      <c r="W277"/>
      <c r="X277"/>
    </row>
    <row r="278" spans="1:24">
      <c r="A278" s="7" t="s">
        <v>290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Q278"/>
      <c r="R278"/>
      <c r="S278"/>
      <c r="T278"/>
      <c r="U278"/>
      <c r="V278"/>
      <c r="W278"/>
      <c r="X278"/>
    </row>
    <row r="279" spans="1:24">
      <c r="A279" s="7" t="s">
        <v>480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Q279"/>
      <c r="R279"/>
      <c r="S279"/>
      <c r="T279"/>
      <c r="U279"/>
      <c r="V279"/>
      <c r="W279"/>
      <c r="X279"/>
    </row>
    <row r="280" spans="1:24">
      <c r="A280" s="7" t="s">
        <v>291</v>
      </c>
      <c r="B280" s="3">
        <v>0</v>
      </c>
      <c r="C280" s="7">
        <v>1</v>
      </c>
      <c r="D280" s="7">
        <v>0</v>
      </c>
      <c r="E280" s="7">
        <v>2</v>
      </c>
      <c r="F280" s="7">
        <v>0</v>
      </c>
      <c r="G280" s="7">
        <v>0</v>
      </c>
      <c r="H280" s="7">
        <v>3</v>
      </c>
      <c r="I280" s="7">
        <v>0</v>
      </c>
      <c r="J280" s="7">
        <v>6</v>
      </c>
      <c r="K280" s="7">
        <v>2</v>
      </c>
      <c r="L280" s="7">
        <v>0</v>
      </c>
      <c r="M280" s="7">
        <v>9</v>
      </c>
      <c r="Q280"/>
      <c r="R280"/>
      <c r="S280"/>
      <c r="T280"/>
      <c r="U280"/>
      <c r="V280"/>
      <c r="W280"/>
      <c r="X280"/>
    </row>
    <row r="281" spans="1:24">
      <c r="A281" s="7" t="s">
        <v>292</v>
      </c>
      <c r="B281" s="3">
        <v>0</v>
      </c>
      <c r="C281" s="7">
        <v>0</v>
      </c>
      <c r="D281" s="7">
        <v>1</v>
      </c>
      <c r="E281" s="7">
        <v>0</v>
      </c>
      <c r="F281" s="7">
        <v>1</v>
      </c>
      <c r="G281" s="7">
        <v>1</v>
      </c>
      <c r="H281" s="7">
        <v>1</v>
      </c>
      <c r="I281" s="7">
        <v>1</v>
      </c>
      <c r="J281" s="7">
        <v>3</v>
      </c>
      <c r="K281" s="7">
        <v>1</v>
      </c>
      <c r="L281" s="7">
        <v>0</v>
      </c>
      <c r="M281" s="7">
        <v>5</v>
      </c>
      <c r="Q281"/>
      <c r="R281"/>
      <c r="S281"/>
      <c r="T281"/>
      <c r="U281"/>
      <c r="V281"/>
      <c r="W281"/>
      <c r="X281"/>
    </row>
    <row r="282" spans="1:24">
      <c r="A282" s="7" t="s">
        <v>293</v>
      </c>
      <c r="B282" s="3">
        <v>0</v>
      </c>
      <c r="C282" s="7">
        <v>0</v>
      </c>
      <c r="D282" s="7">
        <v>2</v>
      </c>
      <c r="E282" s="7">
        <v>2</v>
      </c>
      <c r="F282" s="7">
        <v>1</v>
      </c>
      <c r="G282" s="7">
        <v>0</v>
      </c>
      <c r="H282" s="7">
        <v>4</v>
      </c>
      <c r="I282" s="7">
        <v>2</v>
      </c>
      <c r="J282" s="7">
        <v>5</v>
      </c>
      <c r="K282" s="7">
        <v>1</v>
      </c>
      <c r="L282" s="7">
        <v>0</v>
      </c>
      <c r="M282" s="7">
        <v>3</v>
      </c>
      <c r="Q282"/>
      <c r="R282"/>
      <c r="S282"/>
      <c r="T282"/>
      <c r="U282"/>
      <c r="V282"/>
      <c r="W282"/>
      <c r="X282"/>
    </row>
    <row r="283" spans="1:24">
      <c r="A283" s="7" t="s">
        <v>294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Q283"/>
      <c r="R283"/>
      <c r="S283"/>
      <c r="T283"/>
      <c r="U283"/>
      <c r="V283"/>
      <c r="W283"/>
      <c r="X283"/>
    </row>
    <row r="284" spans="1:24">
      <c r="A284" s="7" t="s">
        <v>295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Q284"/>
      <c r="R284"/>
      <c r="S284"/>
      <c r="T284"/>
      <c r="U284"/>
      <c r="V284"/>
      <c r="W284"/>
      <c r="X284"/>
    </row>
    <row r="285" spans="1:24">
      <c r="A285" s="7" t="s">
        <v>1473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Q285"/>
      <c r="R285"/>
      <c r="S285"/>
      <c r="T285"/>
      <c r="U285"/>
      <c r="V285"/>
      <c r="W285"/>
      <c r="X285"/>
    </row>
    <row r="286" spans="1:24">
      <c r="A286" s="7" t="s">
        <v>296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Q286"/>
      <c r="R286"/>
      <c r="S286"/>
      <c r="T286"/>
      <c r="U286"/>
      <c r="V286"/>
      <c r="W286"/>
      <c r="X286"/>
    </row>
    <row r="287" spans="1:24">
      <c r="A287" s="7" t="s">
        <v>481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Q287"/>
      <c r="R287"/>
      <c r="S287"/>
      <c r="T287"/>
      <c r="U287"/>
      <c r="V287"/>
      <c r="W287"/>
      <c r="X287"/>
    </row>
    <row r="288" spans="1:24">
      <c r="A288" s="7" t="s">
        <v>297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Q288"/>
      <c r="R288"/>
      <c r="S288"/>
      <c r="T288"/>
      <c r="U288"/>
      <c r="V288"/>
      <c r="W288"/>
      <c r="X288"/>
    </row>
    <row r="289" spans="1:24">
      <c r="A289" s="7" t="s">
        <v>298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Q289"/>
      <c r="R289"/>
      <c r="S289"/>
      <c r="T289"/>
      <c r="U289"/>
      <c r="V289"/>
      <c r="W289"/>
      <c r="X289"/>
    </row>
    <row r="290" spans="1:24">
      <c r="A290" s="7" t="s">
        <v>299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Q290"/>
      <c r="R290"/>
      <c r="S290"/>
      <c r="T290"/>
      <c r="U290"/>
      <c r="V290"/>
      <c r="W290"/>
      <c r="X290"/>
    </row>
    <row r="291" spans="1:24">
      <c r="A291" s="7" t="s">
        <v>300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Q291"/>
      <c r="R291"/>
      <c r="S291"/>
      <c r="T291"/>
      <c r="U291"/>
      <c r="V291"/>
      <c r="W291"/>
      <c r="X291"/>
    </row>
    <row r="292" spans="1:24">
      <c r="A292" s="7" t="s">
        <v>301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Q292"/>
      <c r="R292"/>
      <c r="S292"/>
      <c r="T292"/>
      <c r="U292"/>
      <c r="V292"/>
      <c r="W292"/>
      <c r="X292"/>
    </row>
    <row r="293" spans="1:24">
      <c r="A293" s="7" t="s">
        <v>302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Q293"/>
      <c r="R293"/>
      <c r="S293"/>
      <c r="T293"/>
      <c r="U293"/>
      <c r="V293"/>
      <c r="W293"/>
      <c r="X293"/>
    </row>
    <row r="294" spans="1:24">
      <c r="A294" s="7" t="s">
        <v>303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Q294"/>
      <c r="R294"/>
      <c r="S294"/>
      <c r="T294"/>
      <c r="U294"/>
      <c r="V294"/>
      <c r="W294"/>
      <c r="X294"/>
    </row>
    <row r="295" spans="1:24">
      <c r="A295" s="7" t="s">
        <v>304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Q295"/>
      <c r="R295"/>
      <c r="S295"/>
      <c r="T295"/>
      <c r="U295"/>
      <c r="V295"/>
      <c r="W295"/>
      <c r="X295"/>
    </row>
    <row r="296" spans="1:24">
      <c r="A296" s="7" t="s">
        <v>305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Q296"/>
      <c r="R296"/>
      <c r="S296"/>
      <c r="T296"/>
      <c r="U296"/>
      <c r="V296"/>
      <c r="W296"/>
      <c r="X296"/>
    </row>
    <row r="297" spans="1:24">
      <c r="A297" s="7" t="s">
        <v>482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Q297"/>
      <c r="R297"/>
      <c r="S297"/>
      <c r="T297"/>
      <c r="U297"/>
      <c r="V297"/>
      <c r="W297"/>
      <c r="X297"/>
    </row>
    <row r="298" spans="1:24">
      <c r="A298" s="7" t="s">
        <v>306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Q298"/>
      <c r="R298"/>
      <c r="S298"/>
      <c r="T298"/>
      <c r="U298"/>
      <c r="V298"/>
      <c r="W298"/>
      <c r="X298"/>
    </row>
    <row r="299" spans="1:24">
      <c r="A299" s="7" t="s">
        <v>307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Q299"/>
      <c r="R299"/>
      <c r="S299"/>
      <c r="T299"/>
      <c r="U299"/>
      <c r="V299"/>
      <c r="W299"/>
      <c r="X299"/>
    </row>
    <row r="300" spans="1:24">
      <c r="A300" s="7" t="s">
        <v>308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Q300"/>
      <c r="R300"/>
      <c r="S300"/>
      <c r="T300"/>
      <c r="U300"/>
      <c r="V300"/>
      <c r="W300"/>
      <c r="X300"/>
    </row>
    <row r="301" spans="1:24">
      <c r="A301" s="7" t="s">
        <v>1495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Q301"/>
      <c r="R301"/>
      <c r="S301"/>
      <c r="T301"/>
      <c r="U301"/>
      <c r="V301"/>
      <c r="W301"/>
      <c r="X301"/>
    </row>
    <row r="302" spans="1:24">
      <c r="A302" s="7" t="s">
        <v>309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Q302"/>
      <c r="R302"/>
      <c r="S302"/>
      <c r="T302"/>
      <c r="U302"/>
      <c r="V302"/>
      <c r="W302"/>
      <c r="X302"/>
    </row>
    <row r="303" spans="1:24">
      <c r="A303" s="7" t="s">
        <v>310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Q303"/>
      <c r="R303"/>
      <c r="S303"/>
      <c r="T303"/>
      <c r="U303"/>
      <c r="V303"/>
      <c r="W303"/>
      <c r="X303"/>
    </row>
    <row r="304" spans="1:24">
      <c r="A304" s="7" t="s">
        <v>311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Q304"/>
      <c r="R304"/>
      <c r="S304"/>
      <c r="T304"/>
      <c r="U304"/>
      <c r="V304"/>
      <c r="W304"/>
      <c r="X304"/>
    </row>
    <row r="305" spans="1:24">
      <c r="A305" s="7" t="s">
        <v>312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Q305"/>
      <c r="R305"/>
      <c r="S305"/>
      <c r="T305"/>
      <c r="U305"/>
      <c r="V305"/>
      <c r="W305"/>
      <c r="X305"/>
    </row>
    <row r="306" spans="1:24">
      <c r="A306" s="7" t="s">
        <v>313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Q306"/>
      <c r="R306"/>
      <c r="S306"/>
      <c r="T306"/>
      <c r="U306"/>
      <c r="V306"/>
      <c r="W306"/>
      <c r="X306"/>
    </row>
    <row r="307" spans="1:24">
      <c r="A307" s="7" t="s">
        <v>314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Q307"/>
      <c r="R307"/>
      <c r="S307"/>
      <c r="T307"/>
      <c r="U307"/>
      <c r="V307"/>
      <c r="W307"/>
      <c r="X307"/>
    </row>
    <row r="308" spans="1:24">
      <c r="A308" s="7" t="s">
        <v>2622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Q308"/>
      <c r="R308"/>
      <c r="S308"/>
      <c r="T308"/>
      <c r="U308"/>
      <c r="V308"/>
      <c r="W308"/>
      <c r="X308"/>
    </row>
    <row r="309" spans="1:24">
      <c r="A309" s="7" t="s">
        <v>2623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Q309"/>
      <c r="R309"/>
      <c r="S309"/>
      <c r="T309"/>
      <c r="U309"/>
      <c r="V309"/>
      <c r="W309"/>
      <c r="X309"/>
    </row>
    <row r="310" spans="1:24">
      <c r="A310" s="7" t="s">
        <v>315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Q310"/>
      <c r="R310"/>
      <c r="S310"/>
      <c r="T310"/>
      <c r="U310"/>
      <c r="V310"/>
      <c r="W310"/>
      <c r="X310"/>
    </row>
    <row r="311" spans="1:24">
      <c r="A311" s="7" t="s">
        <v>316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Q311"/>
      <c r="R311"/>
      <c r="S311"/>
      <c r="T311"/>
      <c r="U311"/>
      <c r="V311"/>
      <c r="W311"/>
      <c r="X311"/>
    </row>
    <row r="312" spans="1:24">
      <c r="A312" s="7" t="s">
        <v>317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Q312"/>
      <c r="R312"/>
      <c r="S312"/>
      <c r="T312"/>
      <c r="U312"/>
      <c r="V312"/>
      <c r="W312"/>
      <c r="X312"/>
    </row>
    <row r="313" spans="1:24">
      <c r="A313" s="7" t="s">
        <v>318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Q313"/>
      <c r="R313"/>
      <c r="S313"/>
      <c r="T313"/>
      <c r="U313"/>
      <c r="V313"/>
      <c r="W313"/>
      <c r="X313"/>
    </row>
    <row r="314" spans="1:24">
      <c r="A314" s="7" t="s">
        <v>319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Q314"/>
      <c r="R314"/>
      <c r="S314"/>
      <c r="T314"/>
      <c r="U314"/>
      <c r="V314"/>
      <c r="W314"/>
      <c r="X314"/>
    </row>
    <row r="315" spans="1:24">
      <c r="A315" s="7" t="s">
        <v>320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Q315"/>
      <c r="R315"/>
      <c r="S315"/>
      <c r="T315"/>
      <c r="U315"/>
      <c r="V315"/>
      <c r="W315"/>
      <c r="X315"/>
    </row>
    <row r="316" spans="1:24">
      <c r="A316" s="7" t="s">
        <v>321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Q316"/>
      <c r="R316"/>
      <c r="S316"/>
      <c r="T316"/>
      <c r="U316"/>
      <c r="V316"/>
      <c r="W316"/>
      <c r="X316"/>
    </row>
    <row r="317" spans="1:24">
      <c r="A317" s="7" t="s">
        <v>322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Q317"/>
      <c r="R317"/>
      <c r="S317"/>
      <c r="T317"/>
      <c r="U317"/>
      <c r="V317"/>
      <c r="W317"/>
      <c r="X317"/>
    </row>
    <row r="318" spans="1:24">
      <c r="A318" s="7" t="s">
        <v>323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Q318"/>
      <c r="R318"/>
      <c r="S318"/>
      <c r="T318"/>
      <c r="U318"/>
      <c r="V318"/>
      <c r="W318"/>
      <c r="X318"/>
    </row>
    <row r="319" spans="1:24">
      <c r="A319" s="7" t="s">
        <v>324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Q319"/>
      <c r="R319"/>
      <c r="S319"/>
      <c r="T319"/>
      <c r="U319"/>
      <c r="V319"/>
      <c r="W319"/>
      <c r="X319"/>
    </row>
    <row r="320" spans="1:24">
      <c r="A320" s="7" t="s">
        <v>325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Q320"/>
      <c r="R320"/>
      <c r="S320"/>
      <c r="T320"/>
      <c r="U320"/>
      <c r="V320"/>
      <c r="W320"/>
      <c r="X320"/>
    </row>
    <row r="321" spans="1:24">
      <c r="A321" s="7" t="s">
        <v>326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Q321"/>
      <c r="R321"/>
      <c r="S321"/>
      <c r="T321"/>
      <c r="U321"/>
      <c r="V321"/>
      <c r="W321"/>
      <c r="X321"/>
    </row>
    <row r="322" spans="1:24">
      <c r="A322" s="7" t="s">
        <v>327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Q322"/>
      <c r="R322"/>
      <c r="S322"/>
      <c r="T322"/>
      <c r="U322"/>
      <c r="V322"/>
      <c r="W322"/>
      <c r="X322"/>
    </row>
    <row r="323" spans="1:24">
      <c r="A323" s="7" t="s">
        <v>328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Q323"/>
      <c r="R323"/>
      <c r="S323"/>
      <c r="T323"/>
      <c r="U323"/>
      <c r="V323"/>
      <c r="W323"/>
      <c r="X323"/>
    </row>
    <row r="324" spans="1:24">
      <c r="A324" s="7" t="s">
        <v>2624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Q324"/>
      <c r="R324"/>
      <c r="S324"/>
      <c r="T324"/>
      <c r="U324"/>
      <c r="V324"/>
      <c r="W324"/>
      <c r="X324"/>
    </row>
    <row r="325" spans="1:24">
      <c r="A325" s="7" t="s">
        <v>2625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Q325"/>
      <c r="R325"/>
      <c r="S325"/>
      <c r="T325"/>
      <c r="U325"/>
      <c r="V325"/>
      <c r="W325"/>
      <c r="X325"/>
    </row>
    <row r="326" spans="1:24">
      <c r="A326" s="7" t="s">
        <v>329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Q326"/>
      <c r="R326"/>
      <c r="S326"/>
      <c r="T326"/>
      <c r="U326"/>
      <c r="V326"/>
      <c r="W326"/>
      <c r="X326"/>
    </row>
    <row r="327" spans="1:24">
      <c r="A327" s="7" t="s">
        <v>2626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Q327"/>
      <c r="R327"/>
      <c r="S327"/>
      <c r="T327"/>
      <c r="U327"/>
      <c r="V327"/>
      <c r="W327"/>
      <c r="X327"/>
    </row>
    <row r="328" spans="1:24">
      <c r="A328" s="7" t="s">
        <v>330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Q328"/>
      <c r="R328"/>
      <c r="S328"/>
      <c r="T328"/>
      <c r="U328"/>
      <c r="V328"/>
      <c r="W328"/>
      <c r="X328"/>
    </row>
    <row r="329" spans="1:24">
      <c r="A329" s="7" t="s">
        <v>331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Q329"/>
      <c r="R329"/>
      <c r="S329"/>
      <c r="T329"/>
      <c r="U329"/>
      <c r="V329"/>
      <c r="W329"/>
      <c r="X329"/>
    </row>
    <row r="330" spans="1:24">
      <c r="A330" s="7" t="s">
        <v>2627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Q330"/>
      <c r="R330"/>
      <c r="S330"/>
      <c r="T330"/>
      <c r="U330"/>
      <c r="V330"/>
      <c r="W330"/>
      <c r="X330"/>
    </row>
    <row r="331" spans="1:24">
      <c r="A331" s="7" t="s">
        <v>332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Q331"/>
      <c r="R331"/>
      <c r="S331"/>
      <c r="T331"/>
      <c r="U331"/>
      <c r="V331"/>
      <c r="W331"/>
      <c r="X331"/>
    </row>
    <row r="332" spans="1:24">
      <c r="A332" s="7" t="s">
        <v>333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Q332"/>
      <c r="R332"/>
      <c r="S332"/>
      <c r="T332"/>
      <c r="U332"/>
      <c r="V332"/>
      <c r="W332"/>
      <c r="X332"/>
    </row>
    <row r="333" spans="1:24">
      <c r="A333" s="7" t="s">
        <v>334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Q333"/>
      <c r="R333"/>
      <c r="S333"/>
      <c r="T333"/>
      <c r="U333"/>
      <c r="V333"/>
      <c r="W333"/>
      <c r="X333"/>
    </row>
    <row r="334" spans="1:24">
      <c r="A334" s="7" t="s">
        <v>2628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Q334"/>
      <c r="R334"/>
      <c r="S334"/>
      <c r="T334"/>
      <c r="U334"/>
      <c r="V334"/>
      <c r="W334"/>
      <c r="X334"/>
    </row>
    <row r="335" spans="1:24">
      <c r="A335" s="7" t="s">
        <v>335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Q335"/>
      <c r="R335"/>
      <c r="S335"/>
      <c r="T335"/>
      <c r="U335"/>
      <c r="V335"/>
      <c r="W335"/>
      <c r="X335"/>
    </row>
    <row r="336" spans="1:24">
      <c r="A336" s="7" t="s">
        <v>336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Q336"/>
      <c r="R336"/>
      <c r="S336"/>
      <c r="T336"/>
      <c r="U336"/>
      <c r="V336"/>
      <c r="W336"/>
      <c r="X336"/>
    </row>
    <row r="337" spans="1:24">
      <c r="A337" s="7" t="s">
        <v>337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Q337"/>
      <c r="R337"/>
      <c r="S337"/>
      <c r="T337"/>
      <c r="U337"/>
      <c r="V337"/>
      <c r="W337"/>
      <c r="X337"/>
    </row>
    <row r="338" spans="1:24">
      <c r="A338" s="7" t="s">
        <v>338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Q338"/>
      <c r="R338"/>
      <c r="S338"/>
      <c r="T338"/>
      <c r="U338"/>
      <c r="V338"/>
      <c r="W338"/>
      <c r="X338"/>
    </row>
    <row r="339" spans="1:24">
      <c r="A339" s="7" t="s">
        <v>339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Q339"/>
      <c r="R339"/>
      <c r="S339"/>
      <c r="T339"/>
      <c r="U339"/>
      <c r="V339"/>
      <c r="W339"/>
      <c r="X339"/>
    </row>
    <row r="340" spans="1:24">
      <c r="A340" s="7" t="s">
        <v>340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Q340"/>
      <c r="R340"/>
      <c r="S340"/>
      <c r="T340"/>
      <c r="U340"/>
      <c r="V340"/>
      <c r="W340"/>
      <c r="X340"/>
    </row>
    <row r="341" spans="1:24">
      <c r="A341" s="7" t="s">
        <v>341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Q341"/>
      <c r="R341"/>
      <c r="S341"/>
      <c r="T341"/>
      <c r="U341"/>
      <c r="V341"/>
      <c r="W341"/>
      <c r="X341"/>
    </row>
    <row r="342" spans="1:24">
      <c r="A342" s="7" t="s">
        <v>342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Q342"/>
      <c r="R342"/>
      <c r="S342"/>
      <c r="T342"/>
      <c r="U342"/>
      <c r="V342"/>
      <c r="W342"/>
      <c r="X342"/>
    </row>
    <row r="343" spans="1:24">
      <c r="A343" s="7" t="s">
        <v>343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Q343"/>
      <c r="R343"/>
      <c r="S343"/>
      <c r="T343"/>
      <c r="U343"/>
      <c r="V343"/>
      <c r="W343"/>
      <c r="X343"/>
    </row>
    <row r="344" spans="1:24">
      <c r="A344" s="7" t="s">
        <v>344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Q344"/>
      <c r="R344"/>
      <c r="S344"/>
      <c r="T344"/>
      <c r="U344"/>
      <c r="V344"/>
      <c r="W344"/>
      <c r="X344"/>
    </row>
    <row r="345" spans="1:24">
      <c r="A345" s="7" t="s">
        <v>345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Q345"/>
      <c r="R345"/>
      <c r="S345"/>
      <c r="T345"/>
      <c r="U345"/>
      <c r="V345"/>
      <c r="W345"/>
      <c r="X345"/>
    </row>
    <row r="346" spans="1:24">
      <c r="A346" s="7" t="s">
        <v>346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Q346"/>
      <c r="R346"/>
      <c r="S346"/>
      <c r="T346"/>
      <c r="U346"/>
      <c r="V346"/>
      <c r="W346"/>
      <c r="X346"/>
    </row>
    <row r="347" spans="1:24">
      <c r="A347" s="7" t="s">
        <v>347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Q347"/>
      <c r="R347"/>
      <c r="S347"/>
      <c r="T347"/>
      <c r="U347"/>
      <c r="V347"/>
      <c r="W347"/>
      <c r="X347"/>
    </row>
    <row r="348" spans="1:24">
      <c r="A348" s="7" t="s">
        <v>2629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Q348"/>
      <c r="R348"/>
      <c r="S348"/>
      <c r="T348"/>
      <c r="U348"/>
      <c r="V348"/>
      <c r="W348"/>
      <c r="X348"/>
    </row>
    <row r="349" spans="1:24">
      <c r="A349" s="7" t="s">
        <v>2630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Q349"/>
      <c r="R349"/>
      <c r="S349"/>
      <c r="T349"/>
      <c r="U349"/>
      <c r="V349"/>
      <c r="W349"/>
      <c r="X349"/>
    </row>
    <row r="350" spans="1:24">
      <c r="A350" s="7" t="s">
        <v>348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Q350"/>
      <c r="R350"/>
      <c r="S350"/>
      <c r="T350"/>
      <c r="U350"/>
      <c r="V350"/>
      <c r="W350"/>
      <c r="X350"/>
    </row>
    <row r="351" spans="1:24">
      <c r="A351" s="7" t="s">
        <v>349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Q351"/>
      <c r="R351"/>
      <c r="S351"/>
      <c r="T351"/>
      <c r="U351"/>
      <c r="V351"/>
      <c r="W351"/>
      <c r="X351"/>
    </row>
    <row r="352" spans="1:24">
      <c r="A352" s="7" t="s">
        <v>350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Q352"/>
      <c r="R352"/>
      <c r="S352"/>
      <c r="T352"/>
      <c r="U352"/>
      <c r="V352"/>
      <c r="W352"/>
      <c r="X352"/>
    </row>
    <row r="353" spans="1:24">
      <c r="A353" s="7" t="s">
        <v>351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Q353"/>
      <c r="R353"/>
      <c r="S353"/>
      <c r="T353"/>
      <c r="U353"/>
      <c r="V353"/>
      <c r="W353"/>
      <c r="X353"/>
    </row>
    <row r="354" spans="1:24">
      <c r="A354" s="7" t="s">
        <v>352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Q354"/>
      <c r="R354"/>
      <c r="S354"/>
      <c r="T354"/>
      <c r="U354"/>
      <c r="V354"/>
      <c r="W354"/>
      <c r="X354"/>
    </row>
    <row r="355" spans="1:24">
      <c r="A355" s="7" t="s">
        <v>353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Q355"/>
      <c r="R355"/>
      <c r="S355"/>
      <c r="T355"/>
      <c r="U355"/>
      <c r="V355"/>
      <c r="W355"/>
      <c r="X355"/>
    </row>
    <row r="356" spans="1:24">
      <c r="A356" s="7" t="s">
        <v>354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Q356"/>
      <c r="R356"/>
      <c r="S356"/>
      <c r="T356"/>
      <c r="U356"/>
      <c r="V356"/>
      <c r="W356"/>
      <c r="X356"/>
    </row>
    <row r="357" spans="1:24">
      <c r="A357" s="7" t="s">
        <v>355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Q357"/>
      <c r="R357"/>
      <c r="S357"/>
      <c r="T357"/>
      <c r="U357"/>
      <c r="V357"/>
      <c r="W357"/>
      <c r="X357"/>
    </row>
    <row r="358" spans="1:24">
      <c r="A358" s="7" t="s">
        <v>356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Q358"/>
      <c r="R358"/>
      <c r="S358"/>
      <c r="T358"/>
      <c r="U358"/>
      <c r="V358"/>
      <c r="W358"/>
      <c r="X358"/>
    </row>
    <row r="359" spans="1:24">
      <c r="A359" s="7" t="s">
        <v>357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Q359"/>
      <c r="R359"/>
      <c r="S359"/>
      <c r="T359"/>
      <c r="U359"/>
      <c r="V359"/>
      <c r="W359"/>
      <c r="X359"/>
    </row>
    <row r="360" spans="1:24">
      <c r="A360" s="7" t="s">
        <v>358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Q360"/>
      <c r="R360"/>
      <c r="S360"/>
      <c r="T360"/>
      <c r="U360"/>
      <c r="V360"/>
      <c r="W360"/>
      <c r="X360"/>
    </row>
    <row r="361" spans="1:24">
      <c r="A361" s="7" t="s">
        <v>359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Q361"/>
      <c r="R361"/>
      <c r="S361"/>
      <c r="T361"/>
      <c r="U361"/>
      <c r="V361"/>
      <c r="W361"/>
      <c r="X361"/>
    </row>
    <row r="362" spans="1:24">
      <c r="A362" s="7" t="s">
        <v>360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Q362"/>
      <c r="R362"/>
      <c r="S362"/>
      <c r="T362"/>
      <c r="U362"/>
      <c r="V362"/>
      <c r="W362"/>
      <c r="X362"/>
    </row>
    <row r="363" spans="1:24">
      <c r="A363" s="7" t="s">
        <v>361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Q363"/>
      <c r="R363"/>
      <c r="S363"/>
      <c r="T363"/>
      <c r="U363"/>
      <c r="V363"/>
      <c r="W363"/>
      <c r="X363"/>
    </row>
    <row r="364" spans="1:24">
      <c r="A364" s="7" t="s">
        <v>2631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Q364"/>
      <c r="R364"/>
      <c r="S364"/>
      <c r="T364"/>
      <c r="U364"/>
      <c r="V364"/>
      <c r="W364"/>
      <c r="X364"/>
    </row>
    <row r="365" spans="1:24">
      <c r="A365" s="7" t="s">
        <v>362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Q365"/>
      <c r="R365"/>
      <c r="S365"/>
      <c r="T365"/>
      <c r="U365"/>
      <c r="V365"/>
      <c r="W365"/>
      <c r="X365"/>
    </row>
    <row r="366" spans="1:24">
      <c r="A366" s="7" t="s">
        <v>363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Q366"/>
      <c r="R366"/>
      <c r="S366"/>
      <c r="T366"/>
      <c r="U366"/>
      <c r="V366"/>
      <c r="W366"/>
      <c r="X366"/>
    </row>
    <row r="367" spans="1:24">
      <c r="A367" s="7" t="s">
        <v>364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Q367"/>
      <c r="R367"/>
      <c r="S367"/>
      <c r="T367"/>
      <c r="U367"/>
      <c r="V367"/>
      <c r="W367"/>
      <c r="X367"/>
    </row>
    <row r="368" spans="1:24">
      <c r="A368" s="7" t="s">
        <v>365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Q368"/>
      <c r="R368"/>
      <c r="S368"/>
      <c r="T368"/>
      <c r="U368"/>
      <c r="V368"/>
      <c r="W368"/>
      <c r="X368"/>
    </row>
    <row r="369" spans="1:24">
      <c r="A369" s="7" t="s">
        <v>366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Q369"/>
      <c r="R369"/>
      <c r="S369"/>
      <c r="T369"/>
      <c r="U369"/>
      <c r="V369"/>
      <c r="W369"/>
      <c r="X369"/>
    </row>
    <row r="370" spans="1:24">
      <c r="A370" s="7" t="s">
        <v>367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Q370"/>
      <c r="R370"/>
      <c r="S370"/>
      <c r="T370"/>
      <c r="U370"/>
      <c r="V370"/>
      <c r="W370"/>
      <c r="X370"/>
    </row>
    <row r="371" spans="1:24">
      <c r="A371" s="7" t="s">
        <v>368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Q371"/>
      <c r="R371"/>
      <c r="S371"/>
      <c r="T371"/>
      <c r="U371"/>
      <c r="V371"/>
      <c r="W371"/>
      <c r="X371"/>
    </row>
    <row r="372" spans="1:24">
      <c r="A372" s="7" t="s">
        <v>369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Q372"/>
      <c r="R372"/>
      <c r="S372"/>
      <c r="T372"/>
      <c r="U372"/>
      <c r="V372"/>
      <c r="W372"/>
      <c r="X372"/>
    </row>
    <row r="373" spans="1:24">
      <c r="A373" s="7" t="s">
        <v>370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Q373"/>
      <c r="R373"/>
      <c r="S373"/>
      <c r="T373"/>
      <c r="U373"/>
      <c r="V373"/>
      <c r="W373"/>
      <c r="X373"/>
    </row>
    <row r="374" spans="1:24">
      <c r="A374" s="7" t="s">
        <v>371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Q374"/>
      <c r="R374"/>
      <c r="S374"/>
      <c r="T374"/>
      <c r="U374"/>
      <c r="V374"/>
      <c r="W374"/>
      <c r="X374"/>
    </row>
    <row r="375" spans="1:24">
      <c r="A375" s="7" t="s">
        <v>372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Q375"/>
      <c r="R375"/>
      <c r="S375"/>
      <c r="T375"/>
      <c r="U375"/>
      <c r="V375"/>
      <c r="W375"/>
      <c r="X375"/>
    </row>
    <row r="376" spans="1:24">
      <c r="A376" s="7" t="s">
        <v>373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Q376"/>
      <c r="R376"/>
      <c r="S376"/>
      <c r="T376"/>
      <c r="U376"/>
      <c r="V376"/>
      <c r="W376"/>
      <c r="X376"/>
    </row>
    <row r="377" spans="1:24">
      <c r="A377" s="7" t="s">
        <v>374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Q377"/>
      <c r="R377"/>
      <c r="S377"/>
      <c r="T377"/>
      <c r="U377"/>
      <c r="V377"/>
      <c r="W377"/>
      <c r="X377"/>
    </row>
    <row r="378" spans="1:24">
      <c r="A378" s="7" t="s">
        <v>375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Q378"/>
      <c r="R378"/>
      <c r="S378"/>
      <c r="T378"/>
      <c r="U378"/>
      <c r="V378"/>
      <c r="W378"/>
      <c r="X378"/>
    </row>
    <row r="379" spans="1:24">
      <c r="A379" s="7" t="s">
        <v>483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Q379"/>
      <c r="R379"/>
      <c r="S379"/>
      <c r="T379"/>
      <c r="U379"/>
      <c r="V379"/>
      <c r="W379"/>
      <c r="X379"/>
    </row>
    <row r="380" spans="1:24">
      <c r="A380" s="7" t="s">
        <v>376</v>
      </c>
      <c r="B380" s="3">
        <v>0</v>
      </c>
      <c r="C380" s="7">
        <v>1</v>
      </c>
      <c r="D380" s="7">
        <v>0</v>
      </c>
      <c r="E380" s="7">
        <v>1</v>
      </c>
      <c r="F380" s="7">
        <v>0</v>
      </c>
      <c r="G380" s="7">
        <v>0</v>
      </c>
      <c r="H380" s="7">
        <v>2</v>
      </c>
      <c r="I380" s="7">
        <v>1</v>
      </c>
      <c r="J380" s="7">
        <v>4</v>
      </c>
      <c r="K380" s="7">
        <v>4</v>
      </c>
      <c r="L380" s="7">
        <v>0</v>
      </c>
      <c r="M380" s="7">
        <v>17</v>
      </c>
      <c r="Q380"/>
      <c r="R380"/>
      <c r="S380"/>
      <c r="T380"/>
      <c r="U380"/>
      <c r="V380"/>
      <c r="W380"/>
      <c r="X380"/>
    </row>
    <row r="381" spans="1:24">
      <c r="A381" s="7" t="s">
        <v>377</v>
      </c>
      <c r="B381" s="3">
        <v>0</v>
      </c>
      <c r="C381" s="7">
        <v>0</v>
      </c>
      <c r="D381" s="7">
        <v>1</v>
      </c>
      <c r="E381" s="7">
        <v>0</v>
      </c>
      <c r="F381" s="7">
        <v>0</v>
      </c>
      <c r="G381" s="7">
        <v>0</v>
      </c>
      <c r="H381" s="7">
        <v>1</v>
      </c>
      <c r="I381" s="7">
        <v>0</v>
      </c>
      <c r="J381" s="7">
        <v>3</v>
      </c>
      <c r="K381" s="7">
        <v>5</v>
      </c>
      <c r="L381" s="7">
        <v>0</v>
      </c>
      <c r="M381" s="7">
        <v>7</v>
      </c>
      <c r="Q381"/>
      <c r="R381"/>
      <c r="S381"/>
      <c r="T381"/>
      <c r="U381"/>
      <c r="V381"/>
      <c r="W381"/>
      <c r="X381"/>
    </row>
    <row r="382" spans="1:24">
      <c r="A382" s="7" t="s">
        <v>378</v>
      </c>
      <c r="B382" s="3">
        <v>0</v>
      </c>
      <c r="C382" s="7">
        <v>0</v>
      </c>
      <c r="D382" s="7">
        <v>3</v>
      </c>
      <c r="E382" s="7">
        <v>2</v>
      </c>
      <c r="F382" s="7">
        <v>0</v>
      </c>
      <c r="G382" s="7">
        <v>0</v>
      </c>
      <c r="H382" s="7">
        <v>5</v>
      </c>
      <c r="I382" s="7">
        <v>0</v>
      </c>
      <c r="J382" s="7">
        <v>7</v>
      </c>
      <c r="K382" s="7">
        <v>0</v>
      </c>
      <c r="L382" s="7">
        <v>0</v>
      </c>
      <c r="M382" s="7">
        <v>5</v>
      </c>
      <c r="Q382"/>
      <c r="R382"/>
      <c r="S382"/>
      <c r="T382"/>
      <c r="U382"/>
      <c r="V382"/>
      <c r="W382"/>
      <c r="X382"/>
    </row>
    <row r="383" spans="1:24">
      <c r="A383" s="7" t="s">
        <v>379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Q383"/>
      <c r="R383"/>
      <c r="S383"/>
      <c r="T383"/>
      <c r="U383"/>
      <c r="V383"/>
      <c r="W383"/>
      <c r="X383"/>
    </row>
    <row r="384" spans="1:24">
      <c r="A384" s="7" t="s">
        <v>380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Q384"/>
      <c r="R384"/>
      <c r="S384"/>
      <c r="T384"/>
      <c r="U384"/>
      <c r="V384"/>
      <c r="W384"/>
      <c r="X384"/>
    </row>
    <row r="385" spans="1:24">
      <c r="A385" s="7" t="s">
        <v>1474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Q385"/>
      <c r="R385"/>
      <c r="S385"/>
      <c r="T385"/>
      <c r="U385"/>
      <c r="V385"/>
      <c r="W385"/>
      <c r="X385"/>
    </row>
    <row r="386" spans="1:24">
      <c r="A386" s="7" t="s">
        <v>381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Q386"/>
      <c r="R386"/>
      <c r="S386"/>
      <c r="T386"/>
      <c r="U386"/>
      <c r="V386"/>
      <c r="W386"/>
      <c r="X386"/>
    </row>
    <row r="387" spans="1:24">
      <c r="A387" s="7" t="s">
        <v>484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Q387"/>
      <c r="R387"/>
      <c r="S387"/>
      <c r="T387"/>
      <c r="U387"/>
      <c r="V387"/>
      <c r="W387"/>
      <c r="X387"/>
    </row>
    <row r="388" spans="1:24">
      <c r="A388" s="7" t="s">
        <v>502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Q388"/>
      <c r="R388"/>
      <c r="S388"/>
      <c r="T388"/>
      <c r="U388"/>
      <c r="V388"/>
      <c r="W388"/>
      <c r="X388"/>
    </row>
    <row r="389" spans="1:24">
      <c r="A389" s="7" t="s">
        <v>568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Q389"/>
      <c r="R389"/>
    </row>
    <row r="390" spans="1:24">
      <c r="A390" s="7" t="s">
        <v>485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Q390"/>
      <c r="R390"/>
    </row>
    <row r="391" spans="1:24">
      <c r="A391" s="7" t="s">
        <v>503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Q391"/>
      <c r="R391"/>
    </row>
    <row r="392" spans="1:24">
      <c r="A392" s="7" t="s">
        <v>569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Q392"/>
      <c r="R392"/>
    </row>
    <row r="393" spans="1:24">
      <c r="A393" s="7" t="s">
        <v>504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Q393"/>
      <c r="R393"/>
    </row>
    <row r="394" spans="1:24">
      <c r="A394" s="7" t="s">
        <v>505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Q394"/>
      <c r="R394"/>
    </row>
    <row r="395" spans="1:24">
      <c r="A395" s="7" t="s">
        <v>496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Q395"/>
      <c r="R395"/>
    </row>
    <row r="396" spans="1:24">
      <c r="A396" s="7" t="s">
        <v>506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Q396"/>
      <c r="R396"/>
    </row>
    <row r="397" spans="1:24">
      <c r="A397" s="7" t="s">
        <v>507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Q397"/>
      <c r="R397"/>
    </row>
    <row r="398" spans="1:24">
      <c r="A398" s="7" t="s">
        <v>508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Q398"/>
      <c r="R398"/>
    </row>
    <row r="399" spans="1:24">
      <c r="A399" s="7" t="s">
        <v>486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Q399"/>
      <c r="R399"/>
    </row>
    <row r="400" spans="1:24">
      <c r="A400" s="7" t="s">
        <v>509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Q400"/>
      <c r="R400"/>
    </row>
    <row r="401" spans="1:18">
      <c r="A401" s="7" t="s">
        <v>510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Q401"/>
      <c r="R401"/>
    </row>
    <row r="402" spans="1:18">
      <c r="A402" s="7" t="s">
        <v>1496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Q402"/>
      <c r="R402"/>
    </row>
    <row r="403" spans="1:18">
      <c r="A403" s="7" t="s">
        <v>511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Q403"/>
      <c r="R403"/>
    </row>
    <row r="404" spans="1:18">
      <c r="A404" s="7" t="s">
        <v>512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Q404"/>
      <c r="R404"/>
    </row>
    <row r="405" spans="1:18">
      <c r="A405" s="7" t="s">
        <v>513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Q405"/>
      <c r="R405"/>
    </row>
    <row r="406" spans="1:18">
      <c r="A406" s="7" t="s">
        <v>570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Q406"/>
      <c r="R406"/>
    </row>
    <row r="407" spans="1:18">
      <c r="A407" s="7" t="s">
        <v>514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Q407"/>
      <c r="R407"/>
    </row>
    <row r="408" spans="1:18">
      <c r="A408" s="7" t="s">
        <v>515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Q408"/>
      <c r="R408"/>
    </row>
    <row r="409" spans="1:18">
      <c r="A409" s="7" t="s">
        <v>2632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Q409"/>
      <c r="R409"/>
    </row>
    <row r="410" spans="1:18">
      <c r="A410" s="7" t="s">
        <v>2633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Q410"/>
      <c r="R410"/>
    </row>
    <row r="411" spans="1:18">
      <c r="A411" s="7" t="s">
        <v>516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Q411"/>
      <c r="R411"/>
    </row>
    <row r="412" spans="1:18">
      <c r="A412" s="7" t="s">
        <v>517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Q412"/>
      <c r="R412"/>
    </row>
    <row r="413" spans="1:18">
      <c r="A413" s="7" t="s">
        <v>518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Q413"/>
      <c r="R413"/>
    </row>
    <row r="414" spans="1:18">
      <c r="A414" s="7" t="s">
        <v>497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Q414"/>
      <c r="R414"/>
    </row>
    <row r="415" spans="1:18">
      <c r="A415" s="7" t="s">
        <v>519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Q415"/>
      <c r="R415"/>
    </row>
    <row r="416" spans="1:18">
      <c r="A416" s="7" t="s">
        <v>498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Q416"/>
      <c r="R416"/>
    </row>
    <row r="417" spans="1:18">
      <c r="A417" s="7" t="s">
        <v>520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Q417"/>
      <c r="R417"/>
    </row>
    <row r="418" spans="1:18">
      <c r="A418" s="7" t="s">
        <v>521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Q418"/>
      <c r="R418"/>
    </row>
    <row r="419" spans="1:18">
      <c r="A419" s="7" t="s">
        <v>571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Q419"/>
      <c r="R419"/>
    </row>
    <row r="420" spans="1:18">
      <c r="A420" s="7" t="s">
        <v>522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Q420"/>
      <c r="R420"/>
    </row>
    <row r="421" spans="1:18">
      <c r="A421" s="7" t="s">
        <v>523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Q421"/>
      <c r="R421"/>
    </row>
    <row r="422" spans="1:18">
      <c r="A422" s="7" t="s">
        <v>499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Q422"/>
      <c r="R422"/>
    </row>
    <row r="423" spans="1:18">
      <c r="A423" s="7" t="s">
        <v>487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Q423"/>
      <c r="R423"/>
    </row>
    <row r="424" spans="1:18">
      <c r="A424" s="7" t="s">
        <v>488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Q424"/>
      <c r="R424"/>
    </row>
    <row r="425" spans="1:18">
      <c r="A425" s="7" t="s">
        <v>2634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Q425"/>
      <c r="R425"/>
    </row>
    <row r="426" spans="1:18">
      <c r="A426" s="7" t="s">
        <v>2635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Q426"/>
      <c r="R426"/>
    </row>
    <row r="427" spans="1:18">
      <c r="A427" s="7" t="s">
        <v>524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Q427"/>
      <c r="R427"/>
    </row>
    <row r="428" spans="1:18">
      <c r="A428" s="7" t="s">
        <v>2636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Q428"/>
      <c r="R428"/>
    </row>
    <row r="429" spans="1:18">
      <c r="A429" s="7" t="s">
        <v>572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Q429"/>
      <c r="R429"/>
    </row>
    <row r="430" spans="1:18">
      <c r="A430" s="7" t="s">
        <v>525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Q430"/>
      <c r="R430"/>
    </row>
    <row r="431" spans="1:18">
      <c r="A431" s="7" t="s">
        <v>2637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Q431"/>
      <c r="R431"/>
    </row>
    <row r="432" spans="1:18">
      <c r="A432" s="7" t="s">
        <v>573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Q432"/>
      <c r="R432"/>
    </row>
    <row r="433" spans="1:18">
      <c r="A433" s="7" t="s">
        <v>526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Q433"/>
      <c r="R433"/>
    </row>
    <row r="434" spans="1:18">
      <c r="A434" s="7" t="s">
        <v>527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Q434"/>
      <c r="R434"/>
    </row>
    <row r="435" spans="1:18">
      <c r="A435" s="7" t="s">
        <v>2638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Q435"/>
      <c r="R435"/>
    </row>
    <row r="436" spans="1:18">
      <c r="A436" s="7" t="s">
        <v>574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Q436"/>
      <c r="R436"/>
    </row>
    <row r="437" spans="1:18">
      <c r="A437" s="7" t="s">
        <v>528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Q437"/>
      <c r="R437"/>
    </row>
    <row r="438" spans="1:18">
      <c r="A438" s="7" t="s">
        <v>529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Q438"/>
      <c r="R438"/>
    </row>
    <row r="439" spans="1:18">
      <c r="A439" s="7" t="s">
        <v>530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Q439"/>
      <c r="R439"/>
    </row>
    <row r="440" spans="1:18">
      <c r="A440" s="7" t="s">
        <v>531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Q440"/>
      <c r="R440"/>
    </row>
    <row r="441" spans="1:18">
      <c r="A441" s="7" t="s">
        <v>532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Q441"/>
      <c r="R441"/>
    </row>
    <row r="442" spans="1:18">
      <c r="A442" s="7" t="s">
        <v>533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Q442"/>
      <c r="R442"/>
    </row>
    <row r="443" spans="1:18">
      <c r="A443" s="7" t="s">
        <v>534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Q443"/>
      <c r="R443"/>
    </row>
    <row r="444" spans="1:18">
      <c r="A444" s="7" t="s">
        <v>535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Q444"/>
      <c r="R444"/>
    </row>
    <row r="445" spans="1:18">
      <c r="A445" s="7" t="s">
        <v>536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Q445"/>
      <c r="R445"/>
    </row>
    <row r="446" spans="1:18">
      <c r="A446" s="7" t="s">
        <v>537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Q446"/>
      <c r="R446"/>
    </row>
    <row r="447" spans="1:18">
      <c r="A447" s="7" t="s">
        <v>575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Q447"/>
      <c r="R447"/>
    </row>
    <row r="448" spans="1:18">
      <c r="A448" s="7" t="s">
        <v>489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Q448"/>
      <c r="R448"/>
    </row>
    <row r="449" spans="1:18">
      <c r="A449" s="7" t="s">
        <v>2639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Q449"/>
      <c r="R449"/>
    </row>
    <row r="450" spans="1:18">
      <c r="A450" s="7" t="s">
        <v>2640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Q450"/>
      <c r="R450"/>
    </row>
    <row r="451" spans="1:18">
      <c r="A451" s="7" t="s">
        <v>538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Q451"/>
      <c r="R451"/>
    </row>
    <row r="452" spans="1:18">
      <c r="A452" s="7" t="s">
        <v>539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Q452"/>
      <c r="R452"/>
    </row>
    <row r="453" spans="1:18">
      <c r="A453" s="7" t="s">
        <v>576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Q453"/>
      <c r="R453"/>
    </row>
    <row r="454" spans="1:18">
      <c r="A454" s="7" t="s">
        <v>500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Q454"/>
      <c r="R454"/>
    </row>
    <row r="455" spans="1:18">
      <c r="A455" s="7" t="s">
        <v>540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Q455"/>
      <c r="R455"/>
    </row>
    <row r="456" spans="1:18">
      <c r="A456" s="7" t="s">
        <v>541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Q456"/>
      <c r="R456"/>
    </row>
    <row r="457" spans="1:18">
      <c r="A457" s="7" t="s">
        <v>542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Q457"/>
      <c r="R457"/>
    </row>
    <row r="458" spans="1:18">
      <c r="A458" s="7" t="s">
        <v>543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Q458"/>
      <c r="R458"/>
    </row>
    <row r="459" spans="1:18">
      <c r="A459" s="7" t="s">
        <v>544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Q459"/>
      <c r="R459"/>
    </row>
    <row r="460" spans="1:18">
      <c r="A460" s="7" t="s">
        <v>577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Q460"/>
      <c r="R460"/>
    </row>
    <row r="461" spans="1:18">
      <c r="A461" s="7" t="s">
        <v>578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Q461"/>
      <c r="R461"/>
    </row>
    <row r="462" spans="1:18">
      <c r="A462" s="7" t="s">
        <v>579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Q462"/>
      <c r="R462"/>
    </row>
    <row r="463" spans="1:18">
      <c r="A463" s="7" t="s">
        <v>545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Q463"/>
      <c r="R463"/>
    </row>
    <row r="464" spans="1:18">
      <c r="A464" s="7" t="s">
        <v>580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Q464"/>
      <c r="R464"/>
    </row>
    <row r="465" spans="1:18">
      <c r="A465" s="7" t="s">
        <v>2641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Q465"/>
      <c r="R465"/>
    </row>
    <row r="466" spans="1:18">
      <c r="A466" s="7" t="s">
        <v>546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Q466"/>
      <c r="R466"/>
    </row>
    <row r="467" spans="1:18">
      <c r="A467" s="7" t="s">
        <v>547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Q467"/>
      <c r="R467"/>
    </row>
    <row r="468" spans="1:18">
      <c r="A468" s="7" t="s">
        <v>548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Q468"/>
      <c r="R468"/>
    </row>
    <row r="469" spans="1:18">
      <c r="A469" s="7" t="s">
        <v>581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Q469"/>
      <c r="R469"/>
    </row>
    <row r="470" spans="1:18">
      <c r="A470" s="7" t="s">
        <v>582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Q470"/>
      <c r="R470"/>
    </row>
    <row r="471" spans="1:18">
      <c r="A471" s="7" t="s">
        <v>549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Q471"/>
      <c r="R471"/>
    </row>
    <row r="472" spans="1:18">
      <c r="A472" s="7" t="s">
        <v>550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Q472"/>
      <c r="R472"/>
    </row>
    <row r="473" spans="1:18">
      <c r="A473" s="7" t="s">
        <v>551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Q473"/>
      <c r="R473"/>
    </row>
    <row r="474" spans="1:18">
      <c r="A474" s="7" t="s">
        <v>552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Q474"/>
      <c r="R474"/>
    </row>
    <row r="475" spans="1:18">
      <c r="A475" s="7" t="s">
        <v>553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Q475"/>
      <c r="R475"/>
    </row>
    <row r="476" spans="1:18">
      <c r="A476" s="7" t="s">
        <v>554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Q476"/>
      <c r="R476"/>
    </row>
    <row r="477" spans="1:18">
      <c r="A477" s="7" t="s">
        <v>555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Q477"/>
      <c r="R477"/>
    </row>
    <row r="478" spans="1:18">
      <c r="A478" s="7" t="s">
        <v>556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Q478"/>
      <c r="R478"/>
    </row>
    <row r="479" spans="1:18">
      <c r="A479" s="7" t="s">
        <v>557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Q479"/>
      <c r="R479"/>
    </row>
    <row r="480" spans="1:18">
      <c r="A480" s="7" t="s">
        <v>558</v>
      </c>
      <c r="B480" s="3">
        <v>0</v>
      </c>
      <c r="C480" s="7">
        <v>1</v>
      </c>
      <c r="D480" s="7">
        <v>1</v>
      </c>
      <c r="E480" s="7">
        <v>3</v>
      </c>
      <c r="F480" s="7">
        <v>0</v>
      </c>
      <c r="G480" s="7">
        <v>0</v>
      </c>
      <c r="H480" s="7">
        <v>5</v>
      </c>
      <c r="I480" s="7">
        <v>1</v>
      </c>
      <c r="J480" s="7">
        <v>3</v>
      </c>
      <c r="K480" s="7">
        <v>5</v>
      </c>
      <c r="L480" s="7">
        <v>0</v>
      </c>
      <c r="M480" s="7">
        <v>7</v>
      </c>
      <c r="Q480"/>
      <c r="R480"/>
    </row>
    <row r="481" spans="1:18">
      <c r="A481" s="7" t="s">
        <v>559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Q481"/>
      <c r="R481"/>
    </row>
    <row r="482" spans="1:18">
      <c r="A482" s="7" t="s">
        <v>583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Q482"/>
      <c r="R482"/>
    </row>
    <row r="483" spans="1:18">
      <c r="A483" s="7" t="s">
        <v>560</v>
      </c>
      <c r="B483" s="3">
        <v>0</v>
      </c>
      <c r="C483" s="7">
        <v>0</v>
      </c>
      <c r="D483" s="7">
        <v>4</v>
      </c>
      <c r="E483" s="7">
        <v>4</v>
      </c>
      <c r="F483" s="7">
        <v>0</v>
      </c>
      <c r="G483" s="7">
        <v>0</v>
      </c>
      <c r="H483" s="7">
        <v>8</v>
      </c>
      <c r="I483" s="7">
        <v>4</v>
      </c>
      <c r="J483" s="7">
        <v>4</v>
      </c>
      <c r="K483" s="7">
        <v>2</v>
      </c>
      <c r="L483" s="7">
        <v>0</v>
      </c>
      <c r="M483" s="7">
        <v>8</v>
      </c>
      <c r="Q483"/>
      <c r="R483"/>
    </row>
    <row r="484" spans="1:18">
      <c r="A484" s="7" t="s">
        <v>561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Q484"/>
      <c r="R484"/>
    </row>
    <row r="485" spans="1:18">
      <c r="A485" s="7" t="s">
        <v>501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Q485"/>
      <c r="R485"/>
    </row>
    <row r="486" spans="1:18">
      <c r="A486" s="7" t="s">
        <v>1475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Q486"/>
      <c r="R486"/>
    </row>
    <row r="487" spans="1:18">
      <c r="A487" s="7" t="s">
        <v>490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Q487"/>
      <c r="R487"/>
    </row>
    <row r="488" spans="1:18">
      <c r="A488" s="7" t="s">
        <v>1024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Q488"/>
      <c r="R488"/>
    </row>
    <row r="489" spans="1:18">
      <c r="A489" s="7" t="s">
        <v>1137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Q489"/>
      <c r="R489"/>
    </row>
    <row r="490" spans="1:18">
      <c r="A490" s="7" t="s">
        <v>1025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Q490"/>
      <c r="R490"/>
    </row>
    <row r="491" spans="1:18">
      <c r="A491" s="7" t="s">
        <v>1026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Q491"/>
      <c r="R491"/>
    </row>
    <row r="492" spans="1:18">
      <c r="A492" s="7" t="s">
        <v>1112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Q492"/>
      <c r="R492"/>
    </row>
    <row r="493" spans="1:18">
      <c r="A493" s="7" t="s">
        <v>1027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Q493"/>
      <c r="R493"/>
    </row>
    <row r="494" spans="1:18">
      <c r="A494" s="7" t="s">
        <v>1028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Q494"/>
      <c r="R494"/>
    </row>
    <row r="495" spans="1:18">
      <c r="A495" s="7" t="s">
        <v>1029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Q495"/>
      <c r="R495"/>
    </row>
    <row r="496" spans="1:18">
      <c r="A496" s="7" t="s">
        <v>1113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Q496"/>
      <c r="R496"/>
    </row>
    <row r="497" spans="1:18">
      <c r="A497" s="7" t="s">
        <v>1114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Q497"/>
      <c r="R497"/>
    </row>
    <row r="498" spans="1:18">
      <c r="A498" s="7" t="s">
        <v>1014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Q498"/>
      <c r="R498"/>
    </row>
    <row r="499" spans="1:18">
      <c r="A499" s="7" t="s">
        <v>1115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Q499"/>
      <c r="R499"/>
    </row>
    <row r="500" spans="1:18">
      <c r="A500" s="7" t="s">
        <v>1030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Q500"/>
      <c r="R500"/>
    </row>
    <row r="501" spans="1:18">
      <c r="A501" s="7" t="s">
        <v>1031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Q501"/>
      <c r="R501"/>
    </row>
    <row r="502" spans="1:18">
      <c r="A502" s="7" t="s">
        <v>1497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Q502"/>
      <c r="R502"/>
    </row>
    <row r="503" spans="1:18">
      <c r="A503" s="7" t="s">
        <v>1032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Q503"/>
      <c r="R503"/>
    </row>
    <row r="504" spans="1:18">
      <c r="A504" s="7" t="s">
        <v>1116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Q504"/>
      <c r="R504"/>
    </row>
    <row r="505" spans="1:18">
      <c r="A505" s="7" t="s">
        <v>1033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Q505"/>
      <c r="R505"/>
    </row>
    <row r="506" spans="1:18">
      <c r="A506" s="7" t="s">
        <v>1034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Q506"/>
      <c r="R506"/>
    </row>
    <row r="507" spans="1:18">
      <c r="A507" s="7" t="s">
        <v>1125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Q507"/>
      <c r="R507"/>
    </row>
    <row r="508" spans="1:18">
      <c r="A508" s="7" t="s">
        <v>1035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Q508"/>
      <c r="R508"/>
    </row>
    <row r="509" spans="1:18">
      <c r="A509" s="7" t="s">
        <v>2642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Q509"/>
      <c r="R509"/>
    </row>
    <row r="510" spans="1:18">
      <c r="A510" s="7" t="s">
        <v>2643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Q510"/>
      <c r="R510"/>
    </row>
    <row r="511" spans="1:18">
      <c r="A511" s="7" t="s">
        <v>1036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Q511"/>
      <c r="R511"/>
    </row>
    <row r="512" spans="1:18">
      <c r="A512" s="7" t="s">
        <v>1037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Q512"/>
      <c r="R512"/>
    </row>
    <row r="513" spans="1:18">
      <c r="A513" s="7" t="s">
        <v>1117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Q513"/>
      <c r="R513"/>
    </row>
    <row r="514" spans="1:18">
      <c r="A514" s="7" t="s">
        <v>1038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Q514"/>
      <c r="R514"/>
    </row>
    <row r="515" spans="1:18">
      <c r="A515" s="7" t="s">
        <v>1039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Q515"/>
      <c r="R515"/>
    </row>
    <row r="516" spans="1:18">
      <c r="A516" s="7" t="s">
        <v>1015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Q516"/>
      <c r="R516"/>
    </row>
    <row r="517" spans="1:18">
      <c r="A517" s="7" t="s">
        <v>1016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Q517"/>
      <c r="R517"/>
    </row>
    <row r="518" spans="1:18">
      <c r="A518" s="7" t="s">
        <v>1040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Q518"/>
      <c r="R518"/>
    </row>
    <row r="519" spans="1:18">
      <c r="A519" s="7" t="s">
        <v>1041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Q519"/>
      <c r="R519"/>
    </row>
    <row r="520" spans="1:18">
      <c r="A520" s="7" t="s">
        <v>1118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Q520"/>
      <c r="R520"/>
    </row>
    <row r="521" spans="1:18">
      <c r="A521" s="7" t="s">
        <v>1042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Q521"/>
      <c r="R521"/>
    </row>
    <row r="522" spans="1:18">
      <c r="A522" s="7" t="s">
        <v>1175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Q522"/>
      <c r="R522"/>
    </row>
    <row r="523" spans="1:18">
      <c r="A523" s="7" t="s">
        <v>1043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Q523"/>
      <c r="R523"/>
    </row>
    <row r="524" spans="1:18">
      <c r="A524" s="7" t="s">
        <v>1044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Q524"/>
      <c r="R524"/>
    </row>
    <row r="525" spans="1:18">
      <c r="A525" s="7" t="s">
        <v>2644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Q525"/>
      <c r="R525"/>
    </row>
    <row r="526" spans="1:18">
      <c r="A526" s="7" t="s">
        <v>2645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Q526"/>
      <c r="R526"/>
    </row>
    <row r="527" spans="1:18">
      <c r="A527" s="7" t="s">
        <v>1045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Q527"/>
      <c r="R527"/>
    </row>
    <row r="528" spans="1:18">
      <c r="A528" s="7" t="s">
        <v>2646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Q528"/>
      <c r="R528"/>
    </row>
    <row r="529" spans="1:18">
      <c r="A529" s="7" t="s">
        <v>1046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Q529"/>
      <c r="R529"/>
    </row>
    <row r="530" spans="1:18">
      <c r="A530" s="7" t="s">
        <v>1047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Q530"/>
      <c r="R530"/>
    </row>
    <row r="531" spans="1:18">
      <c r="A531" s="7" t="s">
        <v>2647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Q531"/>
      <c r="R531"/>
    </row>
    <row r="532" spans="1:18">
      <c r="A532" s="7" t="s">
        <v>1048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Q532"/>
      <c r="R532"/>
    </row>
    <row r="533" spans="1:18">
      <c r="A533" s="7" t="s">
        <v>1049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Q533"/>
      <c r="R533"/>
    </row>
    <row r="534" spans="1:18">
      <c r="A534" s="7" t="s">
        <v>1017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Q534"/>
      <c r="R534"/>
    </row>
    <row r="535" spans="1:18">
      <c r="A535" s="7" t="s">
        <v>2648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Q535"/>
      <c r="R535"/>
    </row>
    <row r="536" spans="1:18">
      <c r="A536" s="7" t="s">
        <v>1050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Q536"/>
      <c r="R536"/>
    </row>
    <row r="537" spans="1:18">
      <c r="A537" s="7" t="s">
        <v>1051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Q537"/>
      <c r="R537"/>
    </row>
    <row r="538" spans="1:18">
      <c r="A538" s="7" t="s">
        <v>1052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Q538"/>
      <c r="R538"/>
    </row>
    <row r="539" spans="1:18">
      <c r="A539" s="7" t="s">
        <v>1053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Q539"/>
      <c r="R539"/>
    </row>
    <row r="540" spans="1:18">
      <c r="A540" s="7" t="s">
        <v>1018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Q540"/>
      <c r="R540"/>
    </row>
    <row r="541" spans="1:18">
      <c r="A541" s="7" t="s">
        <v>1054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Q541"/>
      <c r="R541"/>
    </row>
    <row r="542" spans="1:18">
      <c r="A542" s="7" t="s">
        <v>1055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Q542"/>
      <c r="R542"/>
    </row>
    <row r="543" spans="1:18">
      <c r="A543" s="7" t="s">
        <v>1119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Q543"/>
      <c r="R543"/>
    </row>
    <row r="544" spans="1:18">
      <c r="A544" s="7" t="s">
        <v>1056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Q544"/>
      <c r="R544"/>
    </row>
    <row r="545" spans="1:18">
      <c r="A545" s="7" t="s">
        <v>1057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Q545"/>
      <c r="R545"/>
    </row>
    <row r="546" spans="1:18">
      <c r="A546" s="7" t="s">
        <v>1058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Q546"/>
      <c r="R546"/>
    </row>
    <row r="547" spans="1:18">
      <c r="A547" s="7" t="s">
        <v>1059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Q547"/>
      <c r="R547"/>
    </row>
    <row r="548" spans="1:18">
      <c r="A548" s="7" t="s">
        <v>1060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Q548"/>
      <c r="R548"/>
    </row>
    <row r="549" spans="1:18">
      <c r="A549" s="7" t="s">
        <v>2649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Q549"/>
      <c r="R549"/>
    </row>
    <row r="550" spans="1:18">
      <c r="A550" s="7" t="s">
        <v>2650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Q550"/>
      <c r="R550"/>
    </row>
    <row r="551" spans="1:18">
      <c r="A551" s="7" t="s">
        <v>1061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Q551"/>
      <c r="R551"/>
    </row>
    <row r="552" spans="1:18">
      <c r="A552" s="7" t="s">
        <v>1120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Q552"/>
      <c r="R552"/>
    </row>
    <row r="553" spans="1:18">
      <c r="A553" s="7" t="s">
        <v>1062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Q553"/>
      <c r="R553"/>
    </row>
    <row r="554" spans="1:18">
      <c r="A554" s="7" t="s">
        <v>1063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Q554"/>
      <c r="R554"/>
    </row>
    <row r="555" spans="1:18">
      <c r="A555" s="7" t="s">
        <v>1121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Q555"/>
      <c r="R555"/>
    </row>
    <row r="556" spans="1:18">
      <c r="A556" s="7" t="s">
        <v>1064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Q556"/>
      <c r="R556"/>
    </row>
    <row r="557" spans="1:18">
      <c r="A557" s="7" t="s">
        <v>1065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Q557"/>
      <c r="R557"/>
    </row>
    <row r="558" spans="1:18">
      <c r="A558" s="7" t="s">
        <v>1066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Q558"/>
      <c r="R558"/>
    </row>
    <row r="559" spans="1:18">
      <c r="A559" s="7" t="s">
        <v>1067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Q559"/>
      <c r="R559"/>
    </row>
    <row r="560" spans="1:18">
      <c r="A560" s="7" t="s">
        <v>1068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Q560"/>
      <c r="R560"/>
    </row>
    <row r="561" spans="1:18">
      <c r="A561" s="7" t="s">
        <v>1122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Q561"/>
      <c r="R561"/>
    </row>
    <row r="562" spans="1:18">
      <c r="A562" s="7" t="s">
        <v>1069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Q562"/>
      <c r="R562"/>
    </row>
    <row r="563" spans="1:18">
      <c r="A563" s="7" t="s">
        <v>1070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Q563"/>
      <c r="R563"/>
    </row>
    <row r="564" spans="1:18">
      <c r="A564" s="7" t="s">
        <v>1071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Q564"/>
      <c r="R564"/>
    </row>
    <row r="565" spans="1:18">
      <c r="A565" s="7" t="s">
        <v>2651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Q565"/>
      <c r="R565"/>
    </row>
    <row r="566" spans="1:18">
      <c r="A566" s="7" t="s">
        <v>1072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Q566"/>
      <c r="R566"/>
    </row>
    <row r="567" spans="1:18">
      <c r="A567" s="7" t="s">
        <v>1073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Q567"/>
      <c r="R567"/>
    </row>
    <row r="568" spans="1:18">
      <c r="A568" s="7" t="s">
        <v>1074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Q568"/>
      <c r="R568"/>
    </row>
    <row r="569" spans="1:18">
      <c r="A569" s="7" t="s">
        <v>1075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Q569"/>
      <c r="R569"/>
    </row>
    <row r="570" spans="1:18">
      <c r="A570" s="7" t="s">
        <v>1123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Q570"/>
      <c r="R570"/>
    </row>
    <row r="571" spans="1:18">
      <c r="A571" s="7" t="s">
        <v>1076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Q571"/>
      <c r="R571"/>
    </row>
    <row r="572" spans="1:18">
      <c r="A572" s="7" t="s">
        <v>1077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Q572"/>
      <c r="R572"/>
    </row>
    <row r="573" spans="1:18">
      <c r="A573" s="7" t="s">
        <v>1078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Q573"/>
      <c r="R573"/>
    </row>
    <row r="574" spans="1:18">
      <c r="A574" s="7" t="s">
        <v>1079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Q574"/>
      <c r="R574"/>
    </row>
    <row r="575" spans="1:18">
      <c r="A575" s="7" t="s">
        <v>1080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Q575"/>
      <c r="R575"/>
    </row>
    <row r="576" spans="1:18">
      <c r="A576" s="7" t="s">
        <v>1081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Q576"/>
      <c r="R576"/>
    </row>
    <row r="577" spans="1:18">
      <c r="A577" s="7" t="s">
        <v>1082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Q577"/>
      <c r="R577"/>
    </row>
    <row r="578" spans="1:18">
      <c r="A578" s="7" t="s">
        <v>1083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Q578"/>
      <c r="R578"/>
    </row>
    <row r="579" spans="1:18">
      <c r="A579" s="7" t="s">
        <v>1084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Q579"/>
      <c r="R579"/>
    </row>
    <row r="580" spans="1:18">
      <c r="A580" s="7" t="s">
        <v>1085</v>
      </c>
      <c r="B580" s="3">
        <v>1</v>
      </c>
      <c r="C580" s="7">
        <v>0</v>
      </c>
      <c r="D580" s="7">
        <v>2</v>
      </c>
      <c r="E580" s="7">
        <v>3</v>
      </c>
      <c r="F580" s="7">
        <v>1</v>
      </c>
      <c r="G580" s="7">
        <v>0</v>
      </c>
      <c r="H580" s="7">
        <v>6</v>
      </c>
      <c r="I580" s="7">
        <v>3</v>
      </c>
      <c r="J580" s="7">
        <v>9</v>
      </c>
      <c r="K580" s="7">
        <v>5</v>
      </c>
      <c r="L580" s="7">
        <v>0</v>
      </c>
      <c r="M580" s="7">
        <v>10</v>
      </c>
      <c r="Q580"/>
      <c r="R580"/>
    </row>
    <row r="581" spans="1:18">
      <c r="A581" s="7" t="s">
        <v>1086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Q581"/>
      <c r="R581"/>
    </row>
    <row r="582" spans="1:18">
      <c r="A582" s="7" t="s">
        <v>1087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Q582"/>
      <c r="R582"/>
    </row>
    <row r="583" spans="1:18">
      <c r="A583" s="7" t="s">
        <v>1088</v>
      </c>
      <c r="B583" s="3">
        <v>0</v>
      </c>
      <c r="C583" s="7">
        <v>1</v>
      </c>
      <c r="D583" s="7">
        <v>1</v>
      </c>
      <c r="E583" s="7">
        <v>4</v>
      </c>
      <c r="F583" s="7">
        <v>1</v>
      </c>
      <c r="G583" s="7">
        <v>0</v>
      </c>
      <c r="H583" s="7">
        <v>6</v>
      </c>
      <c r="I583" s="7">
        <v>3</v>
      </c>
      <c r="J583" s="7">
        <v>11</v>
      </c>
      <c r="K583" s="7">
        <v>0</v>
      </c>
      <c r="L583" s="7">
        <v>0</v>
      </c>
      <c r="M583" s="7">
        <v>5</v>
      </c>
      <c r="Q583"/>
      <c r="R583"/>
    </row>
    <row r="584" spans="1:18">
      <c r="A584" s="7" t="s">
        <v>1089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Q584"/>
      <c r="R584"/>
    </row>
    <row r="585" spans="1:18">
      <c r="A585" s="7" t="s">
        <v>1090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Q585"/>
      <c r="R585"/>
    </row>
    <row r="586" spans="1:18">
      <c r="A586" s="7" t="s">
        <v>1476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Q586"/>
      <c r="R586"/>
    </row>
    <row r="587" spans="1:18">
      <c r="A587" s="7" t="s">
        <v>1124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Q587"/>
      <c r="R587"/>
    </row>
    <row r="588" spans="1:18">
      <c r="A588" s="7" t="s">
        <v>1199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Q588"/>
      <c r="R588"/>
    </row>
    <row r="589" spans="1:18">
      <c r="A589" s="7" t="s">
        <v>1298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Q589"/>
      <c r="R589"/>
    </row>
    <row r="590" spans="1:18">
      <c r="A590" s="7" t="s">
        <v>1200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Q590"/>
    </row>
    <row r="591" spans="1:18">
      <c r="A591" s="7" t="s">
        <v>1201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Q591"/>
    </row>
    <row r="592" spans="1:18">
      <c r="A592" s="7" t="s">
        <v>1202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Q592"/>
    </row>
    <row r="593" spans="1:17">
      <c r="A593" s="7" t="s">
        <v>1203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Q593"/>
    </row>
    <row r="594" spans="1:17">
      <c r="A594" s="7" t="s">
        <v>1204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Q594"/>
    </row>
    <row r="595" spans="1:17">
      <c r="A595" s="7" t="s">
        <v>1205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Q595"/>
    </row>
    <row r="596" spans="1:17">
      <c r="A596" s="7" t="s">
        <v>1206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Q596"/>
    </row>
    <row r="597" spans="1:17">
      <c r="A597" s="7" t="s">
        <v>1207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Q597"/>
    </row>
    <row r="598" spans="1:17">
      <c r="A598" s="7" t="s">
        <v>1208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Q598"/>
    </row>
    <row r="599" spans="1:17">
      <c r="A599" s="7" t="s">
        <v>1209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Q599"/>
    </row>
    <row r="600" spans="1:17">
      <c r="A600" s="7" t="s">
        <v>1210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Q600"/>
    </row>
    <row r="601" spans="1:17">
      <c r="A601" s="7" t="s">
        <v>1211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Q601"/>
    </row>
    <row r="602" spans="1:17">
      <c r="A602" s="7" t="s">
        <v>1498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Q602"/>
    </row>
    <row r="603" spans="1:17">
      <c r="A603" s="7" t="s">
        <v>1212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Q603"/>
    </row>
    <row r="604" spans="1:17">
      <c r="A604" s="7" t="s">
        <v>1213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Q604"/>
    </row>
    <row r="605" spans="1:17">
      <c r="A605" s="7" t="s">
        <v>1214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Q605"/>
    </row>
    <row r="606" spans="1:17">
      <c r="A606" s="7" t="s">
        <v>1215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Q606"/>
    </row>
    <row r="607" spans="1:17">
      <c r="A607" s="7" t="s">
        <v>1176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Q607"/>
    </row>
    <row r="608" spans="1:17">
      <c r="A608" s="7" t="s">
        <v>1216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Q608"/>
    </row>
    <row r="609" spans="1:17">
      <c r="A609" s="7" t="s">
        <v>2652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Q609"/>
    </row>
    <row r="610" spans="1:17">
      <c r="A610" s="7" t="s">
        <v>2653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Q610"/>
    </row>
    <row r="611" spans="1:17">
      <c r="A611" s="7" t="s">
        <v>1217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Q611"/>
    </row>
    <row r="612" spans="1:17">
      <c r="A612" s="7" t="s">
        <v>1177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Q612"/>
    </row>
    <row r="613" spans="1:17">
      <c r="A613" s="7" t="s">
        <v>1218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Q613"/>
    </row>
    <row r="614" spans="1:17">
      <c r="A614" s="7" t="s">
        <v>1219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Q614"/>
    </row>
    <row r="615" spans="1:17">
      <c r="A615" s="7" t="s">
        <v>1220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Q615"/>
    </row>
    <row r="616" spans="1:17">
      <c r="A616" s="7" t="s">
        <v>1221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Q616"/>
    </row>
    <row r="617" spans="1:17">
      <c r="A617" s="7" t="s">
        <v>1222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Q617"/>
    </row>
    <row r="618" spans="1:17">
      <c r="A618" s="7" t="s">
        <v>1223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Q618"/>
    </row>
    <row r="619" spans="1:17">
      <c r="A619" s="7" t="s">
        <v>1224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Q619"/>
    </row>
    <row r="620" spans="1:17">
      <c r="A620" s="7" t="s">
        <v>1225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Q620"/>
    </row>
    <row r="621" spans="1:17">
      <c r="A621" s="7" t="s">
        <v>1178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Q621"/>
    </row>
    <row r="622" spans="1:17">
      <c r="A622" s="7" t="s">
        <v>1226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Q622"/>
    </row>
    <row r="623" spans="1:17">
      <c r="A623" s="7" t="s">
        <v>1227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Q623"/>
    </row>
    <row r="624" spans="1:17">
      <c r="A624" s="7" t="s">
        <v>1228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Q624"/>
    </row>
    <row r="625" spans="1:17">
      <c r="A625" s="7" t="s">
        <v>2654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Q625"/>
    </row>
    <row r="626" spans="1:17">
      <c r="A626" s="7" t="s">
        <v>2655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Q626"/>
    </row>
    <row r="627" spans="1:17">
      <c r="A627" s="7" t="s">
        <v>1179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Q627"/>
    </row>
    <row r="628" spans="1:17">
      <c r="A628" s="7" t="s">
        <v>2656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Q628"/>
    </row>
    <row r="629" spans="1:17">
      <c r="A629" s="7" t="s">
        <v>1229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Q629"/>
    </row>
    <row r="630" spans="1:17">
      <c r="A630" s="7" t="s">
        <v>1230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Q630"/>
    </row>
    <row r="631" spans="1:17">
      <c r="A631" s="7" t="s">
        <v>2657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Q631"/>
    </row>
    <row r="632" spans="1:17">
      <c r="A632" s="7" t="s">
        <v>1231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Q632"/>
    </row>
    <row r="633" spans="1:17">
      <c r="A633" s="7" t="s">
        <v>1232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Q633"/>
    </row>
    <row r="634" spans="1:17">
      <c r="A634" s="7" t="s">
        <v>1233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Q634"/>
    </row>
    <row r="635" spans="1:17">
      <c r="A635" s="7" t="s">
        <v>2658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Q635"/>
    </row>
    <row r="636" spans="1:17">
      <c r="A636" s="7" t="s">
        <v>1234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Q636"/>
    </row>
    <row r="637" spans="1:17">
      <c r="A637" s="7" t="s">
        <v>1235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Q637"/>
    </row>
    <row r="638" spans="1:17">
      <c r="A638" s="7" t="s">
        <v>1236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Q638"/>
    </row>
    <row r="639" spans="1:17">
      <c r="A639" s="7" t="s">
        <v>1237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Q639"/>
    </row>
    <row r="640" spans="1:17">
      <c r="A640" s="7" t="s">
        <v>1238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Q640"/>
    </row>
    <row r="641" spans="1:17">
      <c r="A641" s="7" t="s">
        <v>1239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Q641"/>
    </row>
    <row r="642" spans="1:17">
      <c r="A642" s="7" t="s">
        <v>1240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Q642"/>
    </row>
    <row r="643" spans="1:17">
      <c r="A643" s="7" t="s">
        <v>1241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Q643"/>
    </row>
    <row r="644" spans="1:17">
      <c r="A644" s="7" t="s">
        <v>1242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Q644"/>
    </row>
    <row r="645" spans="1:17">
      <c r="A645" s="7" t="s">
        <v>1243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Q645"/>
    </row>
    <row r="646" spans="1:17">
      <c r="A646" s="7" t="s">
        <v>1244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Q646"/>
    </row>
    <row r="647" spans="1:17">
      <c r="A647" s="7" t="s">
        <v>1245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Q647"/>
    </row>
    <row r="648" spans="1:17">
      <c r="A648" s="7" t="s">
        <v>1246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Q648"/>
    </row>
    <row r="649" spans="1:17">
      <c r="A649" s="7" t="s">
        <v>2659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Q649"/>
    </row>
    <row r="650" spans="1:17">
      <c r="A650" s="7" t="s">
        <v>2660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Q650"/>
    </row>
    <row r="651" spans="1:17">
      <c r="A651" s="7" t="s">
        <v>1247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Q651"/>
    </row>
    <row r="652" spans="1:17">
      <c r="A652" s="7" t="s">
        <v>1248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Q652"/>
    </row>
    <row r="653" spans="1:17">
      <c r="A653" s="7" t="s">
        <v>1249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Q653"/>
    </row>
    <row r="654" spans="1:17">
      <c r="A654" s="7" t="s">
        <v>1250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Q654"/>
    </row>
    <row r="655" spans="1:17">
      <c r="A655" s="7" t="s">
        <v>1299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Q655"/>
    </row>
    <row r="656" spans="1:17">
      <c r="A656" s="7" t="s">
        <v>1251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Q656"/>
    </row>
    <row r="657" spans="1:17">
      <c r="A657" s="7" t="s">
        <v>1252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Q657"/>
    </row>
    <row r="658" spans="1:17">
      <c r="A658" s="7" t="s">
        <v>1180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Q658"/>
    </row>
    <row r="659" spans="1:17">
      <c r="A659" s="7" t="s">
        <v>1253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Q659"/>
    </row>
    <row r="660" spans="1:17">
      <c r="A660" s="7" t="s">
        <v>1254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Q660"/>
    </row>
    <row r="661" spans="1:17">
      <c r="A661" s="7" t="s">
        <v>1255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Q661"/>
    </row>
    <row r="662" spans="1:17">
      <c r="A662" s="7" t="s">
        <v>1256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Q662"/>
    </row>
    <row r="663" spans="1:17">
      <c r="A663" s="7" t="s">
        <v>1257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Q663"/>
    </row>
    <row r="664" spans="1:17">
      <c r="A664" s="7" t="s">
        <v>1258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Q664"/>
    </row>
    <row r="665" spans="1:17">
      <c r="A665" s="7" t="s">
        <v>2661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Q665"/>
    </row>
    <row r="666" spans="1:17">
      <c r="A666" s="7" t="s">
        <v>1259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Q666"/>
    </row>
    <row r="667" spans="1:17">
      <c r="A667" s="7" t="s">
        <v>1260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Q667"/>
    </row>
    <row r="668" spans="1:17">
      <c r="A668" s="7" t="s">
        <v>1261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Q668"/>
    </row>
    <row r="669" spans="1:17">
      <c r="A669" s="7" t="s">
        <v>1262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Q669"/>
    </row>
    <row r="670" spans="1:17">
      <c r="A670" s="7" t="s">
        <v>1263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Q670"/>
    </row>
    <row r="671" spans="1:17">
      <c r="A671" s="7" t="s">
        <v>1264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Q671"/>
    </row>
    <row r="672" spans="1:17">
      <c r="A672" s="7" t="s">
        <v>1181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Q672"/>
    </row>
    <row r="673" spans="1:17">
      <c r="A673" s="7" t="s">
        <v>1265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Q673"/>
    </row>
    <row r="674" spans="1:17">
      <c r="A674" s="7" t="s">
        <v>1182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Q674"/>
    </row>
    <row r="675" spans="1:17">
      <c r="A675" s="7" t="s">
        <v>1183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Q675"/>
    </row>
    <row r="676" spans="1:17">
      <c r="A676" s="7" t="s">
        <v>1266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Q676"/>
    </row>
    <row r="677" spans="1:17">
      <c r="A677" s="7" t="s">
        <v>1267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Q677"/>
    </row>
    <row r="678" spans="1:17">
      <c r="A678" s="7" t="s">
        <v>1300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Q678"/>
    </row>
    <row r="679" spans="1:17">
      <c r="A679" s="7" t="s">
        <v>1268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Q679"/>
    </row>
    <row r="680" spans="1:17">
      <c r="A680" s="7" t="s">
        <v>1269</v>
      </c>
      <c r="B680" s="3">
        <v>0</v>
      </c>
      <c r="C680" s="7">
        <v>1</v>
      </c>
      <c r="D680" s="7">
        <v>2</v>
      </c>
      <c r="E680" s="7">
        <v>2</v>
      </c>
      <c r="F680" s="7">
        <v>1</v>
      </c>
      <c r="G680" s="7">
        <v>1</v>
      </c>
      <c r="H680" s="7">
        <v>5</v>
      </c>
      <c r="I680" s="7">
        <v>3</v>
      </c>
      <c r="J680" s="7">
        <v>5</v>
      </c>
      <c r="K680" s="7">
        <v>8</v>
      </c>
      <c r="L680" s="7">
        <v>0</v>
      </c>
      <c r="M680" s="7">
        <v>10</v>
      </c>
      <c r="Q680"/>
    </row>
    <row r="681" spans="1:17">
      <c r="A681" s="7" t="s">
        <v>1184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Q681"/>
    </row>
    <row r="682" spans="1:17">
      <c r="A682" s="7" t="s">
        <v>1270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Q682"/>
    </row>
    <row r="683" spans="1:17">
      <c r="A683" s="7" t="s">
        <v>1271</v>
      </c>
      <c r="B683" s="3">
        <v>0</v>
      </c>
      <c r="C683" s="7">
        <v>0</v>
      </c>
      <c r="D683" s="7">
        <v>0</v>
      </c>
      <c r="E683" s="7">
        <v>2</v>
      </c>
      <c r="F683" s="7">
        <v>0</v>
      </c>
      <c r="G683" s="7">
        <v>1</v>
      </c>
      <c r="H683" s="7">
        <v>2</v>
      </c>
      <c r="I683" s="7">
        <v>2</v>
      </c>
      <c r="J683" s="7">
        <v>11</v>
      </c>
      <c r="K683" s="7">
        <v>3</v>
      </c>
      <c r="L683" s="7">
        <v>0</v>
      </c>
      <c r="M683" s="7">
        <v>7</v>
      </c>
      <c r="Q683"/>
    </row>
    <row r="684" spans="1:17">
      <c r="A684" s="7" t="s">
        <v>1272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Q684"/>
    </row>
    <row r="685" spans="1:17">
      <c r="A685" s="7" t="s">
        <v>1273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Q685"/>
    </row>
    <row r="686" spans="1:17">
      <c r="A686" s="7" t="s">
        <v>1477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Q686"/>
    </row>
    <row r="687" spans="1:17">
      <c r="A687" s="7" t="s">
        <v>1274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Q687"/>
    </row>
    <row r="688" spans="1:17">
      <c r="A688" s="7" t="s">
        <v>1301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Q688"/>
    </row>
    <row r="689" spans="1:17">
      <c r="A689" s="7" t="s">
        <v>1302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Q689"/>
    </row>
    <row r="690" spans="1:17">
      <c r="A690" s="7" t="s">
        <v>1303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Q690"/>
    </row>
    <row r="691" spans="1:17">
      <c r="A691" s="7" t="s">
        <v>1304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Q691"/>
    </row>
    <row r="692" spans="1:17">
      <c r="A692" s="7" t="s">
        <v>1305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Q692"/>
    </row>
    <row r="693" spans="1:17">
      <c r="A693" s="7" t="s">
        <v>1306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Q693"/>
    </row>
    <row r="694" spans="1:17">
      <c r="A694" s="7" t="s">
        <v>1307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Q694"/>
    </row>
    <row r="695" spans="1:17">
      <c r="A695" s="7" t="s">
        <v>1308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Q695"/>
    </row>
    <row r="696" spans="1:17">
      <c r="A696" s="7" t="s">
        <v>1309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Q696"/>
    </row>
    <row r="697" spans="1:17">
      <c r="A697" s="7" t="s">
        <v>1310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Q697"/>
    </row>
    <row r="698" spans="1:17">
      <c r="A698" s="7" t="s">
        <v>1311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Q698"/>
    </row>
    <row r="699" spans="1:17">
      <c r="A699" s="7" t="s">
        <v>1312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Q699"/>
    </row>
    <row r="700" spans="1:17">
      <c r="A700" s="7" t="s">
        <v>1313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Q700"/>
    </row>
    <row r="701" spans="1:17">
      <c r="A701" s="7" t="s">
        <v>1314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Q701"/>
    </row>
    <row r="702" spans="1:17">
      <c r="A702" s="7" t="s">
        <v>1499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Q702"/>
    </row>
    <row r="703" spans="1:17">
      <c r="A703" s="7" t="s">
        <v>1315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Q703"/>
    </row>
    <row r="704" spans="1:17">
      <c r="A704" s="7" t="s">
        <v>1316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Q704"/>
    </row>
    <row r="705" spans="1:17">
      <c r="A705" s="7" t="s">
        <v>1317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Q705"/>
    </row>
    <row r="706" spans="1:17">
      <c r="A706" s="7" t="s">
        <v>1318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Q706"/>
    </row>
    <row r="707" spans="1:17">
      <c r="A707" s="7" t="s">
        <v>1319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Q707"/>
    </row>
    <row r="708" spans="1:17">
      <c r="A708" s="7" t="s">
        <v>1320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Q708"/>
    </row>
    <row r="709" spans="1:17">
      <c r="A709" s="7" t="s">
        <v>2662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Q709"/>
    </row>
    <row r="710" spans="1:17">
      <c r="A710" s="7" t="s">
        <v>2663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Q710"/>
    </row>
    <row r="711" spans="1:17">
      <c r="A711" s="7" t="s">
        <v>1321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Q711"/>
    </row>
    <row r="712" spans="1:17">
      <c r="A712" s="7" t="s">
        <v>1322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Q712"/>
    </row>
    <row r="713" spans="1:17">
      <c r="A713" s="7" t="s">
        <v>1323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Q713"/>
    </row>
    <row r="714" spans="1:17">
      <c r="A714" s="7" t="s">
        <v>1324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Q714"/>
    </row>
    <row r="715" spans="1:17">
      <c r="A715" s="7" t="s">
        <v>1325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Q715"/>
    </row>
    <row r="716" spans="1:17">
      <c r="A716" s="7" t="s">
        <v>1326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Q716"/>
    </row>
    <row r="717" spans="1:17">
      <c r="A717" s="7" t="s">
        <v>1327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Q717"/>
    </row>
    <row r="718" spans="1:17">
      <c r="A718" s="7" t="s">
        <v>1328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Q718"/>
    </row>
    <row r="719" spans="1:17">
      <c r="A719" s="7" t="s">
        <v>1329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Q719"/>
    </row>
    <row r="720" spans="1:17">
      <c r="A720" s="7" t="s">
        <v>1330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Q720"/>
    </row>
    <row r="721" spans="1:17">
      <c r="A721" s="7" t="s">
        <v>1331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Q721"/>
    </row>
    <row r="722" spans="1:17">
      <c r="A722" s="7" t="s">
        <v>1332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Q722"/>
    </row>
    <row r="723" spans="1:17">
      <c r="A723" s="7" t="s">
        <v>1333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Q723"/>
    </row>
    <row r="724" spans="1:17">
      <c r="A724" s="7" t="s">
        <v>2664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Q724"/>
    </row>
    <row r="725" spans="1:17">
      <c r="A725" s="7" t="s">
        <v>2665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Q725"/>
    </row>
    <row r="726" spans="1:17">
      <c r="A726" s="7" t="s">
        <v>1334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Q726"/>
    </row>
    <row r="727" spans="1:17">
      <c r="A727" s="7" t="s">
        <v>2666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Q727"/>
    </row>
    <row r="728" spans="1:17">
      <c r="A728" s="7" t="s">
        <v>1335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Q728"/>
    </row>
    <row r="729" spans="1:17">
      <c r="A729" s="7" t="s">
        <v>1336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Q729"/>
    </row>
    <row r="730" spans="1:17">
      <c r="A730" s="7" t="s">
        <v>2667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Q730"/>
    </row>
    <row r="731" spans="1:17">
      <c r="A731" s="7" t="s">
        <v>1337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Q731"/>
    </row>
    <row r="732" spans="1:17">
      <c r="A732" s="7" t="s">
        <v>1338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Q732"/>
    </row>
    <row r="733" spans="1:17">
      <c r="A733" s="7" t="s">
        <v>1339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Q733"/>
    </row>
    <row r="734" spans="1:17">
      <c r="A734" s="7" t="s">
        <v>2668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Q734"/>
    </row>
    <row r="735" spans="1:17">
      <c r="A735" s="7" t="s">
        <v>1340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Q735"/>
    </row>
    <row r="736" spans="1:17">
      <c r="A736" s="7" t="s">
        <v>1341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Q736"/>
    </row>
    <row r="737" spans="1:17">
      <c r="A737" s="7" t="s">
        <v>1342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Q737"/>
    </row>
    <row r="738" spans="1:17">
      <c r="A738" s="7" t="s">
        <v>1343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Q738"/>
    </row>
    <row r="739" spans="1:17">
      <c r="A739" s="7" t="s">
        <v>1344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Q739"/>
    </row>
    <row r="740" spans="1:17">
      <c r="A740" s="7" t="s">
        <v>1345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Q740"/>
    </row>
    <row r="741" spans="1:17">
      <c r="A741" s="7" t="s">
        <v>1346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Q741"/>
    </row>
    <row r="742" spans="1:17">
      <c r="A742" s="7" t="s">
        <v>1347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Q742"/>
    </row>
    <row r="743" spans="1:17">
      <c r="A743" s="7" t="s">
        <v>1348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Q743"/>
    </row>
    <row r="744" spans="1:17">
      <c r="A744" s="7" t="s">
        <v>1349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Q744"/>
    </row>
    <row r="745" spans="1:17">
      <c r="A745" s="7" t="s">
        <v>1350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Q745"/>
    </row>
    <row r="746" spans="1:17">
      <c r="A746" s="7" t="s">
        <v>1351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Q746"/>
    </row>
    <row r="747" spans="1:17">
      <c r="A747" s="7" t="s">
        <v>1352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Q747"/>
    </row>
    <row r="748" spans="1:17">
      <c r="A748" s="7" t="s">
        <v>2669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Q748"/>
    </row>
    <row r="749" spans="1:17">
      <c r="A749" s="7" t="s">
        <v>2670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Q749"/>
    </row>
    <row r="750" spans="1:17">
      <c r="A750" s="7" t="s">
        <v>1353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Q750"/>
    </row>
    <row r="751" spans="1:17">
      <c r="A751" s="7" t="s">
        <v>1354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Q751"/>
    </row>
    <row r="752" spans="1:17">
      <c r="A752" s="7" t="s">
        <v>1355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Q752"/>
    </row>
    <row r="753" spans="1:17">
      <c r="A753" s="7" t="s">
        <v>1356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Q753"/>
    </row>
    <row r="754" spans="1:17">
      <c r="A754" s="7" t="s">
        <v>1357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Q754"/>
    </row>
    <row r="755" spans="1:17">
      <c r="A755" s="7" t="s">
        <v>1358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Q755"/>
    </row>
    <row r="756" spans="1:17">
      <c r="A756" s="7" t="s">
        <v>1359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Q756"/>
    </row>
    <row r="757" spans="1:17">
      <c r="A757" s="7" t="s">
        <v>1360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Q757"/>
    </row>
    <row r="758" spans="1:17">
      <c r="A758" s="7" t="s">
        <v>1361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Q758"/>
    </row>
    <row r="759" spans="1:17">
      <c r="A759" s="7" t="s">
        <v>1362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Q759"/>
    </row>
    <row r="760" spans="1:17">
      <c r="A760" s="7" t="s">
        <v>1363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Q760"/>
    </row>
    <row r="761" spans="1:17">
      <c r="A761" s="7" t="s">
        <v>1364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Q761"/>
    </row>
    <row r="762" spans="1:17">
      <c r="A762" s="7" t="s">
        <v>1365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Q762"/>
    </row>
    <row r="763" spans="1:17">
      <c r="A763" s="7" t="s">
        <v>1366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Q763"/>
    </row>
    <row r="764" spans="1:17">
      <c r="A764" s="7" t="s">
        <v>2671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Q764"/>
    </row>
    <row r="765" spans="1:17">
      <c r="A765" s="7" t="s">
        <v>1367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Q765"/>
    </row>
    <row r="766" spans="1:17">
      <c r="A766" s="7" t="s">
        <v>1368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Q766"/>
    </row>
    <row r="767" spans="1:17">
      <c r="A767" s="7" t="s">
        <v>1369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Q767"/>
    </row>
    <row r="768" spans="1:17">
      <c r="A768" s="7" t="s">
        <v>1370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Q768"/>
    </row>
    <row r="769" spans="1:17">
      <c r="A769" s="7" t="s">
        <v>1371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Q769"/>
    </row>
    <row r="770" spans="1:17">
      <c r="A770" s="7" t="s">
        <v>1372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Q770"/>
    </row>
    <row r="771" spans="1:17">
      <c r="A771" s="7" t="s">
        <v>1373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Q771"/>
    </row>
    <row r="772" spans="1:17">
      <c r="A772" s="7" t="s">
        <v>1374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Q772"/>
    </row>
    <row r="773" spans="1:17">
      <c r="A773" s="7" t="s">
        <v>1375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Q773"/>
    </row>
    <row r="774" spans="1:17">
      <c r="A774" s="7" t="s">
        <v>1376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Q774"/>
    </row>
    <row r="775" spans="1:17">
      <c r="A775" s="7" t="s">
        <v>1377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Q775"/>
    </row>
    <row r="776" spans="1:17">
      <c r="A776" s="7" t="s">
        <v>1378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Q776"/>
    </row>
    <row r="777" spans="1:17">
      <c r="A777" s="7" t="s">
        <v>1379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Q777"/>
    </row>
    <row r="778" spans="1:17">
      <c r="A778" s="7" t="s">
        <v>1380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Q778"/>
    </row>
    <row r="779" spans="1:17">
      <c r="A779" s="7" t="s">
        <v>1381</v>
      </c>
      <c r="B779" s="3">
        <v>0</v>
      </c>
      <c r="C779" s="7">
        <v>0</v>
      </c>
      <c r="D779" s="7">
        <v>1</v>
      </c>
      <c r="E779" s="7">
        <v>1</v>
      </c>
      <c r="F779" s="7">
        <v>0</v>
      </c>
      <c r="G779" s="7">
        <v>0</v>
      </c>
      <c r="H779" s="7">
        <v>2</v>
      </c>
      <c r="I779" s="7">
        <v>5</v>
      </c>
      <c r="J779" s="7">
        <v>6</v>
      </c>
      <c r="K779" s="7">
        <v>1</v>
      </c>
      <c r="L779" s="7">
        <v>1</v>
      </c>
      <c r="M779" s="7">
        <v>8</v>
      </c>
      <c r="Q779"/>
    </row>
    <row r="780" spans="1:17">
      <c r="A780" s="7" t="s">
        <v>1382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Q780"/>
    </row>
    <row r="781" spans="1:17">
      <c r="A781" s="7" t="s">
        <v>1383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Q781"/>
    </row>
    <row r="782" spans="1:17">
      <c r="A782" s="7" t="s">
        <v>1384</v>
      </c>
      <c r="B782" s="3">
        <v>0</v>
      </c>
      <c r="C782" s="7">
        <v>0</v>
      </c>
      <c r="D782" s="7">
        <v>0</v>
      </c>
      <c r="E782" s="7">
        <v>2</v>
      </c>
      <c r="F782" s="7">
        <v>0</v>
      </c>
      <c r="G782" s="7">
        <v>0</v>
      </c>
      <c r="H782" s="7">
        <v>2</v>
      </c>
      <c r="I782" s="7">
        <v>0</v>
      </c>
      <c r="J782" s="7">
        <v>6</v>
      </c>
      <c r="K782" s="7">
        <v>2</v>
      </c>
      <c r="L782" s="7">
        <v>0</v>
      </c>
      <c r="M782" s="7">
        <v>5</v>
      </c>
      <c r="Q782"/>
    </row>
    <row r="783" spans="1:17">
      <c r="A783" s="7" t="s">
        <v>1385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Q783"/>
    </row>
    <row r="784" spans="1:17">
      <c r="A784" s="7" t="s">
        <v>1386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Q784"/>
    </row>
    <row r="785" spans="1:17">
      <c r="A785" s="7" t="s">
        <v>1478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Q785"/>
    </row>
    <row r="786" spans="1:17">
      <c r="A786" s="7" t="s">
        <v>1387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Q786"/>
    </row>
    <row r="787" spans="1:17">
      <c r="A787" s="7" t="s">
        <v>1500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Q787"/>
    </row>
    <row r="788" spans="1:17">
      <c r="A788" s="7" t="s">
        <v>1501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Q788"/>
    </row>
    <row r="789" spans="1:17">
      <c r="A789" s="7" t="s">
        <v>1502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Q789"/>
    </row>
    <row r="790" spans="1:17">
      <c r="A790" s="7" t="s">
        <v>1503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Q790"/>
    </row>
    <row r="791" spans="1:17">
      <c r="A791" s="7" t="s">
        <v>1504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Q791"/>
    </row>
    <row r="792" spans="1:17">
      <c r="A792" s="7" t="s">
        <v>1505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Q792"/>
    </row>
    <row r="793" spans="1:17">
      <c r="A793" s="7" t="s">
        <v>1506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Q793"/>
    </row>
    <row r="794" spans="1:17">
      <c r="A794" s="7" t="s">
        <v>1507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Q794"/>
    </row>
    <row r="795" spans="1:17">
      <c r="A795" s="7" t="s">
        <v>1508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Q795"/>
    </row>
    <row r="796" spans="1:17">
      <c r="A796" s="7" t="s">
        <v>1509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Q796"/>
    </row>
    <row r="797" spans="1:17">
      <c r="A797" s="7" t="s">
        <v>1510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Q797"/>
    </row>
    <row r="798" spans="1:17">
      <c r="A798" s="7" t="s">
        <v>1511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Q798"/>
    </row>
    <row r="799" spans="1:17">
      <c r="A799" s="7" t="s">
        <v>1512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Q799"/>
    </row>
    <row r="800" spans="1:17">
      <c r="A800" s="7" t="s">
        <v>1513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Q800"/>
    </row>
    <row r="801" spans="1:17">
      <c r="A801" s="7" t="s">
        <v>1514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Q801"/>
    </row>
    <row r="802" spans="1:17">
      <c r="A802" s="7" t="s">
        <v>1515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Q802"/>
    </row>
    <row r="803" spans="1:17">
      <c r="A803" s="7" t="s">
        <v>1516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Q803"/>
    </row>
    <row r="804" spans="1:17">
      <c r="A804" s="7" t="s">
        <v>1517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Q804"/>
    </row>
    <row r="805" spans="1:17">
      <c r="A805" s="7" t="s">
        <v>1518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Q805"/>
    </row>
    <row r="806" spans="1:17">
      <c r="A806" s="7" t="s">
        <v>1519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Q806"/>
    </row>
    <row r="807" spans="1:17">
      <c r="A807" s="7" t="s">
        <v>1520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Q807"/>
    </row>
    <row r="808" spans="1:17">
      <c r="A808" s="7" t="s">
        <v>2672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Q808"/>
    </row>
    <row r="809" spans="1:17">
      <c r="A809" s="7" t="s">
        <v>1521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Q809"/>
    </row>
    <row r="810" spans="1:17">
      <c r="A810" s="7" t="s">
        <v>2673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Q810"/>
    </row>
    <row r="811" spans="1:17">
      <c r="A811" s="7" t="s">
        <v>1522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Q811"/>
    </row>
    <row r="812" spans="1:17">
      <c r="A812" s="7" t="s">
        <v>1523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Q812"/>
    </row>
    <row r="813" spans="1:17">
      <c r="A813" s="7" t="s">
        <v>1524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Q813"/>
    </row>
    <row r="814" spans="1:17">
      <c r="A814" s="7" t="s">
        <v>1525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Q814"/>
    </row>
    <row r="815" spans="1:17">
      <c r="A815" s="7" t="s">
        <v>1526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Q815"/>
    </row>
    <row r="816" spans="1:17">
      <c r="A816" s="7" t="s">
        <v>1527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Q816"/>
    </row>
    <row r="817" spans="1:17">
      <c r="A817" s="7" t="s">
        <v>1528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Q817"/>
    </row>
    <row r="818" spans="1:17">
      <c r="A818" s="7" t="s">
        <v>1529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Q818"/>
    </row>
    <row r="819" spans="1:17">
      <c r="A819" s="7" t="s">
        <v>1530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Q819"/>
    </row>
    <row r="820" spans="1:17">
      <c r="A820" s="7" t="s">
        <v>1531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Q820"/>
    </row>
    <row r="821" spans="1:17">
      <c r="A821" s="7" t="s">
        <v>1532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Q821"/>
    </row>
    <row r="822" spans="1:17">
      <c r="A822" s="7" t="s">
        <v>1533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Q822"/>
    </row>
    <row r="823" spans="1:17">
      <c r="A823" s="7" t="s">
        <v>1534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Q823"/>
    </row>
    <row r="824" spans="1:17">
      <c r="A824" s="7" t="s">
        <v>2674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Q824"/>
    </row>
    <row r="825" spans="1:17">
      <c r="A825" s="7" t="s">
        <v>2675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Q825"/>
    </row>
    <row r="826" spans="1:17">
      <c r="A826" s="7" t="s">
        <v>1535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Q826"/>
    </row>
    <row r="827" spans="1:17">
      <c r="A827" s="7" t="s">
        <v>2676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Q827"/>
    </row>
    <row r="828" spans="1:17">
      <c r="A828" s="7" t="s">
        <v>1536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Q828"/>
    </row>
    <row r="829" spans="1:17">
      <c r="A829" s="7" t="s">
        <v>1537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Q829"/>
    </row>
    <row r="830" spans="1:17">
      <c r="A830" s="7" t="s">
        <v>2677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Q830"/>
    </row>
    <row r="831" spans="1:17">
      <c r="A831" s="7" t="s">
        <v>1538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Q831"/>
    </row>
    <row r="832" spans="1:17">
      <c r="A832" s="7" t="s">
        <v>1539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Q832"/>
    </row>
    <row r="833" spans="1:17">
      <c r="A833" s="7" t="s">
        <v>1540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Q833"/>
    </row>
    <row r="834" spans="1:17">
      <c r="A834" s="7" t="s">
        <v>2678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Q834"/>
    </row>
    <row r="835" spans="1:17">
      <c r="A835" s="7" t="s">
        <v>1541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Q835"/>
    </row>
    <row r="836" spans="1:17">
      <c r="A836" s="7" t="s">
        <v>1542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Q836"/>
    </row>
    <row r="837" spans="1:17">
      <c r="A837" s="7" t="s">
        <v>1543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Q837"/>
    </row>
    <row r="838" spans="1:17">
      <c r="A838" s="7" t="s">
        <v>1544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Q838"/>
    </row>
    <row r="839" spans="1:17">
      <c r="A839" s="7" t="s">
        <v>1545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Q839"/>
    </row>
    <row r="840" spans="1:17">
      <c r="A840" s="7" t="s">
        <v>1546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Q840"/>
    </row>
    <row r="841" spans="1:17">
      <c r="A841" s="7" t="s">
        <v>1547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Q841"/>
    </row>
    <row r="842" spans="1:17">
      <c r="A842" s="7" t="s">
        <v>1548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Q842"/>
    </row>
    <row r="843" spans="1:17">
      <c r="A843" s="7" t="s">
        <v>1549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Q843"/>
    </row>
    <row r="844" spans="1:17">
      <c r="A844" s="7" t="s">
        <v>1550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Q844"/>
    </row>
    <row r="845" spans="1:17">
      <c r="A845" s="7" t="s">
        <v>1551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Q845"/>
    </row>
    <row r="846" spans="1:17">
      <c r="A846" s="7" t="s">
        <v>1552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Q846"/>
    </row>
    <row r="847" spans="1:17">
      <c r="A847" s="7" t="s">
        <v>1553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Q847"/>
    </row>
    <row r="848" spans="1:17">
      <c r="A848" s="7" t="s">
        <v>1554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Q848"/>
    </row>
    <row r="849" spans="1:17">
      <c r="A849" s="7" t="s">
        <v>2679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Q849"/>
    </row>
    <row r="850" spans="1:17">
      <c r="A850" s="7" t="s">
        <v>1555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Q850"/>
    </row>
    <row r="851" spans="1:17">
      <c r="A851" s="7" t="s">
        <v>1556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Q851"/>
    </row>
    <row r="852" spans="1:17">
      <c r="A852" s="7" t="s">
        <v>1557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Q852"/>
    </row>
    <row r="853" spans="1:17">
      <c r="A853" s="7" t="s">
        <v>1558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Q853"/>
    </row>
    <row r="854" spans="1:17">
      <c r="A854" s="7" t="s">
        <v>1559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Q854"/>
    </row>
    <row r="855" spans="1:17">
      <c r="A855" s="7" t="s">
        <v>1560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Q855"/>
    </row>
    <row r="856" spans="1:17">
      <c r="A856" s="7" t="s">
        <v>1561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Q856"/>
    </row>
    <row r="857" spans="1:17">
      <c r="A857" s="7" t="s">
        <v>1562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Q857"/>
    </row>
    <row r="858" spans="1:17">
      <c r="A858" s="7" t="s">
        <v>1563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Q858"/>
    </row>
    <row r="859" spans="1:17">
      <c r="A859" s="7" t="s">
        <v>1564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Q859"/>
    </row>
    <row r="860" spans="1:17">
      <c r="A860" s="7" t="s">
        <v>1565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Q860"/>
    </row>
    <row r="861" spans="1:17">
      <c r="A861" s="7" t="s">
        <v>2680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Q861"/>
    </row>
    <row r="862" spans="1:17">
      <c r="A862" s="7" t="s">
        <v>1566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Q862"/>
    </row>
    <row r="863" spans="1:17">
      <c r="A863" s="7" t="s">
        <v>1567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Q863"/>
    </row>
    <row r="864" spans="1:17">
      <c r="A864" s="7" t="s">
        <v>1568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Q864"/>
    </row>
    <row r="865" spans="1:17">
      <c r="A865" s="7" t="s">
        <v>1569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Q865"/>
    </row>
    <row r="866" spans="1:17">
      <c r="A866" s="7" t="s">
        <v>1570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Q866"/>
    </row>
    <row r="867" spans="1:17">
      <c r="A867" s="7" t="s">
        <v>1571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Q867"/>
    </row>
    <row r="868" spans="1:17">
      <c r="A868" s="7" t="s">
        <v>1572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Q868"/>
    </row>
    <row r="869" spans="1:17">
      <c r="A869" s="7" t="s">
        <v>1573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Q869"/>
    </row>
    <row r="870" spans="1:17">
      <c r="A870" s="7" t="s">
        <v>1574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Q870"/>
    </row>
    <row r="871" spans="1:17">
      <c r="A871" s="7" t="s">
        <v>1575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Q871"/>
    </row>
    <row r="872" spans="1:17">
      <c r="A872" s="7" t="s">
        <v>1576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Q872"/>
    </row>
    <row r="873" spans="1:17">
      <c r="A873" s="7" t="s">
        <v>1577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Q873"/>
    </row>
    <row r="874" spans="1:17">
      <c r="A874" s="7" t="s">
        <v>1578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Q874"/>
    </row>
    <row r="875" spans="1:17">
      <c r="A875" s="7" t="s">
        <v>1579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Q875"/>
    </row>
    <row r="876" spans="1:17">
      <c r="A876" s="7" t="s">
        <v>1580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2</v>
      </c>
      <c r="J876" s="7">
        <v>6</v>
      </c>
      <c r="K876" s="7">
        <v>1</v>
      </c>
      <c r="L876" s="7">
        <v>0</v>
      </c>
      <c r="M876" s="7">
        <v>4</v>
      </c>
      <c r="Q876"/>
    </row>
    <row r="877" spans="1:17">
      <c r="A877" s="7" t="s">
        <v>1581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Q877"/>
    </row>
    <row r="878" spans="1:17">
      <c r="A878" s="7" t="s">
        <v>1582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Q878"/>
    </row>
    <row r="879" spans="1:17">
      <c r="A879" s="7" t="s">
        <v>1583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1</v>
      </c>
      <c r="J879" s="7">
        <v>4</v>
      </c>
      <c r="K879" s="7">
        <v>3</v>
      </c>
      <c r="L879" s="7">
        <v>0</v>
      </c>
      <c r="M879" s="7">
        <v>8</v>
      </c>
      <c r="Q879"/>
    </row>
    <row r="880" spans="1:17">
      <c r="A880" s="7" t="s">
        <v>1584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Q880"/>
    </row>
    <row r="881" spans="1:17">
      <c r="A881" s="7" t="s">
        <v>1585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Q881"/>
    </row>
    <row r="882" spans="1:17">
      <c r="A882" s="7" t="s">
        <v>1586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Q882"/>
    </row>
    <row r="883" spans="1:17">
      <c r="A883" s="7" t="s">
        <v>1587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Q883"/>
    </row>
    <row r="884" spans="1:17">
      <c r="A884" s="7" t="s">
        <v>1647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Q884"/>
    </row>
    <row r="885" spans="1:17">
      <c r="A885" s="7" t="s">
        <v>1648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Q885"/>
    </row>
    <row r="886" spans="1:17">
      <c r="A886" s="7" t="s">
        <v>1649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Q886"/>
    </row>
    <row r="887" spans="1:17">
      <c r="A887" s="7" t="s">
        <v>1650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Q887"/>
    </row>
    <row r="888" spans="1:17">
      <c r="A888" s="7" t="s">
        <v>1651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Q888"/>
    </row>
    <row r="889" spans="1:17">
      <c r="A889" s="7" t="s">
        <v>1652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Q889"/>
    </row>
    <row r="890" spans="1:17">
      <c r="A890" s="7" t="s">
        <v>1653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Q890"/>
    </row>
    <row r="891" spans="1:17">
      <c r="A891" s="7" t="s">
        <v>1654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Q891"/>
    </row>
    <row r="892" spans="1:17">
      <c r="A892" s="7" t="s">
        <v>1655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Q892"/>
    </row>
    <row r="893" spans="1:17">
      <c r="A893" s="7" t="s">
        <v>1656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Q893"/>
    </row>
    <row r="894" spans="1:17">
      <c r="A894" s="7" t="s">
        <v>1657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Q894"/>
    </row>
    <row r="895" spans="1:17">
      <c r="A895" s="7" t="s">
        <v>1658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Q895"/>
    </row>
    <row r="896" spans="1:17">
      <c r="A896" s="7" t="s">
        <v>1659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Q896"/>
    </row>
    <row r="897" spans="1:17">
      <c r="A897" s="7" t="s">
        <v>1660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Q897"/>
    </row>
    <row r="898" spans="1:17">
      <c r="A898" s="7" t="s">
        <v>1661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Q898"/>
    </row>
    <row r="899" spans="1:17">
      <c r="A899" s="7" t="s">
        <v>1662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Q899"/>
    </row>
    <row r="900" spans="1:17">
      <c r="A900" s="7" t="s">
        <v>1663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Q900"/>
    </row>
    <row r="901" spans="1:17">
      <c r="A901" s="7" t="s">
        <v>1664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Q901"/>
    </row>
    <row r="902" spans="1:17">
      <c r="A902" s="7" t="s">
        <v>1665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Q902"/>
    </row>
    <row r="903" spans="1:17">
      <c r="A903" s="7" t="s">
        <v>1666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Q903"/>
    </row>
    <row r="904" spans="1:17">
      <c r="A904" s="7" t="s">
        <v>1667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Q904"/>
    </row>
    <row r="905" spans="1:17">
      <c r="A905" s="7" t="s">
        <v>2681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Q905"/>
    </row>
    <row r="906" spans="1:17">
      <c r="A906" s="7" t="s">
        <v>1668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Q906"/>
    </row>
    <row r="907" spans="1:17">
      <c r="A907" s="7" t="s">
        <v>2682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Q907"/>
    </row>
    <row r="908" spans="1:17">
      <c r="A908" s="7" t="s">
        <v>1669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Q908"/>
    </row>
    <row r="909" spans="1:17">
      <c r="A909" s="7" t="s">
        <v>1670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Q909"/>
    </row>
    <row r="910" spans="1:17">
      <c r="A910" s="7" t="s">
        <v>1671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Q910"/>
    </row>
    <row r="911" spans="1:17">
      <c r="A911" s="7" t="s">
        <v>1672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Q911"/>
    </row>
    <row r="912" spans="1:17">
      <c r="A912" s="7" t="s">
        <v>1673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Q912"/>
    </row>
    <row r="913" spans="1:17">
      <c r="A913" s="7" t="s">
        <v>1674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Q913"/>
    </row>
    <row r="914" spans="1:17">
      <c r="A914" s="7" t="s">
        <v>1675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Q914"/>
    </row>
    <row r="915" spans="1:17">
      <c r="A915" s="7" t="s">
        <v>1676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Q915"/>
    </row>
    <row r="916" spans="1:17">
      <c r="A916" s="7" t="s">
        <v>1677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Q916"/>
    </row>
    <row r="917" spans="1:17">
      <c r="A917" s="7" t="s">
        <v>1678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Q917"/>
    </row>
    <row r="918" spans="1:17">
      <c r="A918" s="7" t="s">
        <v>1679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Q918"/>
    </row>
    <row r="919" spans="1:17">
      <c r="A919" s="7" t="s">
        <v>1680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Q919"/>
    </row>
    <row r="920" spans="1:17">
      <c r="A920" s="7" t="s">
        <v>1681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Q920"/>
    </row>
    <row r="921" spans="1:17">
      <c r="A921" s="7" t="s">
        <v>2683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Q921"/>
    </row>
    <row r="922" spans="1:17">
      <c r="A922" s="7" t="s">
        <v>2684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Q922"/>
    </row>
    <row r="923" spans="1:17">
      <c r="A923" s="7" t="s">
        <v>1682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Q923"/>
    </row>
    <row r="924" spans="1:17">
      <c r="A924" s="7" t="s">
        <v>2685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Q924"/>
    </row>
    <row r="925" spans="1:17">
      <c r="A925" s="7" t="s">
        <v>1683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Q925"/>
    </row>
    <row r="926" spans="1:17">
      <c r="A926" s="7" t="s">
        <v>1684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Q926"/>
    </row>
    <row r="927" spans="1:17">
      <c r="A927" s="7" t="s">
        <v>2686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Q927"/>
    </row>
    <row r="928" spans="1:17">
      <c r="A928" s="7" t="s">
        <v>1685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Q928"/>
    </row>
    <row r="929" spans="1:17">
      <c r="A929" s="7" t="s">
        <v>1686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Q929"/>
    </row>
    <row r="930" spans="1:17">
      <c r="A930" s="7" t="s">
        <v>1687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Q930"/>
    </row>
    <row r="931" spans="1:17">
      <c r="A931" s="7" t="s">
        <v>2687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Q931"/>
    </row>
    <row r="932" spans="1:17">
      <c r="A932" s="7" t="s">
        <v>1688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Q932"/>
    </row>
    <row r="933" spans="1:17">
      <c r="A933" s="7" t="s">
        <v>1689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Q933"/>
    </row>
    <row r="934" spans="1:17">
      <c r="A934" s="7" t="s">
        <v>1690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Q934"/>
    </row>
    <row r="935" spans="1:17">
      <c r="A935" s="7" t="s">
        <v>1691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Q935"/>
    </row>
    <row r="936" spans="1:17">
      <c r="A936" s="7" t="s">
        <v>1692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Q936"/>
    </row>
    <row r="937" spans="1:17">
      <c r="A937" s="7" t="s">
        <v>1693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Q937"/>
    </row>
    <row r="938" spans="1:17">
      <c r="A938" s="7" t="s">
        <v>1694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Q938"/>
    </row>
    <row r="939" spans="1:17">
      <c r="A939" s="7" t="s">
        <v>1695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Q939"/>
    </row>
    <row r="940" spans="1:17">
      <c r="A940" s="7" t="s">
        <v>1696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Q940"/>
    </row>
    <row r="941" spans="1:17">
      <c r="A941" s="7" t="s">
        <v>1697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Q941"/>
    </row>
    <row r="942" spans="1:17">
      <c r="A942" s="7" t="s">
        <v>1698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Q942"/>
    </row>
    <row r="943" spans="1:17">
      <c r="A943" s="7" t="s">
        <v>1699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Q943"/>
    </row>
    <row r="944" spans="1:17">
      <c r="A944" s="7" t="s">
        <v>1700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Q944"/>
    </row>
    <row r="945" spans="1:17">
      <c r="A945" s="7" t="s">
        <v>1701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Q945"/>
    </row>
    <row r="946" spans="1:17">
      <c r="A946" s="7" t="s">
        <v>2688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Q946"/>
    </row>
    <row r="947" spans="1:17">
      <c r="A947" s="7" t="s">
        <v>1702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Q947"/>
    </row>
    <row r="948" spans="1:17">
      <c r="A948" s="7" t="s">
        <v>1771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Q948"/>
    </row>
    <row r="949" spans="1:17">
      <c r="A949" s="7" t="s">
        <v>1703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Q949"/>
    </row>
    <row r="950" spans="1:17">
      <c r="A950" s="7" t="s">
        <v>1704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Q950"/>
    </row>
    <row r="951" spans="1:17">
      <c r="A951" s="7" t="s">
        <v>1705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Q951"/>
    </row>
    <row r="952" spans="1:17">
      <c r="A952" s="7" t="s">
        <v>1706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Q952"/>
    </row>
    <row r="953" spans="1:17">
      <c r="A953" s="7" t="s">
        <v>1707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Q953"/>
    </row>
    <row r="954" spans="1:17">
      <c r="A954" s="7" t="s">
        <v>1708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Q954"/>
    </row>
    <row r="955" spans="1:17">
      <c r="A955" s="7" t="s">
        <v>1709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Q955"/>
    </row>
    <row r="956" spans="1:17">
      <c r="A956" s="7" t="s">
        <v>1710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Q956"/>
    </row>
    <row r="957" spans="1:17">
      <c r="A957" s="7" t="s">
        <v>1711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Q957"/>
    </row>
    <row r="958" spans="1:17">
      <c r="A958" s="7" t="s">
        <v>2689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Q958"/>
    </row>
    <row r="959" spans="1:17">
      <c r="A959" s="7" t="s">
        <v>1712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Q959"/>
    </row>
    <row r="960" spans="1:17">
      <c r="A960" s="7" t="s">
        <v>1713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Q960"/>
    </row>
    <row r="961" spans="1:17">
      <c r="A961" s="7" t="s">
        <v>1714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Q961"/>
    </row>
    <row r="962" spans="1:17">
      <c r="A962" s="7" t="s">
        <v>1715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Q962"/>
    </row>
    <row r="963" spans="1:17">
      <c r="A963" s="7" t="s">
        <v>1716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Q963"/>
    </row>
    <row r="964" spans="1:17">
      <c r="A964" s="7" t="s">
        <v>1717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Q964"/>
    </row>
    <row r="965" spans="1:17">
      <c r="A965" s="7" t="s">
        <v>1718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Q965"/>
    </row>
    <row r="966" spans="1:17">
      <c r="A966" s="7" t="s">
        <v>1719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Q966"/>
    </row>
    <row r="967" spans="1:17">
      <c r="A967" s="7" t="s">
        <v>1720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Q967"/>
    </row>
    <row r="968" spans="1:17">
      <c r="A968" s="7" t="s">
        <v>1721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Q968"/>
    </row>
    <row r="969" spans="1:17">
      <c r="A969" s="7" t="s">
        <v>1722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Q969"/>
    </row>
    <row r="970" spans="1:17">
      <c r="A970" s="7" t="s">
        <v>1723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Q970"/>
    </row>
    <row r="971" spans="1:17">
      <c r="A971" s="7" t="s">
        <v>1724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Q971"/>
    </row>
    <row r="972" spans="1:17">
      <c r="A972" s="7" t="s">
        <v>1725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Q972"/>
    </row>
    <row r="973" spans="1:17">
      <c r="A973" s="7" t="s">
        <v>1726</v>
      </c>
      <c r="B973" s="3">
        <v>0</v>
      </c>
      <c r="C973" s="7">
        <v>1</v>
      </c>
      <c r="D973" s="7">
        <v>2</v>
      </c>
      <c r="E973" s="7">
        <v>1</v>
      </c>
      <c r="F973" s="7">
        <v>0</v>
      </c>
      <c r="G973" s="7">
        <v>0</v>
      </c>
      <c r="H973" s="7">
        <v>4</v>
      </c>
      <c r="I973" s="7">
        <v>3</v>
      </c>
      <c r="J973" s="7">
        <v>7</v>
      </c>
      <c r="K973" s="7">
        <v>6</v>
      </c>
      <c r="L973" s="7">
        <v>0</v>
      </c>
      <c r="M973" s="7">
        <v>7</v>
      </c>
      <c r="Q973"/>
    </row>
    <row r="974" spans="1:17">
      <c r="A974" s="7" t="s">
        <v>1727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Q974"/>
    </row>
    <row r="975" spans="1:17">
      <c r="A975" s="7" t="s">
        <v>1728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Q975"/>
    </row>
    <row r="976" spans="1:17">
      <c r="A976" s="7" t="s">
        <v>1729</v>
      </c>
      <c r="B976" s="3">
        <v>0</v>
      </c>
      <c r="C976" s="7">
        <v>0</v>
      </c>
      <c r="D976" s="7">
        <v>0</v>
      </c>
      <c r="E976" s="7">
        <v>0</v>
      </c>
      <c r="F976" s="7">
        <v>0</v>
      </c>
      <c r="G976" s="7">
        <v>0</v>
      </c>
      <c r="H976" s="7">
        <v>0</v>
      </c>
      <c r="I976" s="7">
        <v>2</v>
      </c>
      <c r="J976" s="7">
        <v>6</v>
      </c>
      <c r="K976" s="7">
        <v>4</v>
      </c>
      <c r="L976" s="7">
        <v>0</v>
      </c>
      <c r="M976" s="7">
        <v>5</v>
      </c>
      <c r="Q976"/>
    </row>
    <row r="977" spans="1:17">
      <c r="A977" s="7" t="s">
        <v>1730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Q977"/>
    </row>
    <row r="978" spans="1:17">
      <c r="A978" s="7" t="s">
        <v>1731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Q978"/>
    </row>
    <row r="979" spans="1:17">
      <c r="A979" s="7" t="s">
        <v>1732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Q979"/>
    </row>
    <row r="980" spans="1:17">
      <c r="A980" s="7" t="s">
        <v>1733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Q980"/>
    </row>
    <row r="981" spans="1:17">
      <c r="A981" s="7" t="s">
        <v>2773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Q981"/>
    </row>
    <row r="982" spans="1:17">
      <c r="A982" s="7" t="s">
        <v>2900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7">
      <c r="A983" s="7" t="s">
        <v>2774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7">
      <c r="A984" s="7" t="s">
        <v>2775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7">
      <c r="A985" s="7" t="s">
        <v>2776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7">
      <c r="A986" s="7" t="s">
        <v>2777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7">
      <c r="A987" s="7" t="s">
        <v>2893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7">
      <c r="A988" s="7" t="s">
        <v>2778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7">
      <c r="A989" s="7" t="s">
        <v>2769</v>
      </c>
      <c r="B989" s="3">
        <v>2</v>
      </c>
      <c r="C989" s="7">
        <v>0</v>
      </c>
      <c r="D989" s="7">
        <v>5</v>
      </c>
      <c r="E989" s="7">
        <v>2</v>
      </c>
      <c r="F989" s="7">
        <v>3</v>
      </c>
      <c r="G989" s="7">
        <v>0</v>
      </c>
      <c r="H989" s="7">
        <v>9</v>
      </c>
      <c r="I989" s="7">
        <v>6</v>
      </c>
      <c r="J989" s="7">
        <v>12</v>
      </c>
      <c r="K989" s="7">
        <v>3</v>
      </c>
      <c r="L989" s="7">
        <v>0</v>
      </c>
      <c r="M989" s="7">
        <v>6</v>
      </c>
    </row>
    <row r="990" spans="1:17">
      <c r="A990" s="7" t="s">
        <v>2779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7">
      <c r="A991" s="7" t="s">
        <v>2780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7">
      <c r="A992" s="7" t="s">
        <v>2781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2782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2783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2784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2785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2786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2787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2788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2789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2790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2791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2792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2793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2794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2795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2796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2797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2798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2799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2800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2801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2802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2803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2804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2894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2895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2805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2898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2806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2807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2808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2809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2810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2811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2812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2813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2814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2815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2901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2816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2896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2817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2818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2819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2820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2821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2822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2823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2824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2825</v>
      </c>
      <c r="B1041" s="3">
        <v>0</v>
      </c>
      <c r="C1041" s="7">
        <v>0</v>
      </c>
      <c r="D1041" s="7">
        <v>2</v>
      </c>
      <c r="E1041" s="7">
        <v>1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2826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2827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2828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2829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2830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2831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2832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2833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2899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2834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2897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2835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2836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2837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2838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2839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2840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2841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2902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0</v>
      </c>
      <c r="L1060" s="7">
        <v>0</v>
      </c>
      <c r="M1060" s="7">
        <v>10</v>
      </c>
    </row>
    <row r="1061" spans="1:13">
      <c r="A1061" s="7" t="s">
        <v>2842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2843</v>
      </c>
      <c r="B1062" s="3">
        <v>0</v>
      </c>
      <c r="C1062" s="7">
        <v>0</v>
      </c>
      <c r="D1062" s="7">
        <v>2</v>
      </c>
      <c r="E1062" s="7">
        <v>1</v>
      </c>
      <c r="F1062" s="7">
        <v>0</v>
      </c>
      <c r="G1062" s="7">
        <v>0</v>
      </c>
      <c r="H1062" s="7">
        <v>3</v>
      </c>
      <c r="I1062" s="7">
        <v>2</v>
      </c>
      <c r="J1062" s="7">
        <v>2</v>
      </c>
      <c r="K1062" s="7">
        <v>1</v>
      </c>
      <c r="L1062" s="7">
        <v>0</v>
      </c>
      <c r="M1062" s="7">
        <v>18</v>
      </c>
    </row>
    <row r="1063" spans="1:13">
      <c r="A1063" s="7" t="s">
        <v>2844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2845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2846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2847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2848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2849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2850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2851</v>
      </c>
      <c r="B1070" s="3">
        <v>0</v>
      </c>
      <c r="C1070" s="7">
        <v>2</v>
      </c>
      <c r="D1070" s="7">
        <v>1</v>
      </c>
      <c r="E1070" s="7">
        <v>1</v>
      </c>
      <c r="F1070" s="7">
        <v>0</v>
      </c>
      <c r="G1070" s="7">
        <v>0</v>
      </c>
      <c r="H1070" s="7">
        <v>4</v>
      </c>
      <c r="I1070" s="7">
        <v>5</v>
      </c>
      <c r="J1070" s="7">
        <v>6</v>
      </c>
      <c r="K1070" s="7">
        <v>3</v>
      </c>
      <c r="L1070" s="7">
        <v>0</v>
      </c>
      <c r="M1070" s="7">
        <v>4</v>
      </c>
    </row>
    <row r="1071" spans="1:13">
      <c r="A1071" s="7" t="s">
        <v>2852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2853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2854</v>
      </c>
      <c r="B1073" s="3">
        <v>0</v>
      </c>
      <c r="C1073" s="7">
        <v>0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7">
        <v>0</v>
      </c>
      <c r="J1073" s="7">
        <v>5</v>
      </c>
      <c r="K1073" s="7">
        <v>6</v>
      </c>
      <c r="L1073" s="7">
        <v>1</v>
      </c>
      <c r="M1073" s="7">
        <v>8</v>
      </c>
    </row>
    <row r="1074" spans="1:13">
      <c r="A1074" s="7" t="s">
        <v>2855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2856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2857</v>
      </c>
      <c r="B1076" s="3">
        <v>0</v>
      </c>
      <c r="C1076" s="7">
        <v>0</v>
      </c>
      <c r="D1076" s="7">
        <v>3</v>
      </c>
      <c r="E1076" s="7">
        <v>9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2858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43"/>
  <sheetViews>
    <sheetView showFormulas="1" topLeftCell="A133" workbookViewId="0">
      <selection activeCell="C24" sqref="C24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834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3">
      <c r="A3" t="s">
        <v>835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3">
      <c r="A4" t="s">
        <v>836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3">
      <c r="A5" t="s">
        <v>384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3">
      <c r="A6" t="s">
        <v>837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3">
      <c r="A7" t="s">
        <v>838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3">
      <c r="A8" t="s">
        <v>839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3">
      <c r="A9" t="s">
        <v>1588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3">
      <c r="A10" t="s">
        <v>386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3">
      <c r="A11" t="s">
        <v>840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3">
      <c r="A12" t="s">
        <v>841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3">
      <c r="A13" t="s">
        <v>842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3">
      <c r="A14" t="s">
        <v>843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3">
      <c r="A15" t="s">
        <v>939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3">
      <c r="A16" t="s">
        <v>940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389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941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844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1129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845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846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1589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847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391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848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849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850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851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852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853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854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392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855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856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857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395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858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859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860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1590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397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861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862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863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864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942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943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400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944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865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1130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866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867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1591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868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402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869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870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871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872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873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874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875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403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876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877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878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406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879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880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881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1592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408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882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883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884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885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945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946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411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947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886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1131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887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888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1593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889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413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890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891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892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893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894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895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896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414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897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898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899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417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900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901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902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1594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419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903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904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905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906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948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949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422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950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907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1132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908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909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1595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910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424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911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912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913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914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915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916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917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425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918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919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920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565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921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922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923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1596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563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924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925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926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927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951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952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492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953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928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1133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929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930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1597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931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494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932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933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934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935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936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937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938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495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1091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1092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1019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1007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1093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1094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1095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1598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1138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1096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1097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1098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1099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1100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1020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1023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1021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1101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1134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1102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1022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1599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1103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1012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1104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1105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1106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1107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1108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1109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1110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1013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1275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1276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1277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1278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1279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1185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1280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1600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1281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1282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1186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1187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1188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1283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1284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1285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1286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1287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1288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1289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1601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1189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1197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1290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1291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1190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1191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1292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1192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1293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1294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1388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1389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1390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1391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1392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1393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1394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1602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1395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1396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1397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1398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1399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1400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1401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1402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1403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1404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1405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1406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1603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1407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1408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1409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1410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1411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1412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1413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1414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1415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1416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1604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1605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1606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1607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1608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1609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1610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1611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1612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1613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1614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1615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1616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1617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1618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1619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1620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1621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1622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1623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1624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1625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1626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1627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1628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1629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1630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1631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1632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1734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1735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1736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1737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1738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1739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1740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1741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1742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1743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1744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1745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1746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1747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1748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1749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1750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1751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2690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1752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1753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1754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1755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1756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1757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1758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1759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1760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1761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1762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2859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2860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2861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2862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2863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2864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2865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2866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2867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2868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2869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2870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2871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2872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2873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2874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2875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2876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2877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2878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2879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2770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2880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2881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2882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2883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2884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2885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2886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2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954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3">
      <c r="A3" t="s">
        <v>955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3">
      <c r="A4" t="s">
        <v>956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3">
      <c r="A5" t="s">
        <v>428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3">
      <c r="A6" t="s">
        <v>957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3">
      <c r="A7" t="s">
        <v>958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3">
      <c r="A8" t="s">
        <v>959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3">
      <c r="A9" t="s">
        <v>1633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3">
      <c r="A10" t="s">
        <v>430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3">
      <c r="A11" t="s">
        <v>960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3">
      <c r="A12" t="s">
        <v>961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3">
      <c r="A13" t="s">
        <v>962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3">
      <c r="A14" t="s">
        <v>963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3">
      <c r="A15" t="s">
        <v>432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3">
      <c r="A16" t="s">
        <v>964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965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433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966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967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968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969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970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1135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971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972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1634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973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435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974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975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976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977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978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979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980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436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981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982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983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439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984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985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986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1635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987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988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989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990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442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991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992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443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993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994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1136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995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996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1636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997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445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998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999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1000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1001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1002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1003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1004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446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1417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1418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1419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1420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1421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1422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1423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1637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1424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1425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1426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1427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1428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1429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1430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1431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1432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1433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1434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2691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1435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1638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1436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1437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1438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1439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1440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1441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1442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1443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1444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1445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20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R1"/>
      <c r="S1"/>
      <c r="T1"/>
      <c r="U1"/>
      <c r="V1"/>
      <c r="W1"/>
      <c r="X1"/>
    </row>
    <row r="2" spans="1:24">
      <c r="A2" s="7" t="s">
        <v>382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R2"/>
      <c r="S2"/>
      <c r="T2"/>
      <c r="U2"/>
      <c r="V2"/>
      <c r="W2"/>
      <c r="X2"/>
    </row>
    <row r="3" spans="1:24">
      <c r="A3" s="7" t="s">
        <v>383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R3"/>
      <c r="S3"/>
      <c r="T3"/>
      <c r="U3"/>
      <c r="V3"/>
      <c r="W3"/>
      <c r="X3"/>
    </row>
    <row r="4" spans="1:24">
      <c r="A4" s="7" t="s">
        <v>384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R4"/>
      <c r="S4"/>
      <c r="T4"/>
      <c r="U4"/>
      <c r="V4"/>
      <c r="W4"/>
      <c r="X4"/>
    </row>
    <row r="5" spans="1:24">
      <c r="A5" s="7" t="s">
        <v>385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R5"/>
      <c r="S5"/>
      <c r="T5"/>
      <c r="U5"/>
      <c r="V5"/>
      <c r="W5"/>
      <c r="X5"/>
    </row>
    <row r="6" spans="1:24">
      <c r="A6" s="7" t="s">
        <v>386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R6"/>
      <c r="S6"/>
      <c r="T6"/>
      <c r="U6"/>
      <c r="V6"/>
      <c r="W6"/>
      <c r="X6"/>
    </row>
    <row r="7" spans="1:24">
      <c r="A7" s="7" t="s">
        <v>387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R7"/>
      <c r="S7"/>
      <c r="T7"/>
      <c r="U7"/>
      <c r="V7"/>
      <c r="W7"/>
      <c r="X7"/>
    </row>
    <row r="8" spans="1:24">
      <c r="A8" s="7" t="s">
        <v>388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R8"/>
      <c r="S8"/>
      <c r="T8"/>
      <c r="U8"/>
      <c r="V8"/>
      <c r="W8"/>
      <c r="X8"/>
    </row>
    <row r="9" spans="1:24">
      <c r="A9" s="7" t="s">
        <v>389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R9"/>
      <c r="S9"/>
      <c r="T9"/>
      <c r="U9"/>
      <c r="V9"/>
      <c r="W9"/>
      <c r="X9"/>
    </row>
    <row r="10" spans="1:24">
      <c r="A10" s="7" t="s">
        <v>390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R10"/>
      <c r="S10"/>
      <c r="T10"/>
      <c r="U10"/>
      <c r="V10"/>
      <c r="W10"/>
      <c r="X10"/>
    </row>
    <row r="11" spans="1:24">
      <c r="A11" s="7" t="s">
        <v>391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R11"/>
      <c r="S11"/>
      <c r="T11"/>
      <c r="U11"/>
      <c r="V11"/>
      <c r="W11"/>
      <c r="X11"/>
    </row>
    <row r="12" spans="1:24">
      <c r="A12" s="7" t="s">
        <v>392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R12"/>
      <c r="S12"/>
      <c r="T12"/>
      <c r="U12"/>
      <c r="V12"/>
      <c r="W12"/>
      <c r="X12"/>
    </row>
    <row r="13" spans="1:24">
      <c r="A13" s="7" t="s">
        <v>393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R13"/>
      <c r="S13"/>
      <c r="T13"/>
      <c r="U13"/>
      <c r="V13"/>
      <c r="W13"/>
      <c r="X13"/>
    </row>
    <row r="14" spans="1:24">
      <c r="A14" s="7" t="s">
        <v>394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R14"/>
      <c r="S14"/>
      <c r="T14"/>
      <c r="U14"/>
      <c r="V14"/>
      <c r="W14"/>
      <c r="X14"/>
    </row>
    <row r="15" spans="1:24">
      <c r="A15" s="7" t="s">
        <v>395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R15"/>
      <c r="S15"/>
      <c r="T15"/>
      <c r="U15"/>
      <c r="V15"/>
      <c r="W15"/>
      <c r="X15"/>
    </row>
    <row r="16" spans="1:24">
      <c r="A16" s="7" t="s">
        <v>396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R16"/>
      <c r="S16"/>
      <c r="T16"/>
      <c r="U16"/>
      <c r="V16"/>
      <c r="W16"/>
      <c r="X16"/>
    </row>
    <row r="17" spans="1:24">
      <c r="A17" s="7" t="s">
        <v>397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R17"/>
      <c r="S17"/>
      <c r="T17"/>
      <c r="U17"/>
      <c r="V17"/>
      <c r="W17"/>
      <c r="X17"/>
    </row>
    <row r="18" spans="1:24">
      <c r="A18" s="7" t="s">
        <v>398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R18"/>
      <c r="S18"/>
      <c r="T18"/>
      <c r="U18"/>
      <c r="V18"/>
      <c r="W18"/>
      <c r="X18"/>
    </row>
    <row r="19" spans="1:24">
      <c r="A19" s="7" t="s">
        <v>399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R19"/>
      <c r="S19"/>
      <c r="T19"/>
      <c r="U19"/>
      <c r="V19"/>
      <c r="W19"/>
      <c r="X19"/>
    </row>
    <row r="20" spans="1:24">
      <c r="A20" s="7" t="s">
        <v>400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R20"/>
      <c r="S20"/>
      <c r="T20"/>
      <c r="U20"/>
      <c r="V20"/>
      <c r="W20"/>
      <c r="X20"/>
    </row>
    <row r="21" spans="1:24">
      <c r="A21" s="7" t="s">
        <v>401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R21"/>
      <c r="S21"/>
      <c r="T21"/>
      <c r="U21"/>
      <c r="V21"/>
      <c r="W21"/>
      <c r="X21"/>
    </row>
    <row r="22" spans="1:24">
      <c r="A22" s="7" t="s">
        <v>402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R22"/>
      <c r="S22"/>
      <c r="T22"/>
      <c r="U22"/>
      <c r="V22"/>
      <c r="W22"/>
      <c r="X22"/>
    </row>
    <row r="23" spans="1:24">
      <c r="A23" s="7" t="s">
        <v>403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R23"/>
      <c r="S23"/>
      <c r="T23"/>
      <c r="U23"/>
      <c r="V23"/>
      <c r="W23"/>
      <c r="X23"/>
    </row>
    <row r="24" spans="1:24">
      <c r="A24" s="7" t="s">
        <v>404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R24"/>
      <c r="S24"/>
      <c r="T24"/>
      <c r="U24"/>
      <c r="V24"/>
      <c r="W24"/>
      <c r="X24"/>
    </row>
    <row r="25" spans="1:24">
      <c r="A25" s="7" t="s">
        <v>405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R25"/>
      <c r="S25"/>
      <c r="T25"/>
      <c r="U25"/>
      <c r="V25"/>
      <c r="W25"/>
      <c r="X25"/>
    </row>
    <row r="26" spans="1:24">
      <c r="A26" s="7" t="s">
        <v>406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R26"/>
      <c r="S26"/>
      <c r="T26"/>
      <c r="U26"/>
      <c r="V26"/>
      <c r="W26"/>
      <c r="X26"/>
    </row>
    <row r="27" spans="1:24">
      <c r="A27" s="7" t="s">
        <v>407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R27"/>
      <c r="S27"/>
      <c r="T27"/>
      <c r="U27"/>
      <c r="V27"/>
      <c r="W27"/>
      <c r="X27"/>
    </row>
    <row r="28" spans="1:24">
      <c r="A28" s="7" t="s">
        <v>408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R28"/>
      <c r="S28"/>
      <c r="T28"/>
      <c r="U28"/>
      <c r="V28"/>
      <c r="W28"/>
      <c r="X28"/>
    </row>
    <row r="29" spans="1:24">
      <c r="A29" s="7" t="s">
        <v>409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R29"/>
      <c r="S29"/>
      <c r="T29"/>
      <c r="U29"/>
      <c r="V29"/>
      <c r="W29"/>
      <c r="X29"/>
    </row>
    <row r="30" spans="1:24">
      <c r="A30" s="7" t="s">
        <v>410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R30"/>
      <c r="S30"/>
      <c r="T30"/>
      <c r="U30"/>
      <c r="V30"/>
      <c r="W30"/>
      <c r="X30"/>
    </row>
    <row r="31" spans="1:24">
      <c r="A31" s="7" t="s">
        <v>411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R31"/>
      <c r="S31"/>
      <c r="T31"/>
      <c r="U31"/>
      <c r="V31"/>
      <c r="W31"/>
      <c r="X31"/>
    </row>
    <row r="32" spans="1:24">
      <c r="A32" s="7" t="s">
        <v>412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R32"/>
      <c r="S32"/>
      <c r="T32"/>
      <c r="U32"/>
      <c r="V32"/>
      <c r="W32"/>
      <c r="X32"/>
    </row>
    <row r="33" spans="1:24">
      <c r="A33" s="7" t="s">
        <v>413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R33"/>
      <c r="S33"/>
      <c r="T33"/>
      <c r="U33"/>
      <c r="V33"/>
      <c r="W33"/>
      <c r="X33"/>
    </row>
    <row r="34" spans="1:24">
      <c r="A34" s="7" t="s">
        <v>414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R34"/>
      <c r="S34"/>
      <c r="T34"/>
      <c r="U34"/>
      <c r="V34"/>
      <c r="W34"/>
      <c r="X34"/>
    </row>
    <row r="35" spans="1:24">
      <c r="A35" s="7" t="s">
        <v>415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R35"/>
      <c r="S35"/>
      <c r="T35"/>
      <c r="U35"/>
      <c r="V35"/>
      <c r="W35"/>
      <c r="X35"/>
    </row>
    <row r="36" spans="1:24">
      <c r="A36" s="7" t="s">
        <v>416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R36"/>
      <c r="S36"/>
      <c r="T36"/>
      <c r="U36"/>
      <c r="V36"/>
      <c r="W36"/>
      <c r="X36"/>
    </row>
    <row r="37" spans="1:24">
      <c r="A37" s="7" t="s">
        <v>417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R37"/>
      <c r="S37"/>
      <c r="T37"/>
      <c r="U37"/>
      <c r="V37"/>
      <c r="W37"/>
      <c r="X37"/>
    </row>
    <row r="38" spans="1:24">
      <c r="A38" s="7" t="s">
        <v>418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R38"/>
      <c r="S38"/>
      <c r="T38"/>
      <c r="U38"/>
      <c r="V38"/>
      <c r="W38"/>
      <c r="X38"/>
    </row>
    <row r="39" spans="1:24">
      <c r="A39" s="7" t="s">
        <v>419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R39"/>
      <c r="S39"/>
      <c r="T39"/>
      <c r="U39"/>
      <c r="V39"/>
      <c r="W39"/>
      <c r="X39"/>
    </row>
    <row r="40" spans="1:24">
      <c r="A40" s="7" t="s">
        <v>420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R40"/>
      <c r="S40"/>
      <c r="T40"/>
      <c r="U40"/>
      <c r="V40"/>
      <c r="W40"/>
      <c r="X40"/>
    </row>
    <row r="41" spans="1:24">
      <c r="A41" s="7" t="s">
        <v>421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R41"/>
      <c r="S41"/>
      <c r="T41"/>
      <c r="U41"/>
      <c r="V41"/>
      <c r="W41"/>
      <c r="X41"/>
    </row>
    <row r="42" spans="1:24">
      <c r="A42" s="7" t="s">
        <v>422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R42"/>
      <c r="S42"/>
      <c r="T42"/>
      <c r="U42"/>
      <c r="V42"/>
      <c r="W42"/>
      <c r="X42"/>
    </row>
    <row r="43" spans="1:24">
      <c r="A43" s="7" t="s">
        <v>423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R43"/>
      <c r="S43"/>
      <c r="T43"/>
      <c r="U43"/>
      <c r="V43"/>
      <c r="W43"/>
      <c r="X43"/>
    </row>
    <row r="44" spans="1:24">
      <c r="A44" s="7" t="s">
        <v>424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R44"/>
      <c r="S44"/>
      <c r="T44"/>
      <c r="U44"/>
      <c r="V44"/>
      <c r="W44"/>
      <c r="X44"/>
    </row>
    <row r="45" spans="1:24">
      <c r="A45" s="7" t="s">
        <v>425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R45"/>
      <c r="S45"/>
      <c r="T45"/>
      <c r="U45"/>
      <c r="V45"/>
      <c r="W45"/>
      <c r="X45"/>
    </row>
    <row r="46" spans="1:24">
      <c r="A46" s="7" t="s">
        <v>491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R46"/>
    </row>
    <row r="47" spans="1:24">
      <c r="A47" s="7" t="s">
        <v>564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R47"/>
    </row>
    <row r="48" spans="1:24">
      <c r="A48" s="7" t="s">
        <v>565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R48"/>
    </row>
    <row r="49" spans="1:18">
      <c r="A49" s="7" t="s">
        <v>562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R49"/>
    </row>
    <row r="50" spans="1:18">
      <c r="A50" s="7" t="s">
        <v>563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R50"/>
    </row>
    <row r="51" spans="1:18">
      <c r="A51" s="7" t="s">
        <v>566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R51"/>
    </row>
    <row r="52" spans="1:18">
      <c r="A52" s="7" t="s">
        <v>567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R52"/>
    </row>
    <row r="53" spans="1:18">
      <c r="A53" s="7" t="s">
        <v>492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R53"/>
    </row>
    <row r="54" spans="1:18">
      <c r="A54" s="7" t="s">
        <v>493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R54"/>
    </row>
    <row r="55" spans="1:18">
      <c r="A55" s="7" t="s">
        <v>494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R55"/>
    </row>
    <row r="56" spans="1:18">
      <c r="A56" s="7" t="s">
        <v>495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R56"/>
    </row>
    <row r="57" spans="1:18">
      <c r="A57" s="7" t="s">
        <v>1006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R57"/>
    </row>
    <row r="58" spans="1:18">
      <c r="A58" s="7" t="s">
        <v>1111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R58"/>
    </row>
    <row r="59" spans="1:18">
      <c r="A59" s="7" t="s">
        <v>1007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R59"/>
    </row>
    <row r="60" spans="1:18">
      <c r="A60" s="7" t="s">
        <v>1008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R60"/>
    </row>
    <row r="61" spans="1:18">
      <c r="A61" s="7" t="s">
        <v>1138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R61"/>
    </row>
    <row r="62" spans="1:18">
      <c r="A62" s="7" t="s">
        <v>1009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R62"/>
    </row>
    <row r="63" spans="1:18">
      <c r="A63" s="7" t="s">
        <v>1010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R63"/>
    </row>
    <row r="64" spans="1:18">
      <c r="A64" s="7" t="s">
        <v>1023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R64"/>
    </row>
    <row r="65" spans="1:18">
      <c r="A65" s="7" t="s">
        <v>1011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R65"/>
    </row>
    <row r="66" spans="1:18">
      <c r="A66" s="7" t="s">
        <v>1012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R66"/>
    </row>
    <row r="67" spans="1:18">
      <c r="A67" s="7" t="s">
        <v>1013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R67"/>
    </row>
    <row r="68" spans="1:18">
      <c r="A68" s="7" t="s">
        <v>1295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R68"/>
    </row>
    <row r="69" spans="1:18">
      <c r="A69" s="7" t="s">
        <v>1193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8">
      <c r="A70" s="7" t="s">
        <v>1278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8">
      <c r="A71" s="7" t="s">
        <v>1194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8">
      <c r="A72" s="7" t="s">
        <v>1281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8">
      <c r="A73" s="7" t="s">
        <v>1195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8">
      <c r="A74" s="7" t="s">
        <v>1196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8">
      <c r="A75" s="7" t="s">
        <v>1296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8">
      <c r="A76" s="7" t="s">
        <v>1297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8">
      <c r="A77" s="7" t="s">
        <v>1197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8">
      <c r="A78" s="7" t="s">
        <v>1294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8">
      <c r="A79" s="7" t="s">
        <v>1446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8">
      <c r="A80" s="7" t="s">
        <v>1447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1391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1448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1395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1449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1450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1451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1452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1408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1416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1639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1640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1607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1641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1642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1643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1644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1645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1624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1632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1763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1764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1737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1765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1766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1767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1768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2690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1769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1754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1762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2887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2888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2862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2889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2890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2891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2892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2771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2879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2886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6"/>
  <sheetViews>
    <sheetView topLeftCell="A208"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S1"/>
      <c r="T1"/>
      <c r="U1"/>
      <c r="V1"/>
      <c r="W1"/>
      <c r="X1"/>
    </row>
    <row r="2" spans="1:24">
      <c r="A2" s="7" t="s">
        <v>598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S2"/>
      <c r="T2"/>
      <c r="U2"/>
      <c r="V2"/>
      <c r="W2"/>
      <c r="X2"/>
    </row>
    <row r="3" spans="1:24">
      <c r="A3" s="7" t="s">
        <v>667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S3"/>
      <c r="T3"/>
      <c r="U3"/>
      <c r="V3"/>
      <c r="W3"/>
      <c r="X3"/>
    </row>
    <row r="4" spans="1:24">
      <c r="A4" s="7" t="s">
        <v>621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S4"/>
      <c r="T4"/>
      <c r="U4"/>
      <c r="V4"/>
      <c r="W4"/>
      <c r="X4"/>
    </row>
    <row r="5" spans="1:24">
      <c r="A5" s="7" t="s">
        <v>644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S5"/>
      <c r="T5"/>
      <c r="U5"/>
      <c r="V5"/>
      <c r="W5"/>
      <c r="X5"/>
    </row>
    <row r="6" spans="1:24">
      <c r="A6" s="7" t="s">
        <v>702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S6"/>
      <c r="T6"/>
      <c r="U6"/>
      <c r="V6"/>
      <c r="W6"/>
      <c r="X6"/>
    </row>
    <row r="7" spans="1:24">
      <c r="A7" s="7" t="s">
        <v>725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S7"/>
      <c r="T7"/>
      <c r="U7"/>
      <c r="V7"/>
      <c r="W7"/>
      <c r="X7"/>
    </row>
    <row r="8" spans="1:24">
      <c r="A8" s="7" t="s">
        <v>748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S8"/>
      <c r="T8"/>
      <c r="U8"/>
      <c r="V8"/>
      <c r="W8"/>
      <c r="X8"/>
    </row>
    <row r="9" spans="1:24">
      <c r="A9" s="7" t="s">
        <v>771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S9"/>
      <c r="T9"/>
      <c r="U9"/>
      <c r="V9"/>
      <c r="W9"/>
      <c r="X9"/>
    </row>
    <row r="10" spans="1:24">
      <c r="A10" s="7" t="s">
        <v>794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S10"/>
      <c r="T10"/>
      <c r="U10"/>
      <c r="V10"/>
      <c r="W10"/>
      <c r="X10"/>
    </row>
    <row r="11" spans="1:24">
      <c r="A11" s="7" t="s">
        <v>597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S11"/>
      <c r="T11"/>
      <c r="U11"/>
      <c r="V11"/>
      <c r="W11"/>
      <c r="X11"/>
    </row>
    <row r="12" spans="1:24">
      <c r="A12" s="7" t="s">
        <v>666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S12"/>
      <c r="T12"/>
      <c r="U12"/>
      <c r="V12"/>
      <c r="W12"/>
      <c r="X12"/>
    </row>
    <row r="13" spans="1:24">
      <c r="A13" s="7" t="s">
        <v>620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S13"/>
      <c r="T13"/>
      <c r="U13"/>
      <c r="V13"/>
      <c r="W13"/>
      <c r="X13"/>
    </row>
    <row r="14" spans="1:24">
      <c r="A14" s="7" t="s">
        <v>643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S14"/>
      <c r="T14"/>
      <c r="U14"/>
      <c r="V14"/>
      <c r="W14"/>
      <c r="X14"/>
    </row>
    <row r="15" spans="1:24">
      <c r="A15" s="7" t="s">
        <v>701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S15"/>
      <c r="T15"/>
      <c r="U15"/>
      <c r="V15"/>
      <c r="W15"/>
      <c r="X15"/>
    </row>
    <row r="16" spans="1:24">
      <c r="A16" s="7" t="s">
        <v>724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S16"/>
      <c r="T16"/>
      <c r="U16"/>
      <c r="V16"/>
      <c r="W16"/>
      <c r="X16"/>
    </row>
    <row r="17" spans="1:24">
      <c r="A17" s="7" t="s">
        <v>747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S17"/>
      <c r="T17"/>
      <c r="U17"/>
      <c r="V17"/>
      <c r="W17"/>
      <c r="X17"/>
    </row>
    <row r="18" spans="1:24">
      <c r="A18" s="7" t="s">
        <v>770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S18"/>
      <c r="T18"/>
      <c r="U18"/>
      <c r="V18"/>
      <c r="W18"/>
      <c r="X18"/>
    </row>
    <row r="19" spans="1:24">
      <c r="A19" s="7" t="s">
        <v>793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S19"/>
      <c r="T19"/>
      <c r="U19"/>
      <c r="V19"/>
      <c r="W19"/>
      <c r="X19"/>
    </row>
    <row r="20" spans="1:24">
      <c r="A20" s="7" t="s">
        <v>596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S20"/>
      <c r="T20"/>
      <c r="U20"/>
      <c r="V20"/>
      <c r="W20"/>
      <c r="X20"/>
    </row>
    <row r="21" spans="1:24">
      <c r="A21" s="7" t="s">
        <v>665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S21"/>
      <c r="T21"/>
      <c r="U21"/>
      <c r="V21"/>
      <c r="W21"/>
      <c r="X21"/>
    </row>
    <row r="22" spans="1:24">
      <c r="A22" s="7" t="s">
        <v>619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S22"/>
      <c r="T22"/>
      <c r="U22"/>
      <c r="V22"/>
      <c r="W22"/>
      <c r="X22"/>
    </row>
    <row r="23" spans="1:24">
      <c r="A23" s="7" t="s">
        <v>642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S23"/>
      <c r="T23"/>
      <c r="U23"/>
      <c r="V23"/>
      <c r="W23"/>
      <c r="X23"/>
    </row>
    <row r="24" spans="1:24">
      <c r="A24" s="7" t="s">
        <v>700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4">
      <c r="A25" s="7" t="s">
        <v>723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4">
      <c r="A26" s="7" t="s">
        <v>746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4">
      <c r="A27" s="7" t="s">
        <v>769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4">
      <c r="A28" s="7" t="s">
        <v>792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4">
      <c r="A29" s="7" t="s">
        <v>606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4">
      <c r="A30" s="7" t="s">
        <v>675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4">
      <c r="A31" s="7" t="s">
        <v>629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4">
      <c r="A32" s="7" t="s">
        <v>652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710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733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756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779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605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674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628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651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709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732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755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778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604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673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627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650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708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731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754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777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603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672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626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649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707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730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753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776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602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671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625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648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706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729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752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775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601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670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624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647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705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728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751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774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600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669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623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646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704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727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750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773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599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668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622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645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703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726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749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772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586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655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609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632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678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690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713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736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759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782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585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654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608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631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677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689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712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735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758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781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584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653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607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687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630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676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688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711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734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757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780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595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664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618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641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699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722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745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768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791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594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663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617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640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686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698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721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744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767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790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593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662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616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639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685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697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720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743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766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789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592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661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615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638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684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696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719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742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765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788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591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660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614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637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683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695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718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741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764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787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590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659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613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636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682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694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717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740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763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786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589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658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612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635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681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693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716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739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762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785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588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657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611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634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680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692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715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738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761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784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587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656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610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633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679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691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714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737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760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783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426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427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428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429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430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431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432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433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434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435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436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437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438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439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440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441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442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443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444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445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446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1453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1454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1420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1455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1424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1456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1459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1457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2691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1458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1437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1445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32</v>
      </c>
      <c r="M1" t="s">
        <v>31</v>
      </c>
    </row>
    <row r="2" spans="1:13">
      <c r="A2" t="s">
        <v>1142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529</v>
      </c>
      <c r="L2">
        <v>214</v>
      </c>
      <c r="M2">
        <v>0</v>
      </c>
    </row>
    <row r="3" spans="1:13">
      <c r="A3" t="s">
        <v>1143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1056</v>
      </c>
      <c r="L3">
        <v>447</v>
      </c>
      <c r="M3">
        <v>0</v>
      </c>
    </row>
    <row r="4" spans="1:13">
      <c r="A4" t="s">
        <v>1144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1117</v>
      </c>
      <c r="L4">
        <v>423</v>
      </c>
      <c r="M4">
        <v>0</v>
      </c>
    </row>
    <row r="5" spans="1:13">
      <c r="A5" t="s">
        <v>1145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1127</v>
      </c>
      <c r="L5">
        <v>452</v>
      </c>
      <c r="M5">
        <v>8</v>
      </c>
    </row>
    <row r="6" spans="1:13">
      <c r="A6" t="s">
        <v>1146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927</v>
      </c>
      <c r="L6">
        <v>429</v>
      </c>
      <c r="M6">
        <v>41</v>
      </c>
    </row>
    <row r="7" spans="1:13">
      <c r="A7" s="7" t="s">
        <v>1147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997</v>
      </c>
      <c r="L7" s="7">
        <v>503</v>
      </c>
      <c r="M7" s="7">
        <v>28</v>
      </c>
    </row>
    <row r="8" spans="1:13">
      <c r="A8" s="7" t="s">
        <v>1198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867</v>
      </c>
      <c r="L8" s="7">
        <v>437</v>
      </c>
      <c r="M8" s="7">
        <v>54</v>
      </c>
    </row>
    <row r="9" spans="1:13">
      <c r="A9" s="7" t="s">
        <v>1460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857</v>
      </c>
      <c r="L9" s="7">
        <v>438</v>
      </c>
      <c r="M9" s="7">
        <v>37</v>
      </c>
    </row>
    <row r="10" spans="1:13">
      <c r="A10" s="7" t="s">
        <v>1646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879</v>
      </c>
      <c r="L10" s="7">
        <v>407</v>
      </c>
      <c r="M10" s="7">
        <v>37</v>
      </c>
    </row>
    <row r="11" spans="1:13">
      <c r="A11" s="7" t="s">
        <v>1770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1090</v>
      </c>
      <c r="L11" s="7">
        <v>585</v>
      </c>
      <c r="M11" s="7">
        <v>33</v>
      </c>
    </row>
    <row r="12" spans="1:13">
      <c r="A12" s="7" t="s">
        <v>2772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930</v>
      </c>
      <c r="L12" s="7">
        <v>477</v>
      </c>
      <c r="M12" s="7">
        <v>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C24" sqref="C24"/>
    </sheetView>
  </sheetViews>
  <sheetFormatPr defaultRowHeight="15"/>
  <cols>
    <col min="1" max="1" width="18.28515625" bestFit="1" customWidth="1"/>
  </cols>
  <sheetData>
    <row r="1" spans="1:13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32</v>
      </c>
      <c r="M1" t="s">
        <v>31</v>
      </c>
    </row>
    <row r="2" spans="1:13">
      <c r="A2" t="s">
        <v>1165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7" t="s">
        <v>1164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3">
      <c r="A4" s="7" t="s">
        <v>1163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3">
      <c r="A5" s="7" t="s">
        <v>1174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3">
      <c r="A6" s="7" t="s">
        <v>1173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3">
      <c r="A7" s="7" t="s">
        <v>1172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3">
      <c r="A8" s="7" t="s">
        <v>1171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3">
      <c r="A9" s="7" t="s">
        <v>1170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3">
      <c r="A10" s="7" t="s">
        <v>1169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3">
      <c r="A11" s="7" t="s">
        <v>1168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3">
      <c r="A12" s="7" t="s">
        <v>1167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3">
      <c r="A13" s="7" t="s">
        <v>1166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3">
      <c r="A14" s="7" t="s">
        <v>1153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3">
      <c r="A15" s="7" t="s">
        <v>1152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3">
      <c r="A16" s="7" t="s">
        <v>1151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3">
      <c r="A17" s="7" t="s">
        <v>1162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3">
      <c r="A18" s="7" t="s">
        <v>1161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3">
      <c r="A19" s="7" t="s">
        <v>1160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3">
      <c r="A20" s="7" t="s">
        <v>1159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3">
      <c r="A21" s="7" t="s">
        <v>1158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3">
      <c r="A22" s="7" t="s">
        <v>1157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3">
      <c r="A23" s="7" t="s">
        <v>1156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3">
      <c r="A24" s="7" t="s">
        <v>1155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3">
      <c r="A25" s="7" t="s">
        <v>1154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3">
      <c r="A26" s="7" t="s">
        <v>1148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2702</v>
      </c>
      <c r="L26" s="7">
        <v>1084</v>
      </c>
      <c r="M26" s="7">
        <v>0</v>
      </c>
    </row>
    <row r="27" spans="1:13">
      <c r="A27" s="7" t="s">
        <v>1149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35</v>
      </c>
      <c r="H27" s="7">
        <v>2130</v>
      </c>
      <c r="I27" s="7">
        <v>755</v>
      </c>
      <c r="J27" s="7">
        <v>2566</v>
      </c>
      <c r="K27" s="7">
        <v>3918</v>
      </c>
      <c r="L27" s="7">
        <v>1821</v>
      </c>
      <c r="M27" s="7">
        <v>131</v>
      </c>
    </row>
    <row r="28" spans="1:13">
      <c r="A28" s="7" t="s">
        <v>1461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31</v>
      </c>
      <c r="H28" s="7">
        <v>2199</v>
      </c>
      <c r="I28" s="7">
        <v>927</v>
      </c>
      <c r="J28" s="7">
        <v>2842</v>
      </c>
      <c r="K28" s="7">
        <v>3756</v>
      </c>
      <c r="L28" s="7">
        <v>1907</v>
      </c>
      <c r="M28" s="7">
        <v>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2"/>
  <sheetViews>
    <sheetView workbookViewId="0">
      <selection activeCell="C24" sqref="C24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7" customWidth="1"/>
    <col min="9" max="9" width="10.42578125" bestFit="1" customWidth="1"/>
  </cols>
  <sheetData>
    <row r="1" spans="1:8"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/>
    </row>
    <row r="2" spans="1:8">
      <c r="A2" s="7" t="s">
        <v>981</v>
      </c>
      <c r="B2" s="7">
        <v>0</v>
      </c>
      <c r="C2" s="7">
        <v>0</v>
      </c>
      <c r="D2" s="7">
        <v>0</v>
      </c>
      <c r="E2" s="7">
        <v>1</v>
      </c>
      <c r="F2" s="7">
        <v>0</v>
      </c>
      <c r="G2" s="7">
        <v>0</v>
      </c>
      <c r="H2"/>
    </row>
    <row r="3" spans="1:8">
      <c r="A3" s="7" t="s">
        <v>983</v>
      </c>
      <c r="B3" s="7">
        <v>1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/>
    </row>
    <row r="4" spans="1:8">
      <c r="A4" s="7" t="s">
        <v>439</v>
      </c>
      <c r="B4" s="7">
        <v>1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/>
    </row>
    <row r="5" spans="1:8">
      <c r="A5" s="7" t="s">
        <v>984</v>
      </c>
      <c r="B5" s="7">
        <v>2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/>
    </row>
    <row r="6" spans="1:8">
      <c r="A6" s="7" t="s">
        <v>985</v>
      </c>
      <c r="B6" s="7">
        <v>0</v>
      </c>
      <c r="C6" s="7">
        <v>1</v>
      </c>
      <c r="D6" s="7">
        <v>0</v>
      </c>
      <c r="E6" s="7">
        <v>0</v>
      </c>
      <c r="F6" s="7">
        <v>0</v>
      </c>
      <c r="G6" s="7">
        <v>0</v>
      </c>
      <c r="H6"/>
    </row>
    <row r="7" spans="1:8">
      <c r="A7" s="7" t="s">
        <v>986</v>
      </c>
      <c r="B7" s="7">
        <v>1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/>
    </row>
    <row r="8" spans="1:8">
      <c r="A8" s="7" t="s">
        <v>1635</v>
      </c>
      <c r="B8" s="7">
        <v>1</v>
      </c>
      <c r="C8" s="7">
        <v>1</v>
      </c>
      <c r="D8" s="7">
        <v>0</v>
      </c>
      <c r="E8" s="7">
        <v>0</v>
      </c>
      <c r="F8" s="7">
        <v>0</v>
      </c>
      <c r="G8" s="7">
        <v>1</v>
      </c>
      <c r="H8"/>
    </row>
    <row r="9" spans="1:8">
      <c r="A9" s="7" t="s">
        <v>992</v>
      </c>
      <c r="B9" s="7">
        <v>1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/>
    </row>
    <row r="10" spans="1:8">
      <c r="A10" s="7" t="s">
        <v>995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/>
    </row>
    <row r="11" spans="1:8">
      <c r="A11" s="7" t="s">
        <v>996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1</v>
      </c>
    </row>
    <row r="12" spans="1:8">
      <c r="A12" s="7" t="s">
        <v>997</v>
      </c>
      <c r="B12" s="7">
        <v>1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</row>
    <row r="13" spans="1:8">
      <c r="A13" s="7" t="s">
        <v>445</v>
      </c>
      <c r="B13" s="7">
        <v>1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</row>
    <row r="14" spans="1:8">
      <c r="A14" s="7" t="s">
        <v>999</v>
      </c>
      <c r="B14" s="7">
        <v>0</v>
      </c>
      <c r="C14" s="7">
        <v>0</v>
      </c>
      <c r="D14" s="7">
        <v>0</v>
      </c>
      <c r="E14" s="7">
        <v>1</v>
      </c>
      <c r="F14" s="7">
        <v>0</v>
      </c>
      <c r="G14" s="7">
        <v>0</v>
      </c>
    </row>
    <row r="15" spans="1:8">
      <c r="A15" s="7" t="s">
        <v>1003</v>
      </c>
      <c r="B15" s="7">
        <v>1</v>
      </c>
      <c r="C15" s="7">
        <v>0</v>
      </c>
      <c r="D15" s="7">
        <v>0</v>
      </c>
      <c r="E15" s="7">
        <v>0</v>
      </c>
      <c r="F15" s="7">
        <v>1</v>
      </c>
      <c r="G15" s="7">
        <v>0</v>
      </c>
    </row>
    <row r="16" spans="1:8">
      <c r="A16" s="7" t="s">
        <v>1004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</row>
    <row r="17" spans="1:7">
      <c r="A17" s="7" t="s">
        <v>1462</v>
      </c>
      <c r="B17" s="7">
        <v>2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</row>
    <row r="18" spans="1:7">
      <c r="A18" s="7" t="s">
        <v>1463</v>
      </c>
      <c r="B18" s="7">
        <v>1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</row>
    <row r="19" spans="1:7">
      <c r="A19" s="7" t="s">
        <v>1464</v>
      </c>
      <c r="B19" s="7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</row>
    <row r="20" spans="1:7">
      <c r="A20" s="7" t="s">
        <v>1465</v>
      </c>
      <c r="B20" s="7">
        <v>2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</row>
    <row r="21" spans="1:7">
      <c r="A21" s="7" t="s">
        <v>1466</v>
      </c>
      <c r="B21" s="7">
        <v>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</row>
    <row r="22" spans="1:7">
      <c r="A22" s="7" t="s">
        <v>1417</v>
      </c>
      <c r="B22" s="7">
        <v>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</row>
    <row r="23" spans="1:7">
      <c r="A23" s="7" t="s">
        <v>1421</v>
      </c>
      <c r="B23" s="7">
        <v>1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</row>
    <row r="24" spans="1:7">
      <c r="A24" s="7" t="s">
        <v>1423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</row>
    <row r="25" spans="1:7">
      <c r="A25" s="7" t="s">
        <v>1637</v>
      </c>
      <c r="B25" s="7">
        <v>1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</row>
    <row r="26" spans="1:7">
      <c r="A26" s="7" t="s">
        <v>1427</v>
      </c>
      <c r="B26" s="7">
        <v>1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</row>
    <row r="27" spans="1:7">
      <c r="A27" s="7" t="s">
        <v>1429</v>
      </c>
      <c r="B27" s="7">
        <v>2</v>
      </c>
      <c r="C27" s="7">
        <v>0</v>
      </c>
      <c r="D27" s="7">
        <v>0</v>
      </c>
      <c r="E27" s="7">
        <v>0</v>
      </c>
      <c r="F27" s="7">
        <v>1</v>
      </c>
      <c r="G27" s="7">
        <v>0</v>
      </c>
    </row>
    <row r="28" spans="1:7">
      <c r="A28" s="7" t="s">
        <v>1431</v>
      </c>
      <c r="B28" s="7">
        <v>1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</row>
    <row r="29" spans="1:7">
      <c r="A29" s="7" t="s">
        <v>1437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</row>
    <row r="30" spans="1:7">
      <c r="A30" s="7" t="s">
        <v>1438</v>
      </c>
      <c r="B30" s="7">
        <v>1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</row>
    <row r="31" spans="1:7">
      <c r="A31" s="7" t="s">
        <v>1442</v>
      </c>
      <c r="B31" s="7">
        <v>0</v>
      </c>
      <c r="C31" s="7">
        <v>0</v>
      </c>
      <c r="D31" s="7">
        <v>0</v>
      </c>
      <c r="E31" s="7">
        <v>0</v>
      </c>
      <c r="F31" s="7">
        <v>1</v>
      </c>
      <c r="G31" s="7">
        <v>0</v>
      </c>
    </row>
    <row r="32" spans="1:7">
      <c r="A32" s="7" t="s">
        <v>1445</v>
      </c>
      <c r="B32" s="7">
        <v>1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3"/>
  <sheetViews>
    <sheetView workbookViewId="0">
      <selection activeCell="C24" sqref="C24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7" customWidth="1"/>
    <col min="9" max="9" width="10.42578125" bestFit="1" customWidth="1"/>
  </cols>
  <sheetData>
    <row r="1" spans="1:8">
      <c r="B1" s="3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/>
    </row>
    <row r="2" spans="1:8">
      <c r="A2" s="7" t="s">
        <v>426</v>
      </c>
      <c r="B2" s="3">
        <v>8</v>
      </c>
      <c r="C2" s="7">
        <v>0</v>
      </c>
      <c r="D2" s="7">
        <v>0</v>
      </c>
      <c r="E2" s="7">
        <v>8</v>
      </c>
      <c r="F2" s="7">
        <v>0</v>
      </c>
      <c r="G2" s="7">
        <v>0</v>
      </c>
      <c r="H2"/>
    </row>
    <row r="3" spans="1:8">
      <c r="A3" s="7" t="s">
        <v>427</v>
      </c>
      <c r="B3" s="3">
        <v>7</v>
      </c>
      <c r="C3" s="7">
        <v>0</v>
      </c>
      <c r="D3" s="7">
        <v>0</v>
      </c>
      <c r="E3" s="7">
        <v>5</v>
      </c>
      <c r="F3" s="7">
        <v>0</v>
      </c>
      <c r="G3" s="7">
        <v>0</v>
      </c>
      <c r="H3"/>
    </row>
    <row r="4" spans="1:8">
      <c r="A4" s="7" t="s">
        <v>428</v>
      </c>
      <c r="B4" s="3">
        <v>8</v>
      </c>
      <c r="C4" s="7">
        <v>0</v>
      </c>
      <c r="D4" s="7">
        <v>0</v>
      </c>
      <c r="E4" s="7">
        <v>1</v>
      </c>
      <c r="F4" s="7">
        <v>0</v>
      </c>
      <c r="G4" s="7">
        <v>0</v>
      </c>
      <c r="H4"/>
    </row>
    <row r="5" spans="1:8">
      <c r="A5" s="7" t="s">
        <v>429</v>
      </c>
      <c r="B5" s="3">
        <v>3</v>
      </c>
      <c r="C5" s="7">
        <v>0</v>
      </c>
      <c r="D5" s="7">
        <v>0</v>
      </c>
      <c r="E5" s="7">
        <v>3</v>
      </c>
      <c r="F5" s="7">
        <v>0</v>
      </c>
      <c r="G5" s="7">
        <v>0</v>
      </c>
      <c r="H5"/>
    </row>
    <row r="6" spans="1:8">
      <c r="A6" s="7" t="s">
        <v>430</v>
      </c>
      <c r="B6" s="3">
        <v>4</v>
      </c>
      <c r="C6" s="7">
        <v>0</v>
      </c>
      <c r="D6" s="7">
        <v>0</v>
      </c>
      <c r="E6" s="7">
        <v>2</v>
      </c>
      <c r="F6" s="7">
        <v>0</v>
      </c>
      <c r="G6" s="7">
        <v>0</v>
      </c>
      <c r="H6"/>
    </row>
    <row r="7" spans="1:8">
      <c r="A7" s="7" t="s">
        <v>431</v>
      </c>
      <c r="B7" s="3">
        <v>5</v>
      </c>
      <c r="C7" s="7">
        <v>0</v>
      </c>
      <c r="D7" s="7">
        <v>0</v>
      </c>
      <c r="E7" s="7">
        <v>5</v>
      </c>
      <c r="F7" s="7">
        <v>2</v>
      </c>
      <c r="G7" s="7">
        <v>0</v>
      </c>
      <c r="H7"/>
    </row>
    <row r="8" spans="1:8">
      <c r="A8" s="7" t="s">
        <v>432</v>
      </c>
      <c r="B8" s="3">
        <v>6</v>
      </c>
      <c r="C8" s="7">
        <v>0</v>
      </c>
      <c r="D8" s="7">
        <v>0</v>
      </c>
      <c r="E8" s="7">
        <v>0</v>
      </c>
      <c r="F8" s="7">
        <v>2</v>
      </c>
      <c r="G8" s="7">
        <v>0</v>
      </c>
      <c r="H8"/>
    </row>
    <row r="9" spans="1:8">
      <c r="A9" s="7" t="s">
        <v>433</v>
      </c>
      <c r="B9" s="3">
        <v>10</v>
      </c>
      <c r="C9" s="7">
        <v>0</v>
      </c>
      <c r="D9" s="7">
        <v>0</v>
      </c>
      <c r="E9" s="7">
        <v>10</v>
      </c>
      <c r="F9" s="7">
        <v>2</v>
      </c>
      <c r="G9" s="7">
        <v>1</v>
      </c>
      <c r="H9"/>
    </row>
    <row r="10" spans="1:8">
      <c r="A10" s="7" t="s">
        <v>434</v>
      </c>
      <c r="B10" s="3">
        <v>7</v>
      </c>
      <c r="C10" s="7">
        <v>0</v>
      </c>
      <c r="D10" s="7">
        <v>0</v>
      </c>
      <c r="E10" s="7">
        <v>3</v>
      </c>
      <c r="F10" s="7">
        <v>1</v>
      </c>
      <c r="G10" s="7">
        <v>1</v>
      </c>
      <c r="H10"/>
    </row>
    <row r="11" spans="1:8">
      <c r="A11" s="7" t="s">
        <v>435</v>
      </c>
      <c r="B11" s="3">
        <v>5</v>
      </c>
      <c r="C11" s="7">
        <v>0</v>
      </c>
      <c r="D11" s="7">
        <v>0</v>
      </c>
      <c r="E11" s="7">
        <v>4</v>
      </c>
      <c r="F11" s="7">
        <v>2</v>
      </c>
      <c r="G11" s="7">
        <v>0</v>
      </c>
      <c r="H11"/>
    </row>
    <row r="12" spans="1:8">
      <c r="A12" s="7" t="s">
        <v>436</v>
      </c>
      <c r="B12" s="3">
        <v>0</v>
      </c>
      <c r="C12" s="7">
        <v>0</v>
      </c>
      <c r="D12" s="7">
        <v>0</v>
      </c>
      <c r="E12" s="7">
        <v>2</v>
      </c>
      <c r="F12" s="7">
        <v>0</v>
      </c>
      <c r="G12" s="7">
        <v>0</v>
      </c>
      <c r="H12"/>
    </row>
    <row r="13" spans="1:8">
      <c r="A13" s="7" t="s">
        <v>437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1</v>
      </c>
      <c r="H13"/>
    </row>
    <row r="14" spans="1:8">
      <c r="A14" s="7" t="s">
        <v>438</v>
      </c>
      <c r="B14" s="3">
        <v>0</v>
      </c>
      <c r="C14" s="7">
        <v>1</v>
      </c>
      <c r="D14" s="7">
        <v>0</v>
      </c>
      <c r="E14" s="7">
        <v>1</v>
      </c>
      <c r="F14" s="7">
        <v>0</v>
      </c>
      <c r="G14" s="7">
        <v>0</v>
      </c>
      <c r="H14"/>
    </row>
    <row r="15" spans="1:8">
      <c r="A15" s="7" t="s">
        <v>439</v>
      </c>
      <c r="B15" s="3">
        <v>3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/>
    </row>
    <row r="16" spans="1:8">
      <c r="A16" s="7" t="s">
        <v>440</v>
      </c>
      <c r="B16" s="3">
        <v>1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/>
    </row>
    <row r="17" spans="1:8">
      <c r="A17" s="7" t="s">
        <v>441</v>
      </c>
      <c r="B17" s="3">
        <v>2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/>
    </row>
    <row r="18" spans="1:8">
      <c r="A18" s="7" t="s">
        <v>442</v>
      </c>
      <c r="B18" s="3">
        <v>1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/>
    </row>
    <row r="19" spans="1:8">
      <c r="A19" s="7" t="s">
        <v>443</v>
      </c>
      <c r="B19" s="3">
        <v>0</v>
      </c>
      <c r="C19" s="7">
        <v>0</v>
      </c>
      <c r="D19" s="7">
        <v>0</v>
      </c>
      <c r="E19" s="7">
        <v>1</v>
      </c>
      <c r="F19" s="7">
        <v>0</v>
      </c>
      <c r="G19" s="7">
        <v>0</v>
      </c>
    </row>
    <row r="20" spans="1:8">
      <c r="A20" s="7" t="s">
        <v>444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</row>
    <row r="21" spans="1:8">
      <c r="A21" s="7" t="s">
        <v>445</v>
      </c>
      <c r="B21" s="3">
        <v>2</v>
      </c>
      <c r="C21" s="7">
        <v>0</v>
      </c>
      <c r="D21" s="7">
        <v>0</v>
      </c>
      <c r="E21" s="7">
        <v>0</v>
      </c>
      <c r="F21" s="7">
        <v>1</v>
      </c>
      <c r="G21" s="7">
        <v>0</v>
      </c>
    </row>
    <row r="22" spans="1:8">
      <c r="A22" s="7" t="s">
        <v>1467</v>
      </c>
      <c r="B22" s="3">
        <v>3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</row>
    <row r="23" spans="1:8">
      <c r="A23" s="7" t="s">
        <v>1468</v>
      </c>
      <c r="B23" s="3">
        <v>2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</row>
    <row r="24" spans="1:8">
      <c r="A24" s="7" t="s">
        <v>1469</v>
      </c>
      <c r="B24" s="3">
        <v>2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</row>
    <row r="25" spans="1:8">
      <c r="A25" s="7" t="s">
        <v>1466</v>
      </c>
      <c r="B25" s="3">
        <v>1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</row>
    <row r="26" spans="1:8">
      <c r="A26" s="7" t="s">
        <v>1453</v>
      </c>
      <c r="B26" s="3">
        <v>1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</row>
    <row r="27" spans="1:8">
      <c r="A27" s="7" t="s">
        <v>1420</v>
      </c>
      <c r="B27" s="3">
        <v>1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</row>
    <row r="28" spans="1:8">
      <c r="A28" s="7" t="s">
        <v>1424</v>
      </c>
      <c r="B28" s="3">
        <v>0</v>
      </c>
      <c r="C28" s="7">
        <v>1</v>
      </c>
      <c r="D28" s="7">
        <v>0</v>
      </c>
      <c r="E28" s="7">
        <v>0</v>
      </c>
      <c r="F28" s="7">
        <v>0</v>
      </c>
      <c r="G28" s="7">
        <v>0</v>
      </c>
    </row>
    <row r="29" spans="1:8">
      <c r="A29" s="7" t="s">
        <v>1456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</row>
    <row r="30" spans="1:8">
      <c r="A30" s="7" t="s">
        <v>1459</v>
      </c>
      <c r="B30" s="3">
        <v>3</v>
      </c>
      <c r="C30" s="7">
        <v>0</v>
      </c>
      <c r="D30" s="7">
        <v>0</v>
      </c>
      <c r="E30" s="7">
        <v>0</v>
      </c>
      <c r="F30" s="7">
        <v>1</v>
      </c>
      <c r="G30" s="7">
        <v>0</v>
      </c>
    </row>
    <row r="31" spans="1:8">
      <c r="A31" s="7" t="s">
        <v>1457</v>
      </c>
      <c r="B31" s="3">
        <v>5</v>
      </c>
      <c r="C31" s="7">
        <v>0</v>
      </c>
      <c r="D31" s="7">
        <v>0</v>
      </c>
      <c r="E31" s="7">
        <v>0</v>
      </c>
      <c r="F31" s="7">
        <v>1</v>
      </c>
      <c r="G31" s="7">
        <v>0</v>
      </c>
    </row>
    <row r="32" spans="1:8">
      <c r="A32" s="7" t="s">
        <v>1458</v>
      </c>
      <c r="B32" s="3">
        <v>1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</row>
    <row r="33" spans="1:7">
      <c r="A33" s="7" t="s">
        <v>1437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24" sqref="C24"/>
    </sheetView>
  </sheetViews>
  <sheetFormatPr defaultRowHeight="15"/>
  <cols>
    <col min="8" max="8" width="9.140625" style="7"/>
  </cols>
  <sheetData>
    <row r="1" spans="1:8">
      <c r="B1" s="3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/>
    </row>
    <row r="2" spans="1:8">
      <c r="A2" s="7" t="s">
        <v>1151</v>
      </c>
      <c r="B2" s="3">
        <v>69</v>
      </c>
      <c r="C2" s="7">
        <v>2</v>
      </c>
      <c r="D2" s="7">
        <v>0</v>
      </c>
      <c r="E2" s="7">
        <v>45</v>
      </c>
      <c r="F2" s="7">
        <v>9</v>
      </c>
      <c r="G2" s="7">
        <v>4</v>
      </c>
      <c r="H2"/>
    </row>
    <row r="3" spans="1:8">
      <c r="A3" s="7" t="s">
        <v>1149</v>
      </c>
      <c r="B3" s="3">
        <v>9</v>
      </c>
      <c r="C3" s="7">
        <v>1</v>
      </c>
      <c r="D3" s="7">
        <v>0</v>
      </c>
      <c r="E3" s="7">
        <v>2</v>
      </c>
      <c r="F3" s="7">
        <v>1</v>
      </c>
      <c r="G3" s="7">
        <v>1</v>
      </c>
      <c r="H3"/>
    </row>
    <row r="4" spans="1:8">
      <c r="A4" s="7" t="s">
        <v>1470</v>
      </c>
      <c r="B4" s="3">
        <v>8</v>
      </c>
      <c r="C4" s="7">
        <v>0</v>
      </c>
      <c r="D4" s="7">
        <v>0</v>
      </c>
      <c r="E4" s="7">
        <v>0</v>
      </c>
      <c r="F4" s="7">
        <v>0</v>
      </c>
      <c r="G4" s="7">
        <v>0</v>
      </c>
    </row>
    <row r="5" spans="1:8">
      <c r="A5" s="7" t="s">
        <v>1461</v>
      </c>
      <c r="B5" s="3">
        <v>11</v>
      </c>
      <c r="C5" s="7">
        <v>1</v>
      </c>
      <c r="D5" s="7">
        <v>0</v>
      </c>
      <c r="E5" s="7">
        <v>0</v>
      </c>
      <c r="F5" s="7">
        <v>2</v>
      </c>
      <c r="G5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5"/>
  <sheetViews>
    <sheetView workbookViewId="0">
      <pane ySplit="1" topLeftCell="A190" activePane="bottomLeft" state="frozen"/>
      <selection activeCell="C24" sqref="C24"/>
      <selection pane="bottomLeft" activeCell="C24" sqref="C24"/>
    </sheetView>
  </sheetViews>
  <sheetFormatPr defaultRowHeight="15"/>
  <cols>
    <col min="1" max="1" width="17" style="64" bestFit="1" customWidth="1"/>
    <col min="2" max="2" width="12.140625" style="63" bestFit="1" customWidth="1"/>
    <col min="3" max="5" width="17" style="64" customWidth="1"/>
    <col min="6" max="6" width="15.7109375" style="64" bestFit="1" customWidth="1"/>
    <col min="7" max="7" width="18.42578125" style="64" bestFit="1" customWidth="1"/>
    <col min="8" max="8" width="13.140625" style="64" bestFit="1" customWidth="1"/>
    <col min="9" max="9" width="12.85546875" style="64" bestFit="1" customWidth="1"/>
    <col min="10" max="10" width="20.42578125" style="64" bestFit="1" customWidth="1"/>
    <col min="11" max="11" width="18" style="64" bestFit="1" customWidth="1"/>
    <col min="12" max="12" width="18.5703125" style="64" bestFit="1" customWidth="1"/>
    <col min="13" max="13" width="255.7109375" style="64" bestFit="1" customWidth="1"/>
    <col min="14" max="16384" width="9.140625" style="64"/>
  </cols>
  <sheetData>
    <row r="1" spans="1:13">
      <c r="A1" s="64" t="s">
        <v>1774</v>
      </c>
      <c r="B1" s="63" t="s">
        <v>1773</v>
      </c>
      <c r="C1" s="64" t="s">
        <v>2315</v>
      </c>
      <c r="D1" s="64" t="s">
        <v>2316</v>
      </c>
      <c r="E1" s="64" t="s">
        <v>1775</v>
      </c>
      <c r="F1" s="64" t="s">
        <v>1776</v>
      </c>
      <c r="G1" s="64" t="s">
        <v>1777</v>
      </c>
      <c r="H1" s="64" t="s">
        <v>1778</v>
      </c>
      <c r="I1" s="64" t="s">
        <v>1779</v>
      </c>
      <c r="J1" s="64" t="s">
        <v>1780</v>
      </c>
      <c r="K1" s="64" t="s">
        <v>1781</v>
      </c>
      <c r="L1" s="64" t="s">
        <v>1782</v>
      </c>
      <c r="M1" s="64" t="s">
        <v>1783</v>
      </c>
    </row>
    <row r="2" spans="1:13">
      <c r="A2" s="64">
        <v>113</v>
      </c>
      <c r="B2" s="63" t="s">
        <v>1784</v>
      </c>
      <c r="C2" s="64">
        <v>113</v>
      </c>
      <c r="D2" s="64">
        <v>113</v>
      </c>
      <c r="G2" s="64" t="s">
        <v>1785</v>
      </c>
      <c r="K2" s="64">
        <v>0</v>
      </c>
      <c r="L2" s="64">
        <v>0</v>
      </c>
    </row>
    <row r="3" spans="1:13">
      <c r="A3" s="64">
        <v>130</v>
      </c>
      <c r="B3" s="63" t="s">
        <v>1786</v>
      </c>
      <c r="C3" s="64">
        <v>130</v>
      </c>
      <c r="D3" s="64">
        <v>130</v>
      </c>
      <c r="G3" s="64" t="s">
        <v>1785</v>
      </c>
      <c r="K3" s="64">
        <v>0</v>
      </c>
      <c r="L3" s="64">
        <v>0</v>
      </c>
    </row>
    <row r="4" spans="1:13">
      <c r="A4" s="64">
        <v>131</v>
      </c>
      <c r="B4" s="63" t="s">
        <v>1787</v>
      </c>
      <c r="C4" s="64">
        <v>131</v>
      </c>
      <c r="D4" s="64">
        <v>131</v>
      </c>
      <c r="G4" s="64" t="s">
        <v>1785</v>
      </c>
      <c r="K4" s="64">
        <v>0</v>
      </c>
      <c r="L4" s="64">
        <v>0</v>
      </c>
    </row>
    <row r="5" spans="1:13">
      <c r="A5" s="64">
        <v>133</v>
      </c>
      <c r="B5" s="63" t="s">
        <v>1788</v>
      </c>
      <c r="C5" s="64">
        <v>133</v>
      </c>
      <c r="D5" s="64">
        <v>133</v>
      </c>
      <c r="G5" s="64" t="s">
        <v>1785</v>
      </c>
      <c r="K5" s="64">
        <v>0</v>
      </c>
      <c r="L5" s="64">
        <v>0</v>
      </c>
    </row>
    <row r="6" spans="1:13">
      <c r="A6" s="64">
        <v>134</v>
      </c>
      <c r="B6" s="63" t="s">
        <v>1789</v>
      </c>
      <c r="C6" s="64">
        <v>134</v>
      </c>
      <c r="D6" s="64">
        <v>134</v>
      </c>
      <c r="G6" s="64" t="s">
        <v>1785</v>
      </c>
      <c r="K6" s="64">
        <v>0</v>
      </c>
      <c r="L6" s="64">
        <v>0</v>
      </c>
    </row>
    <row r="7" spans="1:13">
      <c r="A7" s="64">
        <v>151</v>
      </c>
      <c r="B7" s="63" t="s">
        <v>1790</v>
      </c>
      <c r="C7" s="64">
        <v>151</v>
      </c>
      <c r="D7" s="64">
        <v>151</v>
      </c>
      <c r="G7" s="64" t="s">
        <v>1785</v>
      </c>
      <c r="K7" s="64">
        <v>0</v>
      </c>
      <c r="L7" s="64">
        <v>0</v>
      </c>
    </row>
    <row r="8" spans="1:13">
      <c r="A8" s="64">
        <v>152</v>
      </c>
      <c r="B8" s="63" t="s">
        <v>1791</v>
      </c>
      <c r="C8" s="64">
        <v>152</v>
      </c>
      <c r="D8" s="64">
        <v>152</v>
      </c>
      <c r="G8" s="64" t="s">
        <v>1785</v>
      </c>
      <c r="K8" s="64">
        <v>0</v>
      </c>
      <c r="L8" s="64">
        <v>0</v>
      </c>
    </row>
    <row r="9" spans="1:13">
      <c r="A9" s="64">
        <v>171</v>
      </c>
      <c r="B9" s="63" t="s">
        <v>1792</v>
      </c>
      <c r="C9" s="64">
        <v>171</v>
      </c>
      <c r="D9" s="64">
        <v>171</v>
      </c>
      <c r="G9" s="64" t="s">
        <v>1793</v>
      </c>
      <c r="K9" s="64">
        <v>0</v>
      </c>
      <c r="L9" s="64">
        <v>0</v>
      </c>
    </row>
    <row r="10" spans="1:13">
      <c r="A10" s="64">
        <v>172</v>
      </c>
      <c r="B10" s="63" t="s">
        <v>1794</v>
      </c>
      <c r="C10" s="64">
        <v>172</v>
      </c>
      <c r="D10" s="64">
        <v>172</v>
      </c>
      <c r="G10" s="64" t="s">
        <v>1795</v>
      </c>
      <c r="K10" s="64">
        <v>0</v>
      </c>
      <c r="L10" s="64">
        <v>0</v>
      </c>
    </row>
    <row r="11" spans="1:13">
      <c r="A11" s="64">
        <v>211</v>
      </c>
      <c r="B11" s="63" t="s">
        <v>1796</v>
      </c>
      <c r="C11" s="64">
        <v>211</v>
      </c>
      <c r="D11" s="64">
        <v>211</v>
      </c>
      <c r="G11" s="64" t="s">
        <v>1795</v>
      </c>
      <c r="K11" s="64">
        <v>0</v>
      </c>
      <c r="L11" s="64">
        <v>0</v>
      </c>
    </row>
    <row r="12" spans="1:13">
      <c r="A12" s="64">
        <v>212</v>
      </c>
      <c r="B12" s="63" t="s">
        <v>1797</v>
      </c>
      <c r="C12" s="64">
        <v>212</v>
      </c>
      <c r="D12" s="64">
        <v>212</v>
      </c>
      <c r="G12" s="64" t="s">
        <v>1795</v>
      </c>
      <c r="K12" s="64">
        <v>0</v>
      </c>
      <c r="L12" s="64">
        <v>0</v>
      </c>
    </row>
    <row r="13" spans="1:13">
      <c r="A13" s="64">
        <v>213</v>
      </c>
      <c r="B13" s="63" t="s">
        <v>1798</v>
      </c>
      <c r="C13" s="64">
        <v>213</v>
      </c>
      <c r="D13" s="64">
        <v>213</v>
      </c>
      <c r="G13" s="64" t="s">
        <v>1795</v>
      </c>
      <c r="K13" s="64">
        <v>0</v>
      </c>
      <c r="L13" s="64">
        <v>0</v>
      </c>
    </row>
    <row r="14" spans="1:13">
      <c r="A14" s="64">
        <v>230</v>
      </c>
      <c r="B14" s="63" t="s">
        <v>1799</v>
      </c>
      <c r="C14" s="64">
        <v>230</v>
      </c>
      <c r="D14" s="64">
        <v>230</v>
      </c>
      <c r="G14" s="64" t="s">
        <v>1795</v>
      </c>
      <c r="K14" s="64">
        <v>0</v>
      </c>
      <c r="L14" s="64">
        <v>0</v>
      </c>
    </row>
    <row r="15" spans="1:13">
      <c r="A15" s="64">
        <v>250</v>
      </c>
      <c r="B15" s="63" t="s">
        <v>1800</v>
      </c>
      <c r="C15" s="64">
        <v>250</v>
      </c>
      <c r="D15" s="64">
        <v>250</v>
      </c>
      <c r="G15" s="64" t="s">
        <v>1795</v>
      </c>
      <c r="K15" s="64">
        <v>0</v>
      </c>
      <c r="L15" s="64">
        <v>0</v>
      </c>
    </row>
    <row r="16" spans="1:13">
      <c r="A16" s="64">
        <v>251</v>
      </c>
      <c r="B16" s="63" t="s">
        <v>1801</v>
      </c>
      <c r="C16" s="64">
        <v>251</v>
      </c>
      <c r="D16" s="64">
        <v>251</v>
      </c>
      <c r="G16" s="64" t="s">
        <v>1795</v>
      </c>
      <c r="K16" s="64">
        <v>0</v>
      </c>
      <c r="L16" s="64">
        <v>0</v>
      </c>
    </row>
    <row r="17" spans="1:12">
      <c r="A17" s="64">
        <v>252</v>
      </c>
      <c r="B17" s="63" t="s">
        <v>1802</v>
      </c>
      <c r="C17" s="64">
        <v>252</v>
      </c>
      <c r="D17" s="64">
        <v>252</v>
      </c>
      <c r="G17" s="64" t="s">
        <v>1795</v>
      </c>
      <c r="K17" s="64">
        <v>0</v>
      </c>
      <c r="L17" s="64">
        <v>0</v>
      </c>
    </row>
    <row r="18" spans="1:12">
      <c r="A18" s="64">
        <v>260</v>
      </c>
      <c r="B18" s="63" t="s">
        <v>1803</v>
      </c>
      <c r="C18" s="64">
        <v>260</v>
      </c>
      <c r="D18" s="64">
        <v>260</v>
      </c>
      <c r="G18" s="64" t="s">
        <v>1795</v>
      </c>
      <c r="K18" s="64">
        <v>0</v>
      </c>
      <c r="L18" s="64">
        <v>0</v>
      </c>
    </row>
    <row r="19" spans="1:12">
      <c r="A19" s="64">
        <v>261</v>
      </c>
      <c r="B19" s="63" t="s">
        <v>1804</v>
      </c>
      <c r="C19" s="64">
        <v>261</v>
      </c>
      <c r="D19" s="64">
        <v>261</v>
      </c>
      <c r="G19" s="64" t="s">
        <v>1795</v>
      </c>
      <c r="K19" s="64">
        <v>0</v>
      </c>
      <c r="L19" s="64">
        <v>0</v>
      </c>
    </row>
    <row r="20" spans="1:12">
      <c r="A20" s="64">
        <v>262</v>
      </c>
      <c r="B20" s="63" t="s">
        <v>1805</v>
      </c>
      <c r="C20" s="64">
        <v>262</v>
      </c>
      <c r="D20" s="64">
        <v>262</v>
      </c>
      <c r="G20" s="64" t="s">
        <v>1795</v>
      </c>
      <c r="K20" s="64">
        <v>0</v>
      </c>
      <c r="L20" s="64">
        <v>0</v>
      </c>
    </row>
    <row r="21" spans="1:12">
      <c r="A21" s="64">
        <v>263</v>
      </c>
      <c r="B21" s="63" t="s">
        <v>1806</v>
      </c>
      <c r="C21" s="64">
        <v>263</v>
      </c>
      <c r="D21" s="64">
        <v>263</v>
      </c>
      <c r="G21" s="64" t="s">
        <v>1795</v>
      </c>
      <c r="K21" s="64">
        <v>0</v>
      </c>
      <c r="L21" s="64">
        <v>0</v>
      </c>
    </row>
    <row r="22" spans="1:12">
      <c r="A22" s="64">
        <v>328</v>
      </c>
      <c r="B22" s="63" t="s">
        <v>1807</v>
      </c>
      <c r="C22" s="64">
        <v>328</v>
      </c>
      <c r="D22" s="64">
        <v>328</v>
      </c>
      <c r="G22" s="64" t="s">
        <v>1808</v>
      </c>
      <c r="K22" s="64">
        <v>0</v>
      </c>
      <c r="L22" s="64">
        <v>0</v>
      </c>
    </row>
    <row r="23" spans="1:12">
      <c r="A23" s="64">
        <v>330</v>
      </c>
      <c r="B23" s="63" t="s">
        <v>1809</v>
      </c>
      <c r="C23" s="64">
        <v>330</v>
      </c>
      <c r="D23" s="64">
        <v>330</v>
      </c>
      <c r="G23" s="64" t="s">
        <v>1808</v>
      </c>
      <c r="K23" s="64">
        <v>0</v>
      </c>
      <c r="L23" s="64">
        <v>0</v>
      </c>
    </row>
    <row r="24" spans="1:12">
      <c r="A24" s="64">
        <v>331</v>
      </c>
      <c r="B24" s="63" t="s">
        <v>1810</v>
      </c>
      <c r="C24" s="64">
        <v>331</v>
      </c>
      <c r="D24" s="64">
        <v>331</v>
      </c>
      <c r="G24" s="64" t="s">
        <v>1811</v>
      </c>
      <c r="K24" s="64">
        <v>0</v>
      </c>
      <c r="L24" s="64">
        <v>0</v>
      </c>
    </row>
    <row r="25" spans="1:12">
      <c r="A25" s="64">
        <v>332</v>
      </c>
      <c r="B25" s="63" t="s">
        <v>1812</v>
      </c>
      <c r="C25" s="64">
        <v>332</v>
      </c>
      <c r="D25" s="64">
        <v>332</v>
      </c>
      <c r="G25" s="64" t="s">
        <v>1811</v>
      </c>
      <c r="K25" s="64">
        <v>0</v>
      </c>
      <c r="L25" s="64">
        <v>0</v>
      </c>
    </row>
    <row r="26" spans="1:12">
      <c r="A26" s="64">
        <v>333</v>
      </c>
      <c r="B26" s="63" t="s">
        <v>1813</v>
      </c>
      <c r="C26" s="64">
        <v>333</v>
      </c>
      <c r="D26" s="64">
        <v>333</v>
      </c>
      <c r="G26" s="64" t="s">
        <v>1808</v>
      </c>
      <c r="K26" s="64">
        <v>0</v>
      </c>
      <c r="L26" s="64">
        <v>0</v>
      </c>
    </row>
    <row r="27" spans="1:12">
      <c r="A27" s="64">
        <v>334</v>
      </c>
      <c r="B27" s="63" t="s">
        <v>1814</v>
      </c>
      <c r="C27" s="64">
        <v>334</v>
      </c>
      <c r="D27" s="64">
        <v>334</v>
      </c>
      <c r="G27" s="64" t="s">
        <v>1808</v>
      </c>
      <c r="K27" s="64">
        <v>0</v>
      </c>
      <c r="L27" s="64">
        <v>0</v>
      </c>
    </row>
    <row r="28" spans="1:12">
      <c r="A28" s="64">
        <v>335</v>
      </c>
      <c r="B28" s="63" t="s">
        <v>1815</v>
      </c>
      <c r="C28" s="64">
        <v>335</v>
      </c>
      <c r="D28" s="64">
        <v>335</v>
      </c>
      <c r="G28" s="64" t="s">
        <v>1811</v>
      </c>
      <c r="K28" s="64">
        <v>0</v>
      </c>
      <c r="L28" s="64">
        <v>0</v>
      </c>
    </row>
    <row r="29" spans="1:12">
      <c r="A29" s="64">
        <v>411</v>
      </c>
      <c r="B29" s="63" t="s">
        <v>1816</v>
      </c>
      <c r="C29" s="64">
        <v>411</v>
      </c>
      <c r="D29" s="64">
        <v>411</v>
      </c>
      <c r="G29" s="64" t="s">
        <v>1817</v>
      </c>
      <c r="K29" s="64">
        <v>0</v>
      </c>
      <c r="L29" s="64">
        <v>0</v>
      </c>
    </row>
    <row r="30" spans="1:12">
      <c r="A30" s="64">
        <v>420</v>
      </c>
      <c r="B30" s="63" t="s">
        <v>1818</v>
      </c>
      <c r="C30" s="64">
        <v>420</v>
      </c>
      <c r="D30" s="64">
        <v>420</v>
      </c>
      <c r="G30" s="64" t="s">
        <v>1819</v>
      </c>
      <c r="K30" s="64">
        <v>0</v>
      </c>
      <c r="L30" s="64">
        <v>0</v>
      </c>
    </row>
    <row r="31" spans="1:12">
      <c r="A31" s="64">
        <v>432</v>
      </c>
      <c r="B31" s="63" t="s">
        <v>1820</v>
      </c>
      <c r="C31" s="64">
        <v>432</v>
      </c>
      <c r="D31" s="64">
        <v>432</v>
      </c>
      <c r="G31" s="64" t="s">
        <v>1793</v>
      </c>
      <c r="K31" s="64">
        <v>0</v>
      </c>
      <c r="L31" s="64">
        <v>0</v>
      </c>
    </row>
    <row r="32" spans="1:12">
      <c r="A32" s="64">
        <v>433</v>
      </c>
      <c r="B32" s="63" t="s">
        <v>1821</v>
      </c>
      <c r="C32" s="64">
        <v>433</v>
      </c>
      <c r="D32" s="64">
        <v>433</v>
      </c>
      <c r="G32" s="64" t="s">
        <v>1793</v>
      </c>
      <c r="K32" s="64">
        <v>0</v>
      </c>
      <c r="L32" s="64">
        <v>0</v>
      </c>
    </row>
    <row r="33" spans="1:13">
      <c r="A33" s="64">
        <v>434</v>
      </c>
      <c r="B33" s="63" t="s">
        <v>1822</v>
      </c>
      <c r="C33" s="64">
        <v>434</v>
      </c>
      <c r="D33" s="64">
        <v>434</v>
      </c>
      <c r="G33" s="64" t="s">
        <v>1808</v>
      </c>
      <c r="K33" s="64">
        <v>0</v>
      </c>
      <c r="L33" s="64">
        <v>0</v>
      </c>
    </row>
    <row r="34" spans="1:13">
      <c r="A34" s="64">
        <v>435</v>
      </c>
      <c r="B34" s="63" t="s">
        <v>1823</v>
      </c>
      <c r="C34" s="64">
        <v>435</v>
      </c>
      <c r="D34" s="64">
        <v>435</v>
      </c>
      <c r="G34" s="64" t="s">
        <v>1793</v>
      </c>
      <c r="K34" s="64">
        <v>0</v>
      </c>
      <c r="L34" s="64">
        <v>0</v>
      </c>
      <c r="M34" s="64" t="s">
        <v>1824</v>
      </c>
    </row>
    <row r="35" spans="1:13">
      <c r="A35" s="64">
        <v>436</v>
      </c>
      <c r="B35" s="63" t="s">
        <v>1825</v>
      </c>
      <c r="C35" s="64">
        <v>436</v>
      </c>
      <c r="D35" s="64">
        <v>436</v>
      </c>
      <c r="G35" s="64" t="s">
        <v>1793</v>
      </c>
      <c r="K35" s="64">
        <v>0</v>
      </c>
      <c r="L35" s="64">
        <v>0</v>
      </c>
    </row>
    <row r="36" spans="1:13">
      <c r="A36" s="64">
        <v>437</v>
      </c>
      <c r="B36" s="63" t="s">
        <v>1826</v>
      </c>
      <c r="C36" s="64">
        <v>437</v>
      </c>
      <c r="D36" s="64">
        <v>437</v>
      </c>
      <c r="G36" s="64" t="s">
        <v>1793</v>
      </c>
      <c r="K36" s="64">
        <v>0</v>
      </c>
      <c r="L36" s="64">
        <v>0</v>
      </c>
    </row>
    <row r="37" spans="1:13">
      <c r="A37" s="64">
        <v>438</v>
      </c>
      <c r="B37" s="63" t="s">
        <v>1827</v>
      </c>
      <c r="C37" s="64">
        <v>438</v>
      </c>
      <c r="D37" s="64">
        <v>438</v>
      </c>
      <c r="G37" s="64" t="s">
        <v>1793</v>
      </c>
      <c r="K37" s="64">
        <v>0</v>
      </c>
      <c r="L37" s="64">
        <v>0</v>
      </c>
    </row>
    <row r="38" spans="1:13">
      <c r="A38" s="64">
        <v>439</v>
      </c>
      <c r="B38" s="63" t="s">
        <v>1828</v>
      </c>
      <c r="C38" s="64">
        <v>439</v>
      </c>
      <c r="D38" s="64">
        <v>439</v>
      </c>
      <c r="G38" s="64" t="s">
        <v>1808</v>
      </c>
      <c r="K38" s="64">
        <v>0</v>
      </c>
      <c r="L38" s="64">
        <v>0</v>
      </c>
    </row>
    <row r="39" spans="1:13">
      <c r="A39" s="64">
        <v>441</v>
      </c>
      <c r="B39" s="63" t="s">
        <v>1829</v>
      </c>
      <c r="C39" s="64">
        <v>441</v>
      </c>
      <c r="D39" s="64">
        <v>441</v>
      </c>
      <c r="G39" s="64" t="s">
        <v>1811</v>
      </c>
      <c r="K39" s="64">
        <v>0</v>
      </c>
      <c r="L39" s="64">
        <v>0</v>
      </c>
    </row>
    <row r="40" spans="1:13">
      <c r="A40" s="64">
        <v>450</v>
      </c>
      <c r="B40" s="63" t="s">
        <v>1830</v>
      </c>
      <c r="C40" s="64">
        <v>450</v>
      </c>
      <c r="D40" s="64">
        <v>450</v>
      </c>
      <c r="G40" s="64" t="s">
        <v>1819</v>
      </c>
      <c r="K40" s="64">
        <v>0</v>
      </c>
      <c r="L40" s="64">
        <v>0</v>
      </c>
    </row>
    <row r="41" spans="1:13">
      <c r="A41" s="64">
        <v>451</v>
      </c>
      <c r="B41" s="63" t="s">
        <v>1831</v>
      </c>
      <c r="C41" s="64">
        <v>451</v>
      </c>
      <c r="D41" s="64">
        <v>451</v>
      </c>
      <c r="G41" s="64" t="s">
        <v>1819</v>
      </c>
      <c r="K41" s="64">
        <v>0</v>
      </c>
      <c r="L41" s="64">
        <v>0</v>
      </c>
    </row>
    <row r="42" spans="1:13">
      <c r="A42" s="64">
        <v>453</v>
      </c>
      <c r="B42" s="63" t="s">
        <v>1832</v>
      </c>
      <c r="C42" s="64">
        <v>453</v>
      </c>
      <c r="D42" s="64">
        <v>453</v>
      </c>
      <c r="G42" s="64" t="s">
        <v>1808</v>
      </c>
      <c r="K42" s="64">
        <v>0</v>
      </c>
      <c r="L42" s="64">
        <v>0</v>
      </c>
    </row>
    <row r="43" spans="1:13">
      <c r="A43" s="64">
        <v>454</v>
      </c>
      <c r="B43" s="63" t="s">
        <v>1833</v>
      </c>
      <c r="C43" s="64">
        <v>454</v>
      </c>
      <c r="D43" s="64">
        <v>454</v>
      </c>
      <c r="G43" s="64" t="s">
        <v>1808</v>
      </c>
      <c r="K43" s="64">
        <v>0</v>
      </c>
      <c r="L43" s="64">
        <v>0</v>
      </c>
    </row>
    <row r="44" spans="1:13">
      <c r="A44" s="64">
        <v>456</v>
      </c>
      <c r="B44" s="63" t="s">
        <v>1834</v>
      </c>
      <c r="C44" s="64">
        <v>456</v>
      </c>
      <c r="D44" s="64">
        <v>456</v>
      </c>
      <c r="G44" s="64" t="s">
        <v>1808</v>
      </c>
      <c r="K44" s="64">
        <v>0</v>
      </c>
      <c r="L44" s="64">
        <v>0</v>
      </c>
    </row>
    <row r="45" spans="1:13">
      <c r="A45" s="64">
        <v>462</v>
      </c>
      <c r="B45" s="63" t="s">
        <v>1835</v>
      </c>
      <c r="C45" s="64">
        <v>462</v>
      </c>
      <c r="D45" s="64">
        <v>462</v>
      </c>
      <c r="G45" s="64" t="s">
        <v>1817</v>
      </c>
      <c r="K45" s="64">
        <v>0</v>
      </c>
      <c r="L45" s="64">
        <v>0</v>
      </c>
    </row>
    <row r="46" spans="1:13">
      <c r="A46" s="64">
        <v>463</v>
      </c>
      <c r="B46" s="63" t="s">
        <v>1836</v>
      </c>
      <c r="C46" s="64">
        <v>463</v>
      </c>
      <c r="D46" s="64">
        <v>463</v>
      </c>
      <c r="G46" s="64" t="s">
        <v>1817</v>
      </c>
      <c r="K46" s="64">
        <v>0</v>
      </c>
      <c r="L46" s="64">
        <v>0</v>
      </c>
    </row>
    <row r="47" spans="1:13">
      <c r="A47" s="64">
        <v>465</v>
      </c>
      <c r="B47" s="63" t="s">
        <v>1837</v>
      </c>
      <c r="C47" s="64">
        <v>465</v>
      </c>
      <c r="D47" s="64">
        <v>465</v>
      </c>
      <c r="G47" s="64" t="s">
        <v>1817</v>
      </c>
      <c r="K47" s="64">
        <v>0</v>
      </c>
      <c r="L47" s="64">
        <v>0</v>
      </c>
    </row>
    <row r="48" spans="1:13">
      <c r="A48" s="64">
        <v>466</v>
      </c>
      <c r="B48" s="63" t="s">
        <v>1838</v>
      </c>
      <c r="C48" s="64">
        <v>466</v>
      </c>
      <c r="D48" s="64">
        <v>466</v>
      </c>
      <c r="G48" s="64" t="s">
        <v>1817</v>
      </c>
      <c r="K48" s="64">
        <v>0</v>
      </c>
      <c r="L48" s="64">
        <v>0</v>
      </c>
    </row>
    <row r="49" spans="1:12">
      <c r="A49" s="64">
        <v>530</v>
      </c>
      <c r="B49" s="63" t="s">
        <v>1839</v>
      </c>
      <c r="C49" s="64">
        <v>530</v>
      </c>
      <c r="D49" s="64">
        <v>530</v>
      </c>
      <c r="G49" s="64" t="s">
        <v>1840</v>
      </c>
      <c r="K49" s="64">
        <v>0</v>
      </c>
      <c r="L49" s="64">
        <v>0</v>
      </c>
    </row>
    <row r="50" spans="1:12">
      <c r="A50" s="64">
        <v>532</v>
      </c>
      <c r="B50" s="63" t="s">
        <v>1841</v>
      </c>
      <c r="C50" s="64">
        <v>532</v>
      </c>
      <c r="D50" s="64">
        <v>532</v>
      </c>
      <c r="G50" s="64" t="s">
        <v>1840</v>
      </c>
      <c r="K50" s="64">
        <v>0</v>
      </c>
      <c r="L50" s="64">
        <v>0</v>
      </c>
    </row>
    <row r="51" spans="1:12">
      <c r="A51" s="64">
        <v>546</v>
      </c>
      <c r="B51" s="63" t="s">
        <v>1842</v>
      </c>
      <c r="C51" s="64">
        <v>546</v>
      </c>
      <c r="D51" s="64">
        <v>546</v>
      </c>
      <c r="G51" s="64" t="s">
        <v>1808</v>
      </c>
      <c r="K51" s="64">
        <v>0</v>
      </c>
      <c r="L51" s="64">
        <v>0</v>
      </c>
    </row>
    <row r="52" spans="1:12">
      <c r="A52" s="64">
        <v>547</v>
      </c>
      <c r="B52" s="63" t="s">
        <v>1843</v>
      </c>
      <c r="C52" s="64">
        <v>547</v>
      </c>
      <c r="D52" s="64">
        <v>547</v>
      </c>
      <c r="G52" s="64" t="s">
        <v>1793</v>
      </c>
      <c r="K52" s="64">
        <v>0</v>
      </c>
      <c r="L52" s="64">
        <v>0</v>
      </c>
    </row>
    <row r="53" spans="1:12">
      <c r="A53" s="64">
        <v>548</v>
      </c>
      <c r="B53" s="63" t="s">
        <v>1844</v>
      </c>
      <c r="C53" s="64">
        <v>548</v>
      </c>
      <c r="D53" s="64">
        <v>548</v>
      </c>
      <c r="G53" s="64" t="s">
        <v>1793</v>
      </c>
      <c r="K53" s="64">
        <v>0</v>
      </c>
      <c r="L53" s="64">
        <v>0</v>
      </c>
    </row>
    <row r="54" spans="1:12">
      <c r="A54" s="64">
        <v>549</v>
      </c>
      <c r="B54" s="63" t="s">
        <v>1845</v>
      </c>
      <c r="C54" s="64">
        <v>549</v>
      </c>
      <c r="D54" s="64">
        <v>549</v>
      </c>
      <c r="G54" s="64" t="s">
        <v>1793</v>
      </c>
      <c r="K54" s="64">
        <v>0</v>
      </c>
      <c r="L54" s="64">
        <v>0</v>
      </c>
    </row>
    <row r="55" spans="1:12">
      <c r="A55" s="64">
        <v>552</v>
      </c>
      <c r="B55" s="63" t="s">
        <v>1846</v>
      </c>
      <c r="C55" s="64">
        <v>552</v>
      </c>
      <c r="D55" s="64">
        <v>552</v>
      </c>
      <c r="G55" s="64" t="s">
        <v>1808</v>
      </c>
      <c r="K55" s="64">
        <v>0</v>
      </c>
      <c r="L55" s="64">
        <v>0</v>
      </c>
    </row>
    <row r="56" spans="1:12">
      <c r="A56" s="64">
        <v>553</v>
      </c>
      <c r="B56" s="63" t="s">
        <v>1847</v>
      </c>
      <c r="C56" s="64">
        <v>553</v>
      </c>
      <c r="D56" s="64">
        <v>553</v>
      </c>
      <c r="G56" s="64" t="s">
        <v>1808</v>
      </c>
      <c r="K56" s="64">
        <v>0</v>
      </c>
      <c r="L56" s="64">
        <v>0</v>
      </c>
    </row>
    <row r="57" spans="1:12">
      <c r="A57" s="64">
        <v>554</v>
      </c>
      <c r="B57" s="63" t="s">
        <v>1848</v>
      </c>
      <c r="C57" s="64">
        <v>554</v>
      </c>
      <c r="D57" s="64">
        <v>554</v>
      </c>
      <c r="G57" s="64" t="s">
        <v>1808</v>
      </c>
      <c r="K57" s="64">
        <v>0</v>
      </c>
      <c r="L57" s="64">
        <v>0</v>
      </c>
    </row>
    <row r="58" spans="1:12">
      <c r="A58" s="64">
        <v>562</v>
      </c>
      <c r="B58" s="63" t="s">
        <v>1849</v>
      </c>
      <c r="C58" s="64">
        <v>562</v>
      </c>
      <c r="D58" s="64">
        <v>562</v>
      </c>
      <c r="G58" s="64" t="s">
        <v>1840</v>
      </c>
      <c r="K58" s="64">
        <v>0</v>
      </c>
      <c r="L58" s="64">
        <v>0</v>
      </c>
    </row>
    <row r="59" spans="1:12">
      <c r="A59" s="64">
        <v>563</v>
      </c>
      <c r="B59" s="63" t="s">
        <v>1850</v>
      </c>
      <c r="C59" s="64">
        <v>563</v>
      </c>
      <c r="D59" s="64">
        <v>563</v>
      </c>
      <c r="G59" s="64" t="s">
        <v>1840</v>
      </c>
      <c r="K59" s="64">
        <v>0</v>
      </c>
      <c r="L59" s="64">
        <v>0</v>
      </c>
    </row>
    <row r="60" spans="1:12">
      <c r="A60" s="64">
        <v>580</v>
      </c>
      <c r="B60" s="63" t="s">
        <v>1851</v>
      </c>
      <c r="C60" s="64">
        <v>580</v>
      </c>
      <c r="D60" s="64">
        <v>580</v>
      </c>
      <c r="G60" s="64" t="s">
        <v>1817</v>
      </c>
      <c r="K60" s="64">
        <v>0</v>
      </c>
      <c r="L60" s="64">
        <v>0</v>
      </c>
    </row>
    <row r="61" spans="1:12">
      <c r="A61" s="64">
        <v>583</v>
      </c>
      <c r="B61" s="63" t="s">
        <v>1852</v>
      </c>
      <c r="C61" s="64">
        <v>583</v>
      </c>
      <c r="D61" s="64">
        <v>583</v>
      </c>
      <c r="G61" s="64" t="s">
        <v>1817</v>
      </c>
      <c r="K61" s="64">
        <v>0</v>
      </c>
      <c r="L61" s="64">
        <v>0</v>
      </c>
    </row>
    <row r="62" spans="1:12">
      <c r="A62" s="64">
        <v>588</v>
      </c>
      <c r="B62" s="63" t="s">
        <v>1853</v>
      </c>
      <c r="C62" s="64">
        <v>588</v>
      </c>
      <c r="D62" s="64">
        <v>588</v>
      </c>
      <c r="G62" s="64" t="s">
        <v>1840</v>
      </c>
      <c r="K62" s="64">
        <v>0</v>
      </c>
      <c r="L62" s="64">
        <v>0</v>
      </c>
    </row>
    <row r="63" spans="1:12">
      <c r="A63" s="64">
        <v>589</v>
      </c>
      <c r="B63" s="63" t="s">
        <v>1854</v>
      </c>
      <c r="C63" s="64">
        <v>589</v>
      </c>
      <c r="D63" s="64">
        <v>589</v>
      </c>
      <c r="G63" s="64" t="s">
        <v>1840</v>
      </c>
      <c r="K63" s="64">
        <v>0</v>
      </c>
      <c r="L63" s="64">
        <v>0</v>
      </c>
    </row>
    <row r="64" spans="1:12">
      <c r="A64" s="64">
        <v>590</v>
      </c>
      <c r="B64" s="63" t="s">
        <v>1855</v>
      </c>
      <c r="C64" s="64">
        <v>590</v>
      </c>
      <c r="D64" s="64">
        <v>590</v>
      </c>
      <c r="G64" s="64" t="s">
        <v>1840</v>
      </c>
      <c r="K64" s="64">
        <v>0</v>
      </c>
      <c r="L64" s="64">
        <v>0</v>
      </c>
    </row>
    <row r="65" spans="1:12">
      <c r="A65" s="64">
        <v>611</v>
      </c>
      <c r="B65" s="63" t="s">
        <v>1856</v>
      </c>
      <c r="C65" s="64">
        <v>611</v>
      </c>
      <c r="D65" s="64">
        <v>611</v>
      </c>
      <c r="G65" s="64" t="s">
        <v>1819</v>
      </c>
      <c r="K65" s="64">
        <v>0</v>
      </c>
      <c r="L65" s="64">
        <v>0</v>
      </c>
    </row>
    <row r="66" spans="1:12">
      <c r="A66" s="64">
        <v>612</v>
      </c>
      <c r="B66" s="63" t="s">
        <v>1857</v>
      </c>
      <c r="C66" s="64">
        <v>612</v>
      </c>
      <c r="D66" s="64">
        <v>612</v>
      </c>
      <c r="G66" s="64" t="s">
        <v>1819</v>
      </c>
      <c r="K66" s="64">
        <v>0</v>
      </c>
      <c r="L66" s="64">
        <v>0</v>
      </c>
    </row>
    <row r="67" spans="1:12">
      <c r="A67" s="64">
        <v>613</v>
      </c>
      <c r="B67" s="63" t="s">
        <v>1858</v>
      </c>
      <c r="C67" s="64">
        <v>613</v>
      </c>
      <c r="D67" s="64">
        <v>613</v>
      </c>
      <c r="G67" s="64" t="s">
        <v>1819</v>
      </c>
      <c r="K67" s="64">
        <v>0</v>
      </c>
      <c r="L67" s="64">
        <v>0</v>
      </c>
    </row>
    <row r="68" spans="1:12">
      <c r="A68" s="64">
        <v>633</v>
      </c>
      <c r="B68" s="63" t="s">
        <v>1859</v>
      </c>
      <c r="C68" s="64">
        <v>633</v>
      </c>
      <c r="D68" s="64">
        <v>633</v>
      </c>
      <c r="G68" s="64" t="s">
        <v>1819</v>
      </c>
      <c r="K68" s="64">
        <v>0</v>
      </c>
      <c r="L68" s="64">
        <v>0</v>
      </c>
    </row>
    <row r="69" spans="1:12">
      <c r="A69" s="64">
        <v>634</v>
      </c>
      <c r="B69" s="63" t="s">
        <v>1860</v>
      </c>
      <c r="C69" s="64">
        <v>634</v>
      </c>
      <c r="D69" s="64">
        <v>634</v>
      </c>
      <c r="G69" s="64" t="s">
        <v>1819</v>
      </c>
      <c r="K69" s="64">
        <v>0</v>
      </c>
      <c r="L69" s="64">
        <v>0</v>
      </c>
    </row>
    <row r="70" spans="1:12">
      <c r="A70" s="64">
        <v>651</v>
      </c>
      <c r="B70" s="63" t="s">
        <v>1861</v>
      </c>
      <c r="C70" s="64">
        <v>651</v>
      </c>
      <c r="D70" s="64">
        <v>651</v>
      </c>
      <c r="G70" s="64" t="s">
        <v>1817</v>
      </c>
      <c r="K70" s="64">
        <v>0</v>
      </c>
      <c r="L70" s="64">
        <v>0</v>
      </c>
    </row>
    <row r="71" spans="1:12">
      <c r="A71" s="64">
        <v>662</v>
      </c>
      <c r="B71" s="63" t="s">
        <v>1862</v>
      </c>
      <c r="C71" s="64">
        <v>662</v>
      </c>
      <c r="D71" s="64">
        <v>662</v>
      </c>
      <c r="G71" s="64" t="s">
        <v>1811</v>
      </c>
      <c r="K71" s="64">
        <v>0</v>
      </c>
      <c r="L71" s="64">
        <v>0</v>
      </c>
    </row>
    <row r="72" spans="1:12">
      <c r="A72" s="64">
        <v>663</v>
      </c>
      <c r="B72" s="63" t="s">
        <v>1863</v>
      </c>
      <c r="C72" s="64">
        <v>663</v>
      </c>
      <c r="D72" s="64">
        <v>663</v>
      </c>
      <c r="G72" s="64" t="s">
        <v>1811</v>
      </c>
      <c r="K72" s="64">
        <v>0</v>
      </c>
      <c r="L72" s="64">
        <v>0</v>
      </c>
    </row>
    <row r="73" spans="1:12">
      <c r="A73" s="64">
        <v>664</v>
      </c>
      <c r="B73" s="63" t="s">
        <v>1864</v>
      </c>
      <c r="C73" s="64">
        <v>664</v>
      </c>
      <c r="D73" s="64">
        <v>664</v>
      </c>
      <c r="G73" s="64" t="s">
        <v>1811</v>
      </c>
      <c r="K73" s="64">
        <v>0</v>
      </c>
      <c r="L73" s="64">
        <v>0</v>
      </c>
    </row>
    <row r="74" spans="1:12">
      <c r="A74" s="64">
        <v>667</v>
      </c>
      <c r="B74" s="63" t="s">
        <v>1865</v>
      </c>
      <c r="C74" s="64">
        <v>667</v>
      </c>
      <c r="D74" s="64">
        <v>667</v>
      </c>
      <c r="G74" s="64" t="s">
        <v>1811</v>
      </c>
      <c r="K74" s="64">
        <v>0</v>
      </c>
      <c r="L74" s="64">
        <v>0</v>
      </c>
    </row>
    <row r="75" spans="1:12">
      <c r="A75" s="64">
        <v>668</v>
      </c>
      <c r="B75" s="63" t="s">
        <v>1866</v>
      </c>
      <c r="C75" s="64">
        <v>668</v>
      </c>
      <c r="D75" s="64">
        <v>668</v>
      </c>
      <c r="G75" s="64" t="s">
        <v>1811</v>
      </c>
      <c r="K75" s="64">
        <v>0</v>
      </c>
      <c r="L75" s="64">
        <v>0</v>
      </c>
    </row>
    <row r="76" spans="1:12">
      <c r="A76" s="64">
        <v>669</v>
      </c>
      <c r="B76" s="63" t="s">
        <v>1867</v>
      </c>
      <c r="C76" s="64">
        <v>669</v>
      </c>
      <c r="D76" s="64">
        <v>669</v>
      </c>
      <c r="G76" s="64" t="s">
        <v>1811</v>
      </c>
      <c r="K76" s="64">
        <v>0</v>
      </c>
      <c r="L76" s="64">
        <v>0</v>
      </c>
    </row>
    <row r="77" spans="1:12">
      <c r="A77" s="64">
        <v>671</v>
      </c>
      <c r="B77" s="63" t="s">
        <v>1868</v>
      </c>
      <c r="C77" s="64">
        <v>671</v>
      </c>
      <c r="D77" s="64">
        <v>671</v>
      </c>
      <c r="G77" s="64" t="s">
        <v>1819</v>
      </c>
      <c r="K77" s="64">
        <v>0</v>
      </c>
      <c r="L77" s="64">
        <v>0</v>
      </c>
    </row>
    <row r="78" spans="1:12">
      <c r="A78" s="64">
        <v>701</v>
      </c>
      <c r="B78" s="63" t="s">
        <v>1869</v>
      </c>
      <c r="C78" s="64">
        <v>701</v>
      </c>
      <c r="D78" s="64">
        <v>701</v>
      </c>
      <c r="G78" s="64" t="s">
        <v>1819</v>
      </c>
      <c r="K78" s="64">
        <v>0</v>
      </c>
      <c r="L78" s="64">
        <v>0</v>
      </c>
    </row>
    <row r="79" spans="1:12">
      <c r="A79" s="64">
        <v>768</v>
      </c>
      <c r="B79" s="63" t="s">
        <v>1870</v>
      </c>
      <c r="C79" s="64">
        <v>768</v>
      </c>
      <c r="D79" s="64">
        <v>768</v>
      </c>
      <c r="G79" s="64" t="s">
        <v>1871</v>
      </c>
      <c r="K79" s="64">
        <v>0</v>
      </c>
      <c r="L79" s="64">
        <v>0</v>
      </c>
    </row>
    <row r="80" spans="1:12">
      <c r="A80" s="64">
        <v>769</v>
      </c>
      <c r="B80" s="63" t="s">
        <v>1872</v>
      </c>
      <c r="C80" s="64">
        <v>769</v>
      </c>
      <c r="D80" s="64">
        <v>769</v>
      </c>
      <c r="G80" s="64" t="s">
        <v>1871</v>
      </c>
      <c r="K80" s="64">
        <v>0</v>
      </c>
      <c r="L80" s="64">
        <v>0</v>
      </c>
    </row>
    <row r="81" spans="1:13">
      <c r="A81" s="64">
        <v>770</v>
      </c>
      <c r="B81" s="63" t="s">
        <v>1873</v>
      </c>
      <c r="C81" s="64">
        <v>770</v>
      </c>
      <c r="D81" s="64">
        <v>770</v>
      </c>
      <c r="G81" s="64" t="s">
        <v>1871</v>
      </c>
      <c r="K81" s="64">
        <v>0</v>
      </c>
      <c r="L81" s="64">
        <v>0</v>
      </c>
    </row>
    <row r="82" spans="1:13">
      <c r="A82" s="64">
        <v>772</v>
      </c>
      <c r="B82" s="63" t="s">
        <v>1874</v>
      </c>
      <c r="C82" s="64">
        <v>772</v>
      </c>
      <c r="D82" s="64">
        <v>772</v>
      </c>
      <c r="G82" s="64" t="s">
        <v>1871</v>
      </c>
      <c r="K82" s="64">
        <v>0</v>
      </c>
      <c r="L82" s="64">
        <v>0</v>
      </c>
    </row>
    <row r="83" spans="1:13">
      <c r="A83" s="64">
        <v>773</v>
      </c>
      <c r="B83" s="63" t="s">
        <v>1875</v>
      </c>
      <c r="C83" s="64">
        <v>773</v>
      </c>
      <c r="D83" s="64">
        <v>773</v>
      </c>
      <c r="G83" s="64" t="s">
        <v>1871</v>
      </c>
      <c r="K83" s="64">
        <v>0</v>
      </c>
      <c r="L83" s="64">
        <v>0</v>
      </c>
    </row>
    <row r="84" spans="1:13">
      <c r="A84" s="64">
        <v>789</v>
      </c>
      <c r="B84" s="63" t="s">
        <v>1876</v>
      </c>
      <c r="C84" s="64">
        <v>789</v>
      </c>
      <c r="D84" s="64">
        <v>789</v>
      </c>
      <c r="G84" s="64" t="s">
        <v>1785</v>
      </c>
      <c r="K84" s="64">
        <v>0</v>
      </c>
      <c r="L84" s="64">
        <v>0</v>
      </c>
    </row>
    <row r="85" spans="1:13">
      <c r="A85" s="64">
        <v>790</v>
      </c>
      <c r="B85" s="63" t="s">
        <v>1877</v>
      </c>
      <c r="C85" s="64">
        <v>790</v>
      </c>
      <c r="D85" s="64">
        <v>790</v>
      </c>
      <c r="G85" s="64" t="s">
        <v>1785</v>
      </c>
      <c r="K85" s="64">
        <v>0</v>
      </c>
      <c r="L85" s="64">
        <v>0</v>
      </c>
    </row>
    <row r="86" spans="1:13">
      <c r="A86" s="64">
        <v>875</v>
      </c>
      <c r="B86" s="63" t="s">
        <v>1878</v>
      </c>
      <c r="C86" s="64">
        <v>875</v>
      </c>
      <c r="D86" s="64">
        <v>875</v>
      </c>
      <c r="G86" s="64" t="s">
        <v>1871</v>
      </c>
      <c r="K86" s="64">
        <v>0</v>
      </c>
      <c r="L86" s="64">
        <v>0</v>
      </c>
    </row>
    <row r="87" spans="1:13">
      <c r="A87" s="64">
        <v>878</v>
      </c>
      <c r="B87" s="63" t="s">
        <v>1879</v>
      </c>
      <c r="C87" s="64">
        <v>878</v>
      </c>
      <c r="D87" s="64">
        <v>878</v>
      </c>
      <c r="G87" s="64" t="s">
        <v>1871</v>
      </c>
      <c r="K87" s="64">
        <v>0</v>
      </c>
      <c r="L87" s="64">
        <v>0</v>
      </c>
    </row>
    <row r="88" spans="1:13">
      <c r="A88" s="64">
        <v>880</v>
      </c>
      <c r="B88" s="63" t="s">
        <v>1880</v>
      </c>
      <c r="C88" s="64">
        <v>880</v>
      </c>
      <c r="D88" s="64">
        <v>880</v>
      </c>
      <c r="G88" s="64" t="s">
        <v>1871</v>
      </c>
      <c r="K88" s="64">
        <v>0</v>
      </c>
      <c r="L88" s="64">
        <v>0</v>
      </c>
    </row>
    <row r="89" spans="1:13">
      <c r="A89" s="64">
        <v>983</v>
      </c>
      <c r="B89" s="63" t="s">
        <v>1881</v>
      </c>
      <c r="C89" s="64">
        <v>983</v>
      </c>
      <c r="D89" s="64">
        <v>983</v>
      </c>
      <c r="G89" s="64" t="s">
        <v>1871</v>
      </c>
      <c r="K89" s="64">
        <v>0</v>
      </c>
      <c r="L89" s="64">
        <v>0</v>
      </c>
    </row>
    <row r="90" spans="1:13">
      <c r="A90" s="64">
        <v>984</v>
      </c>
      <c r="B90" s="63" t="s">
        <v>1882</v>
      </c>
      <c r="C90" s="64">
        <v>984</v>
      </c>
      <c r="D90" s="64">
        <v>984</v>
      </c>
      <c r="G90" s="64" t="s">
        <v>1871</v>
      </c>
      <c r="K90" s="64">
        <v>0</v>
      </c>
      <c r="L90" s="64">
        <v>0</v>
      </c>
    </row>
    <row r="91" spans="1:13">
      <c r="A91" s="64">
        <v>985</v>
      </c>
      <c r="B91" s="63" t="s">
        <v>1883</v>
      </c>
      <c r="C91" s="64">
        <v>985</v>
      </c>
      <c r="D91" s="64">
        <v>985</v>
      </c>
      <c r="G91" s="64" t="s">
        <v>1871</v>
      </c>
      <c r="K91" s="64">
        <v>0</v>
      </c>
      <c r="L91" s="64">
        <v>0</v>
      </c>
    </row>
    <row r="92" spans="1:13">
      <c r="A92" s="64">
        <v>989</v>
      </c>
      <c r="B92" s="63" t="s">
        <v>1884</v>
      </c>
      <c r="C92" s="64">
        <v>989</v>
      </c>
      <c r="D92" s="64">
        <v>989</v>
      </c>
      <c r="G92" s="64" t="s">
        <v>1871</v>
      </c>
      <c r="K92" s="64">
        <v>0</v>
      </c>
      <c r="L92" s="64">
        <v>0</v>
      </c>
    </row>
    <row r="93" spans="1:13">
      <c r="A93" s="64">
        <v>995</v>
      </c>
      <c r="B93" s="63" t="s">
        <v>1885</v>
      </c>
      <c r="C93" s="64">
        <v>995</v>
      </c>
      <c r="D93" s="64">
        <v>995</v>
      </c>
      <c r="G93" s="64" t="s">
        <v>1785</v>
      </c>
      <c r="K93" s="64">
        <v>0</v>
      </c>
      <c r="L93" s="64">
        <v>0</v>
      </c>
    </row>
    <row r="94" spans="1:13">
      <c r="A94" s="64" t="s">
        <v>1887</v>
      </c>
      <c r="B94" s="63" t="s">
        <v>1886</v>
      </c>
      <c r="C94" s="7" t="s">
        <v>2380</v>
      </c>
      <c r="D94" s="7" t="s">
        <v>2317</v>
      </c>
      <c r="E94" s="64" t="s">
        <v>1888</v>
      </c>
      <c r="F94" s="64" t="s">
        <v>1889</v>
      </c>
      <c r="G94" s="64" t="s">
        <v>1890</v>
      </c>
      <c r="H94" s="64" t="s">
        <v>1891</v>
      </c>
      <c r="I94" s="64" t="s">
        <v>1890</v>
      </c>
      <c r="J94" s="64" t="s">
        <v>1891</v>
      </c>
      <c r="K94" s="64">
        <v>1</v>
      </c>
      <c r="L94" s="64">
        <v>1</v>
      </c>
      <c r="M94" s="64" t="s">
        <v>1892</v>
      </c>
    </row>
    <row r="95" spans="1:13">
      <c r="A95" s="64" t="s">
        <v>1894</v>
      </c>
      <c r="B95" s="63" t="s">
        <v>1893</v>
      </c>
      <c r="C95" s="7" t="s">
        <v>2381</v>
      </c>
      <c r="D95" s="7" t="s">
        <v>2318</v>
      </c>
      <c r="E95" s="64" t="s">
        <v>1895</v>
      </c>
      <c r="F95" s="64" t="s">
        <v>1896</v>
      </c>
      <c r="G95" s="64" t="s">
        <v>1897</v>
      </c>
      <c r="H95" s="64" t="s">
        <v>1896</v>
      </c>
      <c r="I95" s="64" t="s">
        <v>1897</v>
      </c>
      <c r="K95" s="64">
        <v>1</v>
      </c>
      <c r="L95" s="64">
        <v>0</v>
      </c>
      <c r="M95" s="64" t="s">
        <v>1898</v>
      </c>
    </row>
    <row r="96" spans="1:13">
      <c r="A96" s="64" t="s">
        <v>1894</v>
      </c>
      <c r="B96" s="63" t="s">
        <v>1899</v>
      </c>
      <c r="C96" s="7" t="s">
        <v>2381</v>
      </c>
      <c r="D96" s="7" t="s">
        <v>2318</v>
      </c>
      <c r="E96" s="64" t="s">
        <v>1900</v>
      </c>
      <c r="F96" s="64" t="s">
        <v>1896</v>
      </c>
      <c r="G96" s="64" t="s">
        <v>1897</v>
      </c>
      <c r="H96" s="64" t="s">
        <v>1896</v>
      </c>
      <c r="I96" s="64" t="s">
        <v>1897</v>
      </c>
      <c r="K96" s="64">
        <v>1</v>
      </c>
      <c r="L96" s="64">
        <v>0</v>
      </c>
      <c r="M96" s="64" t="s">
        <v>1898</v>
      </c>
    </row>
    <row r="97" spans="1:13">
      <c r="A97" s="64" t="s">
        <v>463</v>
      </c>
      <c r="B97" s="63" t="s">
        <v>1901</v>
      </c>
      <c r="C97" s="7" t="s">
        <v>2382</v>
      </c>
      <c r="D97" s="7" t="s">
        <v>2319</v>
      </c>
      <c r="E97" s="64" t="s">
        <v>1902</v>
      </c>
      <c r="F97" s="64" t="s">
        <v>1903</v>
      </c>
      <c r="G97" s="64" t="s">
        <v>25</v>
      </c>
      <c r="H97" s="64" t="s">
        <v>1903</v>
      </c>
      <c r="I97" s="64" t="s">
        <v>25</v>
      </c>
      <c r="J97" s="64" t="s">
        <v>1903</v>
      </c>
      <c r="K97" s="64">
        <v>1</v>
      </c>
      <c r="L97" s="64">
        <v>1</v>
      </c>
      <c r="M97" s="64" t="s">
        <v>1904</v>
      </c>
    </row>
    <row r="98" spans="1:13">
      <c r="A98" s="64" t="s">
        <v>464</v>
      </c>
      <c r="B98" s="63" t="s">
        <v>1905</v>
      </c>
      <c r="C98" s="7" t="s">
        <v>2383</v>
      </c>
      <c r="D98" s="7" t="s">
        <v>2320</v>
      </c>
      <c r="E98" s="64" t="s">
        <v>1489</v>
      </c>
      <c r="F98" s="64" t="s">
        <v>1903</v>
      </c>
      <c r="G98" s="64" t="s">
        <v>25</v>
      </c>
      <c r="H98" s="64" t="s">
        <v>1903</v>
      </c>
      <c r="I98" s="64" t="s">
        <v>25</v>
      </c>
      <c r="J98" s="64" t="s">
        <v>1903</v>
      </c>
      <c r="K98" s="64">
        <v>1</v>
      </c>
      <c r="L98" s="64">
        <v>1</v>
      </c>
      <c r="M98" s="64" t="s">
        <v>1906</v>
      </c>
    </row>
    <row r="99" spans="1:13">
      <c r="A99" s="64" t="s">
        <v>465</v>
      </c>
      <c r="B99" s="63" t="s">
        <v>1907</v>
      </c>
      <c r="C99" s="7" t="s">
        <v>2384</v>
      </c>
      <c r="D99" s="7" t="s">
        <v>2321</v>
      </c>
      <c r="E99" s="64" t="s">
        <v>1908</v>
      </c>
      <c r="F99" s="64" t="s">
        <v>1903</v>
      </c>
      <c r="G99" s="64" t="s">
        <v>25</v>
      </c>
      <c r="H99" s="64" t="s">
        <v>1903</v>
      </c>
      <c r="I99" s="64" t="s">
        <v>25</v>
      </c>
      <c r="J99" s="64" t="s">
        <v>1903</v>
      </c>
      <c r="K99" s="64">
        <v>1</v>
      </c>
      <c r="L99" s="64">
        <v>1</v>
      </c>
      <c r="M99" s="64" t="s">
        <v>1909</v>
      </c>
    </row>
    <row r="100" spans="1:13">
      <c r="A100" s="64" t="s">
        <v>1911</v>
      </c>
      <c r="B100" s="63" t="s">
        <v>1910</v>
      </c>
      <c r="C100" s="7" t="s">
        <v>2385</v>
      </c>
      <c r="D100" s="7" t="s">
        <v>2322</v>
      </c>
      <c r="E100" s="64" t="s">
        <v>1912</v>
      </c>
      <c r="F100" s="64" t="s">
        <v>1913</v>
      </c>
      <c r="G100" s="64" t="s">
        <v>1914</v>
      </c>
      <c r="H100" s="64" t="s">
        <v>1915</v>
      </c>
      <c r="I100" s="64" t="s">
        <v>1914</v>
      </c>
      <c r="J100" s="64" t="s">
        <v>1915</v>
      </c>
      <c r="K100" s="64">
        <v>1</v>
      </c>
      <c r="L100" s="64">
        <v>1</v>
      </c>
      <c r="M100" s="64" t="s">
        <v>1916</v>
      </c>
    </row>
    <row r="101" spans="1:13">
      <c r="A101" s="64" t="s">
        <v>1918</v>
      </c>
      <c r="B101" s="63" t="s">
        <v>1917</v>
      </c>
      <c r="C101" s="7" t="s">
        <v>2386</v>
      </c>
      <c r="D101" s="7" t="s">
        <v>2323</v>
      </c>
      <c r="E101" s="64" t="s">
        <v>1919</v>
      </c>
      <c r="F101" s="64" t="s">
        <v>1920</v>
      </c>
      <c r="G101" s="64" t="s">
        <v>1921</v>
      </c>
      <c r="H101" s="64" t="s">
        <v>1920</v>
      </c>
      <c r="I101" s="64" t="s">
        <v>1921</v>
      </c>
      <c r="J101" s="64" t="s">
        <v>1920</v>
      </c>
      <c r="K101" s="64">
        <v>1</v>
      </c>
      <c r="L101" s="64">
        <v>1</v>
      </c>
      <c r="M101" s="64" t="s">
        <v>1922</v>
      </c>
    </row>
    <row r="102" spans="1:13">
      <c r="A102" s="64" t="s">
        <v>1924</v>
      </c>
      <c r="B102" s="63" t="s">
        <v>1923</v>
      </c>
      <c r="C102" s="7" t="s">
        <v>2387</v>
      </c>
      <c r="D102" s="7" t="s">
        <v>2490</v>
      </c>
      <c r="E102" s="64" t="s">
        <v>1925</v>
      </c>
      <c r="F102" s="64" t="s">
        <v>1920</v>
      </c>
      <c r="G102" s="64" t="s">
        <v>1921</v>
      </c>
      <c r="H102" s="64" t="s">
        <v>1920</v>
      </c>
      <c r="I102" s="64" t="s">
        <v>1921</v>
      </c>
      <c r="J102" s="64" t="s">
        <v>1920</v>
      </c>
      <c r="K102" s="64">
        <v>1</v>
      </c>
      <c r="L102" s="64">
        <v>1</v>
      </c>
      <c r="M102" s="64" t="s">
        <v>1922</v>
      </c>
    </row>
    <row r="103" spans="1:13">
      <c r="A103" s="64" t="s">
        <v>1927</v>
      </c>
      <c r="B103" s="63" t="s">
        <v>1926</v>
      </c>
      <c r="C103" s="7" t="s">
        <v>2388</v>
      </c>
      <c r="D103" s="7" t="s">
        <v>2491</v>
      </c>
      <c r="E103" s="64" t="s">
        <v>1928</v>
      </c>
      <c r="F103" s="64" t="s">
        <v>1929</v>
      </c>
      <c r="G103" s="64" t="s">
        <v>1914</v>
      </c>
      <c r="H103" s="64" t="s">
        <v>1930</v>
      </c>
      <c r="I103" s="64" t="s">
        <v>1914</v>
      </c>
      <c r="J103" s="64" t="s">
        <v>1929</v>
      </c>
      <c r="K103" s="64">
        <v>1</v>
      </c>
      <c r="L103" s="64">
        <v>1</v>
      </c>
      <c r="M103" s="64" t="s">
        <v>1931</v>
      </c>
    </row>
    <row r="104" spans="1:13">
      <c r="A104" s="64" t="s">
        <v>1933</v>
      </c>
      <c r="B104" s="63" t="s">
        <v>1932</v>
      </c>
      <c r="C104" s="7" t="s">
        <v>2389</v>
      </c>
      <c r="D104" s="7" t="s">
        <v>2492</v>
      </c>
      <c r="E104" s="64" t="s">
        <v>1934</v>
      </c>
      <c r="F104" s="64" t="s">
        <v>1920</v>
      </c>
      <c r="G104" s="64" t="s">
        <v>1921</v>
      </c>
      <c r="H104" s="64" t="s">
        <v>1935</v>
      </c>
      <c r="I104" s="64" t="s">
        <v>1921</v>
      </c>
      <c r="J104" s="64" t="s">
        <v>1935</v>
      </c>
      <c r="K104" s="64">
        <v>1</v>
      </c>
      <c r="L104" s="64">
        <v>1</v>
      </c>
      <c r="M104" s="64" t="s">
        <v>1936</v>
      </c>
    </row>
    <row r="105" spans="1:13">
      <c r="A105" s="64" t="s">
        <v>1938</v>
      </c>
      <c r="B105" s="63" t="s">
        <v>1937</v>
      </c>
      <c r="C105" s="7" t="s">
        <v>2390</v>
      </c>
      <c r="D105" s="7" t="s">
        <v>2493</v>
      </c>
      <c r="E105" s="64" t="s">
        <v>1939</v>
      </c>
      <c r="F105" s="64" t="s">
        <v>1920</v>
      </c>
      <c r="G105" s="64" t="s">
        <v>1921</v>
      </c>
      <c r="H105" s="64" t="s">
        <v>1935</v>
      </c>
      <c r="I105" s="64" t="s">
        <v>1921</v>
      </c>
      <c r="J105" s="64" t="s">
        <v>1935</v>
      </c>
      <c r="K105" s="64">
        <v>1</v>
      </c>
      <c r="L105" s="64">
        <v>1</v>
      </c>
      <c r="M105" s="64" t="s">
        <v>1940</v>
      </c>
    </row>
    <row r="106" spans="1:13">
      <c r="A106" s="64" t="s">
        <v>462</v>
      </c>
      <c r="B106" s="63" t="s">
        <v>1941</v>
      </c>
      <c r="C106" s="7" t="s">
        <v>2391</v>
      </c>
      <c r="D106" s="7" t="s">
        <v>2494</v>
      </c>
      <c r="E106" s="64" t="s">
        <v>1488</v>
      </c>
      <c r="F106" s="64" t="s">
        <v>1942</v>
      </c>
      <c r="G106" s="64" t="s">
        <v>25</v>
      </c>
      <c r="H106" s="64" t="s">
        <v>1943</v>
      </c>
      <c r="I106" s="64" t="s">
        <v>25</v>
      </c>
      <c r="J106" s="64" t="s">
        <v>1942</v>
      </c>
      <c r="K106" s="64">
        <v>1</v>
      </c>
      <c r="L106" s="64">
        <v>1</v>
      </c>
      <c r="M106" s="64" t="s">
        <v>1944</v>
      </c>
    </row>
    <row r="107" spans="1:13">
      <c r="A107" s="64" t="s">
        <v>1946</v>
      </c>
      <c r="B107" s="63" t="s">
        <v>1945</v>
      </c>
      <c r="C107" s="7" t="s">
        <v>2392</v>
      </c>
      <c r="D107" s="7" t="s">
        <v>2495</v>
      </c>
      <c r="E107" s="64" t="s">
        <v>1947</v>
      </c>
      <c r="F107" s="64" t="s">
        <v>1948</v>
      </c>
      <c r="G107" s="64" t="s">
        <v>1949</v>
      </c>
      <c r="H107" s="64" t="s">
        <v>1950</v>
      </c>
      <c r="I107" s="64" t="s">
        <v>1951</v>
      </c>
      <c r="J107" s="64" t="s">
        <v>1949</v>
      </c>
      <c r="K107" s="64">
        <v>1</v>
      </c>
      <c r="L107" s="64">
        <v>1</v>
      </c>
      <c r="M107" s="64" t="s">
        <v>1952</v>
      </c>
    </row>
    <row r="108" spans="1:13">
      <c r="A108" s="64" t="s">
        <v>1954</v>
      </c>
      <c r="B108" s="63" t="s">
        <v>1953</v>
      </c>
      <c r="C108" s="7" t="s">
        <v>2393</v>
      </c>
      <c r="D108" s="7" t="s">
        <v>2496</v>
      </c>
      <c r="E108" s="64" t="s">
        <v>1955</v>
      </c>
      <c r="F108" s="64" t="s">
        <v>1948</v>
      </c>
      <c r="G108" s="64" t="s">
        <v>1949</v>
      </c>
      <c r="H108" s="64" t="s">
        <v>1950</v>
      </c>
      <c r="I108" s="64" t="s">
        <v>1951</v>
      </c>
      <c r="J108" s="64" t="s">
        <v>1949</v>
      </c>
      <c r="K108" s="64">
        <v>1</v>
      </c>
      <c r="L108" s="64">
        <v>1</v>
      </c>
      <c r="M108" s="64" t="s">
        <v>1952</v>
      </c>
    </row>
    <row r="109" spans="1:13">
      <c r="A109" s="64" t="s">
        <v>1957</v>
      </c>
      <c r="B109" s="63" t="s">
        <v>1956</v>
      </c>
      <c r="C109" s="7" t="s">
        <v>2394</v>
      </c>
      <c r="D109" s="7" t="s">
        <v>2497</v>
      </c>
      <c r="E109" s="64" t="s">
        <v>1958</v>
      </c>
      <c r="F109" s="64" t="s">
        <v>1948</v>
      </c>
      <c r="G109" s="64" t="s">
        <v>1949</v>
      </c>
      <c r="H109" s="64" t="s">
        <v>1959</v>
      </c>
      <c r="I109" s="64" t="s">
        <v>1951</v>
      </c>
      <c r="J109" s="64" t="s">
        <v>1949</v>
      </c>
      <c r="K109" s="64">
        <v>1</v>
      </c>
      <c r="L109" s="64">
        <v>1</v>
      </c>
      <c r="M109" s="64" t="s">
        <v>1960</v>
      </c>
    </row>
    <row r="110" spans="1:13">
      <c r="A110" s="64" t="s">
        <v>1962</v>
      </c>
      <c r="B110" s="63" t="s">
        <v>1961</v>
      </c>
      <c r="C110" s="7" t="s">
        <v>2395</v>
      </c>
      <c r="D110" s="7" t="s">
        <v>2498</v>
      </c>
      <c r="E110" s="64" t="s">
        <v>1963</v>
      </c>
      <c r="F110" s="64" t="s">
        <v>1948</v>
      </c>
      <c r="G110" s="64" t="s">
        <v>1949</v>
      </c>
      <c r="H110" s="64" t="s">
        <v>1959</v>
      </c>
      <c r="I110" s="64" t="s">
        <v>1951</v>
      </c>
      <c r="J110" s="64" t="s">
        <v>1949</v>
      </c>
      <c r="K110" s="64">
        <v>1</v>
      </c>
      <c r="L110" s="64">
        <v>0</v>
      </c>
      <c r="M110" s="64" t="s">
        <v>1960</v>
      </c>
    </row>
    <row r="111" spans="1:13">
      <c r="A111" s="64" t="s">
        <v>1964</v>
      </c>
      <c r="C111" s="7" t="s">
        <v>2396</v>
      </c>
      <c r="D111" s="7" t="s">
        <v>2499</v>
      </c>
      <c r="F111" s="64" t="s">
        <v>1949</v>
      </c>
      <c r="G111" s="64" t="s">
        <v>1949</v>
      </c>
      <c r="H111" s="64" t="s">
        <v>1965</v>
      </c>
      <c r="I111" s="64" t="s">
        <v>1951</v>
      </c>
      <c r="J111" s="64" t="s">
        <v>1949</v>
      </c>
      <c r="K111" s="64">
        <v>0</v>
      </c>
      <c r="L111" s="64">
        <v>0</v>
      </c>
    </row>
    <row r="112" spans="1:13">
      <c r="A112" s="64" t="s">
        <v>1966</v>
      </c>
      <c r="C112" s="7" t="s">
        <v>2397</v>
      </c>
      <c r="D112" s="7" t="s">
        <v>2500</v>
      </c>
      <c r="F112" s="64" t="s">
        <v>1949</v>
      </c>
      <c r="G112" s="64" t="s">
        <v>1949</v>
      </c>
      <c r="H112" s="64" t="s">
        <v>1965</v>
      </c>
      <c r="I112" s="64" t="s">
        <v>1951</v>
      </c>
      <c r="J112" s="64" t="s">
        <v>1949</v>
      </c>
      <c r="K112" s="64">
        <v>0</v>
      </c>
      <c r="L112" s="64">
        <v>0</v>
      </c>
    </row>
    <row r="113" spans="1:13">
      <c r="A113" s="64" t="s">
        <v>1968</v>
      </c>
      <c r="B113" s="63" t="s">
        <v>1967</v>
      </c>
      <c r="C113" s="7" t="s">
        <v>2398</v>
      </c>
      <c r="D113" s="7" t="s">
        <v>2501</v>
      </c>
      <c r="E113" s="64" t="s">
        <v>1969</v>
      </c>
      <c r="F113" s="64" t="s">
        <v>1949</v>
      </c>
      <c r="G113" s="64" t="s">
        <v>1949</v>
      </c>
      <c r="H113" s="64" t="s">
        <v>1965</v>
      </c>
      <c r="I113" s="64" t="s">
        <v>1951</v>
      </c>
      <c r="J113" s="64" t="s">
        <v>1949</v>
      </c>
      <c r="K113" s="64">
        <v>1</v>
      </c>
      <c r="L113" s="64">
        <v>0</v>
      </c>
      <c r="M113" s="64" t="s">
        <v>1970</v>
      </c>
    </row>
    <row r="114" spans="1:13">
      <c r="A114" s="64" t="s">
        <v>1972</v>
      </c>
      <c r="B114" s="63" t="s">
        <v>1971</v>
      </c>
      <c r="C114" s="7" t="s">
        <v>2399</v>
      </c>
      <c r="D114" s="7" t="s">
        <v>2502</v>
      </c>
      <c r="E114" s="64" t="s">
        <v>1973</v>
      </c>
      <c r="F114" s="64" t="s">
        <v>1949</v>
      </c>
      <c r="G114" s="64" t="s">
        <v>1949</v>
      </c>
      <c r="H114" s="64" t="s">
        <v>1965</v>
      </c>
      <c r="I114" s="64" t="s">
        <v>1951</v>
      </c>
      <c r="J114" s="64" t="s">
        <v>1949</v>
      </c>
      <c r="K114" s="64">
        <v>1</v>
      </c>
      <c r="L114" s="64">
        <v>1</v>
      </c>
      <c r="M114" s="64" t="s">
        <v>1952</v>
      </c>
    </row>
    <row r="115" spans="1:13">
      <c r="A115" s="64" t="s">
        <v>1975</v>
      </c>
      <c r="B115" s="63" t="s">
        <v>1974</v>
      </c>
      <c r="C115" s="7" t="s">
        <v>2400</v>
      </c>
      <c r="D115" s="7" t="s">
        <v>2503</v>
      </c>
      <c r="E115" s="64" t="s">
        <v>1976</v>
      </c>
      <c r="F115" s="64" t="s">
        <v>1977</v>
      </c>
      <c r="G115" s="64" t="s">
        <v>1978</v>
      </c>
      <c r="H115" s="64" t="s">
        <v>1977</v>
      </c>
      <c r="I115" s="64" t="s">
        <v>1978</v>
      </c>
      <c r="J115" s="64" t="s">
        <v>1977</v>
      </c>
      <c r="K115" s="64">
        <v>1</v>
      </c>
      <c r="L115" s="64">
        <v>1</v>
      </c>
      <c r="M115" s="64" t="s">
        <v>1979</v>
      </c>
    </row>
    <row r="116" spans="1:13">
      <c r="A116" s="64" t="s">
        <v>1981</v>
      </c>
      <c r="B116" s="63" t="s">
        <v>1980</v>
      </c>
      <c r="C116" s="7" t="s">
        <v>2401</v>
      </c>
      <c r="D116" s="7" t="s">
        <v>2504</v>
      </c>
      <c r="E116" s="64" t="s">
        <v>1982</v>
      </c>
      <c r="F116" s="64" t="s">
        <v>1977</v>
      </c>
      <c r="G116" s="64" t="s">
        <v>1978</v>
      </c>
      <c r="H116" s="64" t="s">
        <v>1977</v>
      </c>
      <c r="I116" s="64" t="s">
        <v>1978</v>
      </c>
      <c r="J116" s="64" t="s">
        <v>1977</v>
      </c>
      <c r="K116" s="64">
        <v>1</v>
      </c>
      <c r="L116" s="64">
        <v>1</v>
      </c>
      <c r="M116" s="64" t="s">
        <v>1983</v>
      </c>
    </row>
    <row r="117" spans="1:13">
      <c r="A117" s="64" t="s">
        <v>1985</v>
      </c>
      <c r="B117" s="63" t="s">
        <v>1984</v>
      </c>
      <c r="C117" s="7" t="s">
        <v>2402</v>
      </c>
      <c r="D117" s="7" t="s">
        <v>2505</v>
      </c>
      <c r="E117" s="64" t="s">
        <v>1986</v>
      </c>
      <c r="F117" s="64" t="s">
        <v>1987</v>
      </c>
      <c r="G117" s="64" t="s">
        <v>1890</v>
      </c>
      <c r="H117" s="64" t="s">
        <v>1987</v>
      </c>
      <c r="I117" s="64" t="s">
        <v>1890</v>
      </c>
      <c r="J117" s="64" t="s">
        <v>1889</v>
      </c>
      <c r="K117" s="64">
        <v>1</v>
      </c>
      <c r="L117" s="64">
        <v>1</v>
      </c>
      <c r="M117" s="64" t="s">
        <v>1988</v>
      </c>
    </row>
    <row r="118" spans="1:13">
      <c r="A118" s="64" t="s">
        <v>1990</v>
      </c>
      <c r="B118" s="63" t="s">
        <v>1989</v>
      </c>
      <c r="C118" s="7" t="s">
        <v>2403</v>
      </c>
      <c r="D118" s="7" t="s">
        <v>2506</v>
      </c>
      <c r="E118" s="64" t="s">
        <v>1991</v>
      </c>
      <c r="F118" s="64" t="s">
        <v>1987</v>
      </c>
      <c r="G118" s="64" t="s">
        <v>1890</v>
      </c>
      <c r="H118" s="64" t="s">
        <v>1987</v>
      </c>
      <c r="I118" s="64" t="s">
        <v>1890</v>
      </c>
      <c r="J118" s="64" t="s">
        <v>1889</v>
      </c>
      <c r="K118" s="64">
        <v>1</v>
      </c>
      <c r="L118" s="64">
        <v>1</v>
      </c>
      <c r="M118" s="64" t="s">
        <v>1988</v>
      </c>
    </row>
    <row r="119" spans="1:13">
      <c r="A119" s="64" t="s">
        <v>1993</v>
      </c>
      <c r="B119" s="63" t="s">
        <v>1992</v>
      </c>
      <c r="C119" s="7" t="s">
        <v>2404</v>
      </c>
      <c r="D119" s="7" t="s">
        <v>2507</v>
      </c>
      <c r="E119" s="64" t="s">
        <v>1994</v>
      </c>
      <c r="F119" s="64" t="s">
        <v>1995</v>
      </c>
      <c r="G119" s="64" t="s">
        <v>1897</v>
      </c>
      <c r="H119" s="64" t="s">
        <v>1995</v>
      </c>
      <c r="I119" s="64" t="s">
        <v>1897</v>
      </c>
      <c r="J119" s="64" t="s">
        <v>1996</v>
      </c>
      <c r="K119" s="64">
        <v>1</v>
      </c>
      <c r="L119" s="64">
        <v>0</v>
      </c>
      <c r="M119" s="64" t="s">
        <v>1997</v>
      </c>
    </row>
    <row r="120" spans="1:13">
      <c r="A120" s="64" t="s">
        <v>466</v>
      </c>
      <c r="B120" s="63" t="s">
        <v>1998</v>
      </c>
      <c r="C120" s="7" t="s">
        <v>2405</v>
      </c>
      <c r="D120" s="7" t="s">
        <v>2508</v>
      </c>
      <c r="E120" s="64" t="s">
        <v>1999</v>
      </c>
      <c r="F120" s="64" t="s">
        <v>1903</v>
      </c>
      <c r="G120" s="64" t="s">
        <v>25</v>
      </c>
      <c r="H120" s="64" t="s">
        <v>2000</v>
      </c>
      <c r="I120" s="64" t="s">
        <v>25</v>
      </c>
      <c r="J120" s="64" t="s">
        <v>2000</v>
      </c>
      <c r="K120" s="64">
        <v>1</v>
      </c>
      <c r="L120" s="64">
        <v>1</v>
      </c>
      <c r="M120" s="64" t="s">
        <v>2001</v>
      </c>
    </row>
    <row r="121" spans="1:13">
      <c r="A121" s="64" t="s">
        <v>2003</v>
      </c>
      <c r="B121" s="63" t="s">
        <v>2002</v>
      </c>
      <c r="C121" s="7" t="s">
        <v>2406</v>
      </c>
      <c r="D121" s="7" t="s">
        <v>2509</v>
      </c>
      <c r="E121" s="64" t="s">
        <v>2004</v>
      </c>
      <c r="F121" s="64" t="s">
        <v>2005</v>
      </c>
      <c r="G121" s="64" t="s">
        <v>1978</v>
      </c>
      <c r="H121" s="64" t="s">
        <v>2005</v>
      </c>
      <c r="I121" s="64" t="s">
        <v>1978</v>
      </c>
      <c r="J121" s="64" t="s">
        <v>2005</v>
      </c>
      <c r="K121" s="64">
        <v>1</v>
      </c>
      <c r="L121" s="64">
        <v>1</v>
      </c>
      <c r="M121" s="64" t="s">
        <v>2006</v>
      </c>
    </row>
    <row r="122" spans="1:13">
      <c r="A122" s="64" t="s">
        <v>2008</v>
      </c>
      <c r="B122" s="63" t="s">
        <v>2007</v>
      </c>
      <c r="C122" s="7" t="s">
        <v>2407</v>
      </c>
      <c r="D122" s="7" t="s">
        <v>2510</v>
      </c>
      <c r="E122" s="64" t="s">
        <v>2009</v>
      </c>
      <c r="F122" s="64" t="s">
        <v>2005</v>
      </c>
      <c r="G122" s="64" t="s">
        <v>1978</v>
      </c>
      <c r="H122" s="64" t="s">
        <v>2005</v>
      </c>
      <c r="I122" s="64" t="s">
        <v>1978</v>
      </c>
      <c r="J122" s="64" t="s">
        <v>2005</v>
      </c>
      <c r="K122" s="64">
        <v>1</v>
      </c>
      <c r="L122" s="64">
        <v>1</v>
      </c>
      <c r="M122" s="64" t="s">
        <v>2006</v>
      </c>
    </row>
    <row r="123" spans="1:13">
      <c r="A123" s="64" t="s">
        <v>2011</v>
      </c>
      <c r="B123" s="63" t="s">
        <v>2010</v>
      </c>
      <c r="C123" s="7" t="s">
        <v>2408</v>
      </c>
      <c r="D123" s="7" t="s">
        <v>2511</v>
      </c>
      <c r="E123" s="64" t="s">
        <v>2012</v>
      </c>
      <c r="F123" s="64" t="s">
        <v>2013</v>
      </c>
      <c r="G123" s="64" t="s">
        <v>1897</v>
      </c>
      <c r="H123" s="64" t="s">
        <v>2014</v>
      </c>
      <c r="I123" s="64" t="s">
        <v>1897</v>
      </c>
      <c r="J123" s="64" t="s">
        <v>2013</v>
      </c>
      <c r="K123" s="64">
        <v>1</v>
      </c>
      <c r="L123" s="64">
        <v>1</v>
      </c>
      <c r="M123" s="64" t="s">
        <v>2015</v>
      </c>
    </row>
    <row r="124" spans="1:13">
      <c r="A124" s="64" t="s">
        <v>2017</v>
      </c>
      <c r="B124" s="63" t="s">
        <v>2016</v>
      </c>
      <c r="C124" s="7" t="s">
        <v>2409</v>
      </c>
      <c r="D124" s="7" t="s">
        <v>2512</v>
      </c>
      <c r="E124" s="64" t="s">
        <v>2018</v>
      </c>
      <c r="F124" s="64" t="s">
        <v>2013</v>
      </c>
      <c r="G124" s="64" t="s">
        <v>1897</v>
      </c>
      <c r="H124" s="64" t="s">
        <v>2014</v>
      </c>
      <c r="I124" s="64" t="s">
        <v>1897</v>
      </c>
      <c r="J124" s="64" t="s">
        <v>2013</v>
      </c>
      <c r="K124" s="64">
        <v>1</v>
      </c>
      <c r="L124" s="64">
        <v>1</v>
      </c>
      <c r="M124" s="64" t="s">
        <v>2015</v>
      </c>
    </row>
    <row r="125" spans="1:13">
      <c r="A125" s="64" t="s">
        <v>2019</v>
      </c>
      <c r="C125" s="7" t="s">
        <v>2410</v>
      </c>
      <c r="D125" s="7" t="s">
        <v>2513</v>
      </c>
      <c r="F125" s="64" t="s">
        <v>2020</v>
      </c>
      <c r="G125" s="64" t="s">
        <v>2021</v>
      </c>
      <c r="H125" s="64" t="s">
        <v>2022</v>
      </c>
      <c r="I125" s="64" t="s">
        <v>2023</v>
      </c>
      <c r="J125" s="64" t="s">
        <v>2022</v>
      </c>
      <c r="K125" s="64">
        <v>0</v>
      </c>
      <c r="L125" s="64">
        <v>0</v>
      </c>
    </row>
    <row r="126" spans="1:13">
      <c r="A126" s="64" t="s">
        <v>2024</v>
      </c>
      <c r="C126" s="7" t="s">
        <v>2411</v>
      </c>
      <c r="D126" s="7" t="s">
        <v>2514</v>
      </c>
      <c r="F126" s="64" t="s">
        <v>2020</v>
      </c>
      <c r="G126" s="64" t="s">
        <v>2021</v>
      </c>
      <c r="H126" s="64" t="s">
        <v>2022</v>
      </c>
      <c r="I126" s="64" t="s">
        <v>2023</v>
      </c>
      <c r="J126" s="64" t="s">
        <v>2022</v>
      </c>
      <c r="K126" s="64">
        <v>0</v>
      </c>
      <c r="L126" s="64">
        <v>0</v>
      </c>
    </row>
    <row r="127" spans="1:13">
      <c r="A127" s="64" t="s">
        <v>2026</v>
      </c>
      <c r="B127" s="63" t="s">
        <v>2025</v>
      </c>
      <c r="C127" s="7" t="s">
        <v>2412</v>
      </c>
      <c r="D127" s="7" t="s">
        <v>2515</v>
      </c>
      <c r="E127" s="64" t="s">
        <v>2027</v>
      </c>
      <c r="F127" s="64" t="s">
        <v>2020</v>
      </c>
      <c r="G127" s="64" t="s">
        <v>2021</v>
      </c>
      <c r="H127" s="64" t="s">
        <v>2022</v>
      </c>
      <c r="I127" s="64" t="s">
        <v>2023</v>
      </c>
      <c r="J127" s="64" t="s">
        <v>2022</v>
      </c>
      <c r="K127" s="64">
        <v>1</v>
      </c>
      <c r="L127" s="64">
        <v>1</v>
      </c>
      <c r="M127" s="64" t="s">
        <v>2028</v>
      </c>
    </row>
    <row r="128" spans="1:13">
      <c r="A128" s="64" t="s">
        <v>2030</v>
      </c>
      <c r="B128" s="63" t="s">
        <v>2029</v>
      </c>
      <c r="C128" s="7" t="s">
        <v>2413</v>
      </c>
      <c r="D128" s="7" t="s">
        <v>2516</v>
      </c>
      <c r="E128" s="64" t="s">
        <v>2031</v>
      </c>
      <c r="F128" s="64" t="s">
        <v>1987</v>
      </c>
      <c r="G128" s="64" t="s">
        <v>1890</v>
      </c>
      <c r="H128" s="64" t="s">
        <v>2032</v>
      </c>
      <c r="I128" s="64" t="s">
        <v>1890</v>
      </c>
      <c r="J128" s="64" t="s">
        <v>2032</v>
      </c>
      <c r="K128" s="64">
        <v>1</v>
      </c>
      <c r="L128" s="64">
        <v>1</v>
      </c>
      <c r="M128" s="64" t="s">
        <v>2033</v>
      </c>
    </row>
    <row r="129" spans="1:13">
      <c r="A129" s="64" t="s">
        <v>2035</v>
      </c>
      <c r="B129" s="63" t="s">
        <v>2034</v>
      </c>
      <c r="C129" s="7" t="s">
        <v>2414</v>
      </c>
      <c r="D129" s="7" t="s">
        <v>2517</v>
      </c>
      <c r="E129" s="64" t="s">
        <v>2036</v>
      </c>
      <c r="F129" s="64" t="s">
        <v>1987</v>
      </c>
      <c r="G129" s="64" t="s">
        <v>1890</v>
      </c>
      <c r="H129" s="64" t="s">
        <v>2032</v>
      </c>
      <c r="I129" s="64" t="s">
        <v>1890</v>
      </c>
      <c r="J129" s="64" t="s">
        <v>2032</v>
      </c>
      <c r="K129" s="64">
        <v>1</v>
      </c>
      <c r="L129" s="64">
        <v>1</v>
      </c>
      <c r="M129" s="64" t="s">
        <v>2033</v>
      </c>
    </row>
    <row r="130" spans="1:13">
      <c r="A130" s="64" t="s">
        <v>2038</v>
      </c>
      <c r="B130" s="63" t="s">
        <v>2037</v>
      </c>
      <c r="C130" s="7" t="s">
        <v>2415</v>
      </c>
      <c r="D130" s="7" t="s">
        <v>2518</v>
      </c>
      <c r="E130" s="64" t="s">
        <v>2039</v>
      </c>
      <c r="F130" s="64" t="s">
        <v>2040</v>
      </c>
      <c r="G130" s="64" t="s">
        <v>1978</v>
      </c>
      <c r="H130" s="64" t="s">
        <v>2041</v>
      </c>
      <c r="I130" s="64" t="s">
        <v>1978</v>
      </c>
      <c r="J130" s="64" t="s">
        <v>2041</v>
      </c>
      <c r="K130" s="64">
        <v>1</v>
      </c>
      <c r="L130" s="64">
        <v>1</v>
      </c>
      <c r="M130" s="64" t="s">
        <v>2042</v>
      </c>
    </row>
    <row r="131" spans="1:13">
      <c r="A131" s="64" t="s">
        <v>2044</v>
      </c>
      <c r="B131" s="63" t="s">
        <v>2043</v>
      </c>
      <c r="C131" s="7" t="s">
        <v>2416</v>
      </c>
      <c r="D131" s="7" t="s">
        <v>2519</v>
      </c>
      <c r="E131" s="64" t="s">
        <v>2045</v>
      </c>
      <c r="F131" s="64" t="s">
        <v>2040</v>
      </c>
      <c r="G131" s="64" t="s">
        <v>1978</v>
      </c>
      <c r="H131" s="64" t="s">
        <v>2041</v>
      </c>
      <c r="I131" s="64" t="s">
        <v>1978</v>
      </c>
      <c r="J131" s="64" t="s">
        <v>2041</v>
      </c>
      <c r="K131" s="64">
        <v>1</v>
      </c>
      <c r="L131" s="64">
        <v>1</v>
      </c>
      <c r="M131" s="64" t="s">
        <v>2042</v>
      </c>
    </row>
    <row r="132" spans="1:13">
      <c r="A132" s="64" t="s">
        <v>2047</v>
      </c>
      <c r="B132" s="63" t="s">
        <v>2046</v>
      </c>
      <c r="C132" s="7" t="s">
        <v>2417</v>
      </c>
      <c r="D132" s="7" t="s">
        <v>2520</v>
      </c>
      <c r="E132" s="64" t="s">
        <v>2048</v>
      </c>
      <c r="F132" s="64" t="s">
        <v>1995</v>
      </c>
      <c r="G132" s="64" t="s">
        <v>1897</v>
      </c>
      <c r="H132" s="64" t="s">
        <v>1995</v>
      </c>
      <c r="I132" s="64" t="s">
        <v>1897</v>
      </c>
      <c r="J132" s="64" t="s">
        <v>1996</v>
      </c>
      <c r="K132" s="64">
        <v>1</v>
      </c>
      <c r="L132" s="64">
        <v>1</v>
      </c>
      <c r="M132" s="64" t="s">
        <v>2049</v>
      </c>
    </row>
    <row r="133" spans="1:13">
      <c r="A133" s="64" t="s">
        <v>2051</v>
      </c>
      <c r="B133" s="63" t="s">
        <v>2050</v>
      </c>
      <c r="C133" s="7" t="s">
        <v>2418</v>
      </c>
      <c r="D133" s="7" t="s">
        <v>2521</v>
      </c>
      <c r="E133" s="64" t="s">
        <v>2052</v>
      </c>
      <c r="F133" s="64" t="s">
        <v>1995</v>
      </c>
      <c r="G133" s="64" t="s">
        <v>1897</v>
      </c>
      <c r="H133" s="64" t="s">
        <v>1995</v>
      </c>
      <c r="I133" s="64" t="s">
        <v>1897</v>
      </c>
      <c r="K133" s="64">
        <v>1</v>
      </c>
      <c r="L133" s="64">
        <v>0</v>
      </c>
    </row>
    <row r="134" spans="1:13">
      <c r="A134" s="64" t="s">
        <v>2051</v>
      </c>
      <c r="B134" s="63" t="s">
        <v>2053</v>
      </c>
      <c r="C134" s="7" t="s">
        <v>2418</v>
      </c>
      <c r="D134" s="7" t="s">
        <v>2521</v>
      </c>
      <c r="E134" s="64" t="s">
        <v>2054</v>
      </c>
      <c r="F134" s="64" t="s">
        <v>1995</v>
      </c>
      <c r="G134" s="64" t="s">
        <v>1897</v>
      </c>
      <c r="H134" s="64" t="s">
        <v>1995</v>
      </c>
      <c r="I134" s="64" t="s">
        <v>1897</v>
      </c>
      <c r="K134" s="64">
        <v>1</v>
      </c>
      <c r="L134" s="64">
        <v>0</v>
      </c>
    </row>
    <row r="135" spans="1:13">
      <c r="A135" s="64" t="s">
        <v>2056</v>
      </c>
      <c r="B135" s="63" t="s">
        <v>2055</v>
      </c>
      <c r="C135" s="7" t="s">
        <v>2419</v>
      </c>
      <c r="D135" s="7" t="s">
        <v>2522</v>
      </c>
      <c r="E135" s="64" t="s">
        <v>2057</v>
      </c>
      <c r="F135" s="64" t="s">
        <v>2013</v>
      </c>
      <c r="G135" s="64" t="s">
        <v>1897</v>
      </c>
      <c r="H135" s="64" t="s">
        <v>2013</v>
      </c>
      <c r="I135" s="64" t="s">
        <v>1897</v>
      </c>
      <c r="J135" s="64" t="s">
        <v>2013</v>
      </c>
      <c r="K135" s="64">
        <v>1</v>
      </c>
      <c r="L135" s="64">
        <v>1</v>
      </c>
      <c r="M135" s="64" t="s">
        <v>2058</v>
      </c>
    </row>
    <row r="136" spans="1:13">
      <c r="A136" s="64" t="s">
        <v>2060</v>
      </c>
      <c r="B136" s="63" t="s">
        <v>2059</v>
      </c>
      <c r="C136" s="7" t="s">
        <v>2420</v>
      </c>
      <c r="D136" s="7" t="s">
        <v>2523</v>
      </c>
      <c r="E136" s="64" t="s">
        <v>2061</v>
      </c>
      <c r="F136" s="64" t="s">
        <v>2013</v>
      </c>
      <c r="G136" s="64" t="s">
        <v>1897</v>
      </c>
      <c r="H136" s="64" t="s">
        <v>2013</v>
      </c>
      <c r="I136" s="64" t="s">
        <v>1897</v>
      </c>
      <c r="J136" s="64" t="s">
        <v>2013</v>
      </c>
      <c r="K136" s="64">
        <v>1</v>
      </c>
      <c r="L136" s="64">
        <v>1</v>
      </c>
      <c r="M136" s="64" t="s">
        <v>2058</v>
      </c>
    </row>
    <row r="137" spans="1:13">
      <c r="A137" s="64" t="s">
        <v>2063</v>
      </c>
      <c r="B137" s="63" t="s">
        <v>2062</v>
      </c>
      <c r="C137" s="7" t="s">
        <v>2421</v>
      </c>
      <c r="D137" s="7" t="s">
        <v>2524</v>
      </c>
      <c r="E137" s="64" t="s">
        <v>2064</v>
      </c>
      <c r="F137" s="64" t="s">
        <v>2065</v>
      </c>
      <c r="G137" s="64" t="s">
        <v>1914</v>
      </c>
      <c r="H137" s="64" t="s">
        <v>2066</v>
      </c>
      <c r="I137" s="64" t="s">
        <v>1914</v>
      </c>
      <c r="J137" s="64" t="s">
        <v>2066</v>
      </c>
      <c r="K137" s="64">
        <v>1</v>
      </c>
      <c r="L137" s="64">
        <v>1</v>
      </c>
      <c r="M137" s="64" t="s">
        <v>2067</v>
      </c>
    </row>
    <row r="138" spans="1:13">
      <c r="A138" s="64" t="s">
        <v>2069</v>
      </c>
      <c r="B138" s="63" t="s">
        <v>2068</v>
      </c>
      <c r="C138" s="7" t="s">
        <v>2422</v>
      </c>
      <c r="D138" s="7" t="s">
        <v>2525</v>
      </c>
      <c r="E138" s="64" t="s">
        <v>2070</v>
      </c>
      <c r="F138" s="64" t="s">
        <v>2065</v>
      </c>
      <c r="G138" s="64" t="s">
        <v>1914</v>
      </c>
      <c r="H138" s="64" t="s">
        <v>2066</v>
      </c>
      <c r="I138" s="64" t="s">
        <v>1914</v>
      </c>
      <c r="J138" s="64" t="s">
        <v>2066</v>
      </c>
      <c r="K138" s="64">
        <v>1</v>
      </c>
      <c r="L138" s="64">
        <v>1</v>
      </c>
      <c r="M138" s="64" t="s">
        <v>2067</v>
      </c>
    </row>
    <row r="139" spans="1:13">
      <c r="A139" s="64" t="s">
        <v>2072</v>
      </c>
      <c r="B139" s="63" t="s">
        <v>2071</v>
      </c>
      <c r="C139" s="7" t="s">
        <v>2423</v>
      </c>
      <c r="D139" s="7" t="s">
        <v>2526</v>
      </c>
      <c r="E139" s="64" t="s">
        <v>2073</v>
      </c>
      <c r="F139" s="64" t="s">
        <v>2074</v>
      </c>
      <c r="G139" s="64" t="s">
        <v>1921</v>
      </c>
      <c r="H139" s="64" t="s">
        <v>2074</v>
      </c>
      <c r="I139" s="64" t="s">
        <v>1921</v>
      </c>
      <c r="J139" s="64" t="s">
        <v>2074</v>
      </c>
      <c r="K139" s="64">
        <v>1</v>
      </c>
      <c r="L139" s="64">
        <v>1</v>
      </c>
      <c r="M139" s="64" t="s">
        <v>2075</v>
      </c>
    </row>
    <row r="140" spans="1:13">
      <c r="A140" s="64" t="s">
        <v>2077</v>
      </c>
      <c r="B140" s="63" t="s">
        <v>2076</v>
      </c>
      <c r="C140" s="7" t="s">
        <v>2424</v>
      </c>
      <c r="D140" s="7" t="s">
        <v>2527</v>
      </c>
      <c r="E140" s="64" t="s">
        <v>2078</v>
      </c>
      <c r="F140" s="64" t="s">
        <v>2074</v>
      </c>
      <c r="G140" s="64" t="s">
        <v>1921</v>
      </c>
      <c r="H140" s="64" t="s">
        <v>2074</v>
      </c>
      <c r="I140" s="64" t="s">
        <v>1921</v>
      </c>
      <c r="J140" s="64" t="s">
        <v>2074</v>
      </c>
      <c r="K140" s="64">
        <v>1</v>
      </c>
      <c r="L140" s="64">
        <v>1</v>
      </c>
      <c r="M140" s="64" t="s">
        <v>2079</v>
      </c>
    </row>
    <row r="141" spans="1:13">
      <c r="A141" s="64" t="s">
        <v>2081</v>
      </c>
      <c r="B141" s="63" t="s">
        <v>2080</v>
      </c>
      <c r="C141" s="7" t="s">
        <v>2425</v>
      </c>
      <c r="D141" s="7" t="s">
        <v>2528</v>
      </c>
      <c r="E141" s="64" t="s">
        <v>2082</v>
      </c>
      <c r="F141" s="64" t="s">
        <v>1929</v>
      </c>
      <c r="G141" s="64" t="s">
        <v>1914</v>
      </c>
      <c r="H141" s="64" t="s">
        <v>2083</v>
      </c>
      <c r="I141" s="64" t="s">
        <v>1914</v>
      </c>
      <c r="J141" s="64" t="s">
        <v>1929</v>
      </c>
      <c r="K141" s="64">
        <v>1</v>
      </c>
      <c r="L141" s="64">
        <v>1</v>
      </c>
      <c r="M141" s="64" t="s">
        <v>2084</v>
      </c>
    </row>
    <row r="142" spans="1:13">
      <c r="A142" s="64" t="s">
        <v>2086</v>
      </c>
      <c r="B142" s="63" t="s">
        <v>2085</v>
      </c>
      <c r="C142" s="7" t="s">
        <v>2426</v>
      </c>
      <c r="D142" s="7" t="s">
        <v>2529</v>
      </c>
      <c r="E142" s="64" t="s">
        <v>2087</v>
      </c>
      <c r="F142" s="64" t="s">
        <v>2040</v>
      </c>
      <c r="G142" s="64" t="s">
        <v>1978</v>
      </c>
      <c r="H142" s="64" t="s">
        <v>2040</v>
      </c>
      <c r="I142" s="64" t="s">
        <v>1978</v>
      </c>
      <c r="J142" s="64" t="s">
        <v>2040</v>
      </c>
      <c r="K142" s="64">
        <v>1</v>
      </c>
      <c r="L142" s="64">
        <v>1</v>
      </c>
      <c r="M142" s="64" t="s">
        <v>2088</v>
      </c>
    </row>
    <row r="143" spans="1:13">
      <c r="A143" s="64" t="s">
        <v>2090</v>
      </c>
      <c r="B143" s="63" t="s">
        <v>2089</v>
      </c>
      <c r="C143" s="7" t="s">
        <v>2427</v>
      </c>
      <c r="D143" s="7" t="s">
        <v>2530</v>
      </c>
      <c r="E143" s="64" t="s">
        <v>2091</v>
      </c>
      <c r="F143" s="64" t="s">
        <v>2040</v>
      </c>
      <c r="G143" s="64" t="s">
        <v>1978</v>
      </c>
      <c r="H143" s="64" t="s">
        <v>2040</v>
      </c>
      <c r="I143" s="64" t="s">
        <v>1978</v>
      </c>
      <c r="J143" s="64" t="s">
        <v>2040</v>
      </c>
      <c r="K143" s="64">
        <v>1</v>
      </c>
      <c r="L143" s="64">
        <v>1</v>
      </c>
      <c r="M143" s="64" t="s">
        <v>2092</v>
      </c>
    </row>
    <row r="144" spans="1:13">
      <c r="A144" s="64" t="s">
        <v>2094</v>
      </c>
      <c r="B144" s="63" t="s">
        <v>2093</v>
      </c>
      <c r="C144" s="7" t="s">
        <v>2428</v>
      </c>
      <c r="D144" s="7" t="s">
        <v>2531</v>
      </c>
      <c r="E144" s="64" t="s">
        <v>2095</v>
      </c>
      <c r="F144" s="64" t="s">
        <v>2096</v>
      </c>
      <c r="G144" s="64" t="s">
        <v>2097</v>
      </c>
      <c r="H144" s="64" t="s">
        <v>2098</v>
      </c>
      <c r="I144" s="64" t="s">
        <v>1951</v>
      </c>
      <c r="J144" s="64" t="s">
        <v>2097</v>
      </c>
      <c r="K144" s="64">
        <v>1</v>
      </c>
      <c r="L144" s="64">
        <v>1</v>
      </c>
      <c r="M144" s="64" t="s">
        <v>2099</v>
      </c>
    </row>
    <row r="145" spans="1:13">
      <c r="A145" s="64" t="s">
        <v>2101</v>
      </c>
      <c r="B145" s="63" t="s">
        <v>2100</v>
      </c>
      <c r="C145" s="7" t="s">
        <v>2429</v>
      </c>
      <c r="D145" s="7" t="s">
        <v>2532</v>
      </c>
      <c r="E145" s="64" t="s">
        <v>2102</v>
      </c>
      <c r="F145" s="64" t="s">
        <v>2096</v>
      </c>
      <c r="G145" s="64" t="s">
        <v>2097</v>
      </c>
      <c r="H145" s="64" t="s">
        <v>2098</v>
      </c>
      <c r="I145" s="64" t="s">
        <v>1951</v>
      </c>
      <c r="J145" s="64" t="s">
        <v>2097</v>
      </c>
      <c r="K145" s="64">
        <v>1</v>
      </c>
      <c r="L145" s="64">
        <v>1</v>
      </c>
      <c r="M145" s="64" t="s">
        <v>2099</v>
      </c>
    </row>
    <row r="146" spans="1:13">
      <c r="A146" s="64" t="s">
        <v>2104</v>
      </c>
      <c r="B146" s="63" t="s">
        <v>2103</v>
      </c>
      <c r="C146" s="7" t="s">
        <v>2430</v>
      </c>
      <c r="D146" s="7" t="s">
        <v>2533</v>
      </c>
      <c r="E146" s="64" t="s">
        <v>2105</v>
      </c>
      <c r="F146" s="64" t="s">
        <v>2106</v>
      </c>
      <c r="G146" s="64" t="s">
        <v>2097</v>
      </c>
      <c r="H146" s="64" t="s">
        <v>2106</v>
      </c>
      <c r="I146" s="64" t="s">
        <v>1951</v>
      </c>
      <c r="J146" s="64" t="s">
        <v>2097</v>
      </c>
      <c r="K146" s="64">
        <v>1</v>
      </c>
      <c r="L146" s="64">
        <v>0</v>
      </c>
      <c r="M146" s="64" t="s">
        <v>2107</v>
      </c>
    </row>
    <row r="147" spans="1:13">
      <c r="A147" s="64" t="s">
        <v>2109</v>
      </c>
      <c r="B147" s="63" t="s">
        <v>2108</v>
      </c>
      <c r="C147" s="7" t="s">
        <v>2431</v>
      </c>
      <c r="D147" s="7" t="s">
        <v>2534</v>
      </c>
      <c r="E147" s="64" t="s">
        <v>2110</v>
      </c>
      <c r="F147" s="64" t="s">
        <v>2106</v>
      </c>
      <c r="G147" s="64" t="s">
        <v>2097</v>
      </c>
      <c r="H147" s="64" t="s">
        <v>2106</v>
      </c>
      <c r="I147" s="64" t="s">
        <v>1951</v>
      </c>
      <c r="J147" s="64" t="s">
        <v>2097</v>
      </c>
      <c r="K147" s="64">
        <v>1</v>
      </c>
      <c r="L147" s="64">
        <v>1</v>
      </c>
      <c r="M147" s="64" t="s">
        <v>2111</v>
      </c>
    </row>
    <row r="148" spans="1:13">
      <c r="A148" s="64" t="s">
        <v>2113</v>
      </c>
      <c r="B148" s="63" t="s">
        <v>2112</v>
      </c>
      <c r="C148" s="7" t="s">
        <v>2432</v>
      </c>
      <c r="D148" s="7" t="s">
        <v>2535</v>
      </c>
      <c r="E148" s="64" t="s">
        <v>2114</v>
      </c>
      <c r="F148" s="64" t="s">
        <v>2096</v>
      </c>
      <c r="G148" s="64" t="s">
        <v>2097</v>
      </c>
      <c r="H148" s="64" t="s">
        <v>2115</v>
      </c>
      <c r="I148" s="64" t="s">
        <v>1951</v>
      </c>
      <c r="J148" s="64" t="s">
        <v>2097</v>
      </c>
      <c r="K148" s="64">
        <v>1</v>
      </c>
      <c r="L148" s="64">
        <v>1</v>
      </c>
      <c r="M148" s="64" t="s">
        <v>2116</v>
      </c>
    </row>
    <row r="149" spans="1:13">
      <c r="A149" s="64" t="s">
        <v>459</v>
      </c>
      <c r="B149" s="63" t="s">
        <v>2117</v>
      </c>
      <c r="C149" s="7" t="s">
        <v>2433</v>
      </c>
      <c r="D149" s="7" t="s">
        <v>2536</v>
      </c>
      <c r="E149" s="64" t="s">
        <v>2118</v>
      </c>
      <c r="F149" s="64" t="s">
        <v>1942</v>
      </c>
      <c r="G149" s="64" t="s">
        <v>25</v>
      </c>
      <c r="H149" s="64" t="s">
        <v>2119</v>
      </c>
      <c r="I149" s="64" t="s">
        <v>25</v>
      </c>
      <c r="J149" s="64" t="s">
        <v>1942</v>
      </c>
      <c r="K149" s="64">
        <v>1</v>
      </c>
      <c r="L149" s="64">
        <v>1</v>
      </c>
      <c r="M149" s="64" t="s">
        <v>2120</v>
      </c>
    </row>
    <row r="150" spans="1:13">
      <c r="A150" s="64" t="s">
        <v>460</v>
      </c>
      <c r="B150" s="63" t="s">
        <v>2121</v>
      </c>
      <c r="C150" s="7" t="s">
        <v>2434</v>
      </c>
      <c r="D150" s="7" t="s">
        <v>2537</v>
      </c>
      <c r="E150" s="64" t="s">
        <v>1487</v>
      </c>
      <c r="F150" s="64" t="s">
        <v>1942</v>
      </c>
      <c r="G150" s="64" t="s">
        <v>25</v>
      </c>
      <c r="H150" s="64" t="s">
        <v>2119</v>
      </c>
      <c r="I150" s="64" t="s">
        <v>25</v>
      </c>
      <c r="J150" s="64" t="s">
        <v>1942</v>
      </c>
      <c r="K150" s="64">
        <v>1</v>
      </c>
      <c r="L150" s="64">
        <v>1</v>
      </c>
      <c r="M150" s="64" t="s">
        <v>2120</v>
      </c>
    </row>
    <row r="151" spans="1:13">
      <c r="A151" s="64" t="s">
        <v>458</v>
      </c>
      <c r="B151" s="63" t="s">
        <v>2122</v>
      </c>
      <c r="C151" s="7" t="s">
        <v>2435</v>
      </c>
      <c r="D151" s="7" t="s">
        <v>2538</v>
      </c>
      <c r="E151" s="64" t="s">
        <v>1486</v>
      </c>
      <c r="F151" s="64" t="s">
        <v>1942</v>
      </c>
      <c r="G151" s="64" t="s">
        <v>25</v>
      </c>
      <c r="H151" s="64" t="s">
        <v>2123</v>
      </c>
      <c r="I151" s="64" t="s">
        <v>25</v>
      </c>
      <c r="J151" s="64" t="s">
        <v>1942</v>
      </c>
      <c r="K151" s="64">
        <v>1</v>
      </c>
      <c r="L151" s="64">
        <v>1</v>
      </c>
      <c r="M151" s="64" t="s">
        <v>2120</v>
      </c>
    </row>
    <row r="152" spans="1:13">
      <c r="A152" s="64" t="s">
        <v>461</v>
      </c>
      <c r="B152" s="63" t="s">
        <v>2124</v>
      </c>
      <c r="C152" s="7" t="s">
        <v>2436</v>
      </c>
      <c r="D152" s="7" t="s">
        <v>2539</v>
      </c>
      <c r="E152" s="64" t="s">
        <v>2125</v>
      </c>
      <c r="F152" s="64" t="s">
        <v>1942</v>
      </c>
      <c r="G152" s="64" t="s">
        <v>25</v>
      </c>
      <c r="H152" s="64" t="s">
        <v>2123</v>
      </c>
      <c r="I152" s="64" t="s">
        <v>25</v>
      </c>
      <c r="J152" s="64" t="s">
        <v>1942</v>
      </c>
      <c r="K152" s="64">
        <v>1</v>
      </c>
      <c r="L152" s="64">
        <v>0</v>
      </c>
      <c r="M152" s="64" t="s">
        <v>2120</v>
      </c>
    </row>
    <row r="153" spans="1:13">
      <c r="A153" s="64" t="s">
        <v>455</v>
      </c>
      <c r="B153" s="63" t="s">
        <v>2126</v>
      </c>
      <c r="C153" s="7" t="s">
        <v>2437</v>
      </c>
      <c r="D153" s="7" t="s">
        <v>2540</v>
      </c>
      <c r="E153" s="64" t="s">
        <v>453</v>
      </c>
      <c r="F153" s="64" t="s">
        <v>2127</v>
      </c>
      <c r="G153" s="64" t="s">
        <v>25</v>
      </c>
      <c r="H153" s="64" t="s">
        <v>2127</v>
      </c>
      <c r="I153" s="64" t="s">
        <v>25</v>
      </c>
      <c r="J153" s="64" t="s">
        <v>2127</v>
      </c>
      <c r="K153" s="64">
        <v>1</v>
      </c>
      <c r="L153" s="64">
        <v>1</v>
      </c>
      <c r="M153" s="64" t="s">
        <v>2128</v>
      </c>
    </row>
    <row r="154" spans="1:13">
      <c r="A154" s="64" t="s">
        <v>454</v>
      </c>
      <c r="B154" s="63" t="s">
        <v>2129</v>
      </c>
      <c r="C154" s="7" t="s">
        <v>2438</v>
      </c>
      <c r="D154" s="7" t="s">
        <v>2541</v>
      </c>
      <c r="E154" s="64" t="s">
        <v>2130</v>
      </c>
      <c r="F154" s="64" t="s">
        <v>2127</v>
      </c>
      <c r="G154" s="64" t="s">
        <v>25</v>
      </c>
      <c r="H154" s="64" t="s">
        <v>2127</v>
      </c>
      <c r="I154" s="64" t="s">
        <v>25</v>
      </c>
      <c r="J154" s="64" t="s">
        <v>2127</v>
      </c>
      <c r="K154" s="64">
        <v>1</v>
      </c>
      <c r="L154" s="64">
        <v>1</v>
      </c>
      <c r="M154" s="64" t="s">
        <v>2131</v>
      </c>
    </row>
    <row r="155" spans="1:13">
      <c r="A155" s="64" t="s">
        <v>456</v>
      </c>
      <c r="B155" s="63" t="s">
        <v>2132</v>
      </c>
      <c r="C155" s="7" t="s">
        <v>2439</v>
      </c>
      <c r="D155" s="7" t="s">
        <v>2542</v>
      </c>
      <c r="E155" s="64" t="s">
        <v>2133</v>
      </c>
      <c r="F155" s="64" t="s">
        <v>2127</v>
      </c>
      <c r="G155" s="64" t="s">
        <v>25</v>
      </c>
      <c r="H155" s="64" t="s">
        <v>2134</v>
      </c>
      <c r="I155" s="64" t="s">
        <v>25</v>
      </c>
      <c r="J155" s="64" t="s">
        <v>2127</v>
      </c>
      <c r="K155" s="64">
        <v>1</v>
      </c>
      <c r="L155" s="64">
        <v>1</v>
      </c>
      <c r="M155" s="64" t="s">
        <v>2135</v>
      </c>
    </row>
    <row r="156" spans="1:13">
      <c r="A156" s="64" t="s">
        <v>457</v>
      </c>
      <c r="B156" s="63" t="s">
        <v>2136</v>
      </c>
      <c r="C156" s="7" t="s">
        <v>2440</v>
      </c>
      <c r="D156" s="7" t="s">
        <v>2543</v>
      </c>
      <c r="E156" s="64" t="s">
        <v>1485</v>
      </c>
      <c r="F156" s="64" t="s">
        <v>2127</v>
      </c>
      <c r="G156" s="64" t="s">
        <v>25</v>
      </c>
      <c r="H156" s="64" t="s">
        <v>2134</v>
      </c>
      <c r="I156" s="64" t="s">
        <v>25</v>
      </c>
      <c r="J156" s="64" t="s">
        <v>2127</v>
      </c>
      <c r="K156" s="64">
        <v>1</v>
      </c>
      <c r="L156" s="64">
        <v>1</v>
      </c>
      <c r="M156" s="64" t="s">
        <v>2135</v>
      </c>
    </row>
    <row r="157" spans="1:13">
      <c r="A157" s="64" t="s">
        <v>2138</v>
      </c>
      <c r="B157" s="63" t="s">
        <v>2137</v>
      </c>
      <c r="C157" s="7" t="s">
        <v>2441</v>
      </c>
      <c r="D157" s="7" t="s">
        <v>2544</v>
      </c>
      <c r="E157" s="64" t="s">
        <v>2139</v>
      </c>
      <c r="F157" s="64" t="s">
        <v>2074</v>
      </c>
      <c r="G157" s="64" t="s">
        <v>1921</v>
      </c>
      <c r="H157" s="64" t="s">
        <v>2140</v>
      </c>
      <c r="I157" s="64" t="s">
        <v>1921</v>
      </c>
      <c r="J157" s="64" t="s">
        <v>2074</v>
      </c>
      <c r="K157" s="64">
        <v>1</v>
      </c>
      <c r="L157" s="64">
        <v>1</v>
      </c>
      <c r="M157" s="64" t="s">
        <v>2141</v>
      </c>
    </row>
    <row r="158" spans="1:13">
      <c r="A158" s="64" t="s">
        <v>2143</v>
      </c>
      <c r="B158" s="63" t="s">
        <v>2142</v>
      </c>
      <c r="C158" s="7" t="s">
        <v>2442</v>
      </c>
      <c r="D158" s="7" t="s">
        <v>2545</v>
      </c>
      <c r="E158" s="64" t="s">
        <v>2144</v>
      </c>
      <c r="F158" s="64" t="s">
        <v>2074</v>
      </c>
      <c r="G158" s="64" t="s">
        <v>1921</v>
      </c>
      <c r="H158" s="64" t="s">
        <v>2140</v>
      </c>
      <c r="I158" s="64" t="s">
        <v>1921</v>
      </c>
      <c r="J158" s="64" t="s">
        <v>2074</v>
      </c>
      <c r="K158" s="64">
        <v>1</v>
      </c>
      <c r="L158" s="64">
        <v>1</v>
      </c>
      <c r="M158" s="64" t="s">
        <v>2141</v>
      </c>
    </row>
    <row r="159" spans="1:13">
      <c r="A159" s="64" t="s">
        <v>2145</v>
      </c>
      <c r="C159" s="7" t="s">
        <v>2443</v>
      </c>
      <c r="D159" s="7" t="s">
        <v>2546</v>
      </c>
      <c r="F159" s="64" t="s">
        <v>2074</v>
      </c>
      <c r="G159" s="64" t="s">
        <v>1921</v>
      </c>
      <c r="H159" s="64" t="s">
        <v>2140</v>
      </c>
      <c r="I159" s="64" t="s">
        <v>1921</v>
      </c>
      <c r="J159" s="64" t="s">
        <v>2074</v>
      </c>
    </row>
    <row r="160" spans="1:13">
      <c r="A160" s="64" t="s">
        <v>2147</v>
      </c>
      <c r="B160" s="63" t="s">
        <v>2146</v>
      </c>
      <c r="C160" s="7" t="s">
        <v>2444</v>
      </c>
      <c r="D160" s="7" t="s">
        <v>2547</v>
      </c>
      <c r="E160" s="64" t="s">
        <v>2148</v>
      </c>
      <c r="F160" s="64" t="s">
        <v>2020</v>
      </c>
      <c r="G160" s="64" t="s">
        <v>2021</v>
      </c>
      <c r="H160" s="64" t="s">
        <v>2149</v>
      </c>
      <c r="I160" s="64" t="s">
        <v>2023</v>
      </c>
      <c r="J160" s="64" t="s">
        <v>2149</v>
      </c>
      <c r="K160" s="64">
        <v>1</v>
      </c>
      <c r="L160" s="64">
        <v>1</v>
      </c>
      <c r="M160" s="64" t="s">
        <v>2150</v>
      </c>
    </row>
    <row r="161" spans="1:13">
      <c r="A161" s="64" t="s">
        <v>2152</v>
      </c>
      <c r="B161" s="63" t="s">
        <v>2151</v>
      </c>
      <c r="C161" s="7" t="s">
        <v>2445</v>
      </c>
      <c r="D161" s="7" t="s">
        <v>2548</v>
      </c>
      <c r="E161" s="64" t="s">
        <v>2153</v>
      </c>
      <c r="F161" s="64" t="s">
        <v>1995</v>
      </c>
      <c r="G161" s="64" t="s">
        <v>1897</v>
      </c>
      <c r="H161" s="64" t="s">
        <v>1995</v>
      </c>
      <c r="I161" s="64" t="s">
        <v>1897</v>
      </c>
      <c r="K161" s="64">
        <v>1</v>
      </c>
      <c r="L161" s="64">
        <v>0</v>
      </c>
      <c r="M161" s="64" t="s">
        <v>1997</v>
      </c>
    </row>
    <row r="162" spans="1:13">
      <c r="A162" s="64" t="s">
        <v>2154</v>
      </c>
      <c r="C162" s="7" t="s">
        <v>2446</v>
      </c>
      <c r="D162" s="7" t="s">
        <v>2549</v>
      </c>
      <c r="F162" s="64" t="s">
        <v>2065</v>
      </c>
      <c r="G162" s="64" t="s">
        <v>1914</v>
      </c>
      <c r="H162" s="64" t="s">
        <v>2065</v>
      </c>
      <c r="I162" s="64" t="s">
        <v>1914</v>
      </c>
      <c r="J162" s="64" t="s">
        <v>2065</v>
      </c>
      <c r="K162" s="64">
        <v>0</v>
      </c>
      <c r="L162" s="64">
        <v>0</v>
      </c>
    </row>
    <row r="163" spans="1:13">
      <c r="A163" s="64" t="s">
        <v>2155</v>
      </c>
      <c r="C163" s="7" t="s">
        <v>2447</v>
      </c>
      <c r="D163" s="7" t="s">
        <v>2550</v>
      </c>
      <c r="F163" s="64" t="s">
        <v>2065</v>
      </c>
      <c r="G163" s="64" t="s">
        <v>1914</v>
      </c>
      <c r="H163" s="64" t="s">
        <v>2065</v>
      </c>
      <c r="I163" s="64" t="s">
        <v>1914</v>
      </c>
      <c r="J163" s="64" t="s">
        <v>2065</v>
      </c>
      <c r="K163" s="64">
        <v>0</v>
      </c>
      <c r="L163" s="64">
        <v>0</v>
      </c>
    </row>
    <row r="164" spans="1:13">
      <c r="A164" s="64" t="s">
        <v>2157</v>
      </c>
      <c r="B164" s="63" t="s">
        <v>2156</v>
      </c>
      <c r="C164" s="7" t="s">
        <v>2448</v>
      </c>
      <c r="D164" s="7" t="s">
        <v>2551</v>
      </c>
      <c r="E164" s="64" t="s">
        <v>2158</v>
      </c>
      <c r="F164" s="64" t="s">
        <v>2065</v>
      </c>
      <c r="G164" s="64" t="s">
        <v>1914</v>
      </c>
      <c r="H164" s="64" t="s">
        <v>2065</v>
      </c>
      <c r="I164" s="64" t="s">
        <v>1914</v>
      </c>
      <c r="J164" s="64" t="s">
        <v>2065</v>
      </c>
      <c r="K164" s="64">
        <v>1</v>
      </c>
      <c r="L164" s="64">
        <v>1</v>
      </c>
      <c r="M164" s="64" t="s">
        <v>2159</v>
      </c>
    </row>
    <row r="165" spans="1:13">
      <c r="A165" s="64" t="s">
        <v>2161</v>
      </c>
      <c r="B165" s="63" t="s">
        <v>2160</v>
      </c>
      <c r="C165" s="7" t="s">
        <v>2449</v>
      </c>
      <c r="D165" s="7" t="s">
        <v>2552</v>
      </c>
      <c r="E165" s="64" t="s">
        <v>2162</v>
      </c>
      <c r="F165" s="64" t="s">
        <v>2065</v>
      </c>
      <c r="G165" s="64" t="s">
        <v>1914</v>
      </c>
      <c r="H165" s="64" t="s">
        <v>2065</v>
      </c>
      <c r="I165" s="64" t="s">
        <v>1914</v>
      </c>
      <c r="J165" s="64" t="s">
        <v>2065</v>
      </c>
      <c r="K165" s="64">
        <v>1</v>
      </c>
      <c r="L165" s="64">
        <v>1</v>
      </c>
      <c r="M165" s="64" t="s">
        <v>2163</v>
      </c>
    </row>
    <row r="166" spans="1:13">
      <c r="A166" s="64" t="s">
        <v>2164</v>
      </c>
      <c r="C166" s="7" t="s">
        <v>2450</v>
      </c>
      <c r="D166" s="7" t="s">
        <v>2553</v>
      </c>
      <c r="F166" s="64" t="s">
        <v>1896</v>
      </c>
      <c r="G166" s="64" t="s">
        <v>1897</v>
      </c>
      <c r="H166" s="64" t="s">
        <v>1996</v>
      </c>
      <c r="I166" s="64" t="s">
        <v>1897</v>
      </c>
      <c r="J166" s="64" t="s">
        <v>1996</v>
      </c>
      <c r="K166" s="64">
        <v>0</v>
      </c>
      <c r="L166" s="64">
        <v>0</v>
      </c>
    </row>
    <row r="167" spans="1:13">
      <c r="A167" s="64" t="s">
        <v>2165</v>
      </c>
      <c r="C167" s="7" t="s">
        <v>2451</v>
      </c>
      <c r="D167" s="7" t="s">
        <v>2554</v>
      </c>
      <c r="F167" s="64" t="s">
        <v>1896</v>
      </c>
      <c r="G167" s="64" t="s">
        <v>1897</v>
      </c>
      <c r="H167" s="64" t="s">
        <v>1996</v>
      </c>
      <c r="I167" s="64" t="s">
        <v>1897</v>
      </c>
      <c r="J167" s="64" t="s">
        <v>1996</v>
      </c>
      <c r="K167" s="64">
        <v>0</v>
      </c>
      <c r="L167" s="64">
        <v>0</v>
      </c>
    </row>
    <row r="168" spans="1:13">
      <c r="A168" s="64" t="s">
        <v>2167</v>
      </c>
      <c r="B168" s="63" t="s">
        <v>2166</v>
      </c>
      <c r="C168" s="7" t="s">
        <v>2452</v>
      </c>
      <c r="D168" s="7" t="s">
        <v>2555</v>
      </c>
      <c r="E168" s="64" t="s">
        <v>2168</v>
      </c>
      <c r="F168" s="64" t="s">
        <v>1896</v>
      </c>
      <c r="G168" s="64" t="s">
        <v>1897</v>
      </c>
      <c r="H168" s="64" t="s">
        <v>1996</v>
      </c>
      <c r="I168" s="64" t="s">
        <v>1897</v>
      </c>
      <c r="J168" s="64" t="s">
        <v>1996</v>
      </c>
      <c r="K168" s="64">
        <v>1</v>
      </c>
      <c r="L168" s="64">
        <v>1</v>
      </c>
      <c r="M168" s="64" t="s">
        <v>2169</v>
      </c>
    </row>
    <row r="169" spans="1:13">
      <c r="A169" s="64" t="s">
        <v>2171</v>
      </c>
      <c r="B169" s="63" t="s">
        <v>2170</v>
      </c>
      <c r="C169" s="7" t="s">
        <v>2453</v>
      </c>
      <c r="D169" s="7" t="s">
        <v>2556</v>
      </c>
      <c r="E169" s="64" t="s">
        <v>2172</v>
      </c>
      <c r="F169" s="64" t="s">
        <v>1896</v>
      </c>
      <c r="G169" s="64" t="s">
        <v>1897</v>
      </c>
      <c r="H169" s="64" t="s">
        <v>1996</v>
      </c>
      <c r="I169" s="64" t="s">
        <v>1897</v>
      </c>
      <c r="J169" s="64" t="s">
        <v>1996</v>
      </c>
      <c r="K169" s="64">
        <v>1</v>
      </c>
      <c r="L169" s="64">
        <v>1</v>
      </c>
      <c r="M169" s="64" t="s">
        <v>2173</v>
      </c>
    </row>
    <row r="170" spans="1:13">
      <c r="A170" s="64" t="s">
        <v>2174</v>
      </c>
      <c r="C170" s="7" t="s">
        <v>2454</v>
      </c>
      <c r="D170" s="7" t="s">
        <v>2557</v>
      </c>
      <c r="F170" s="64" t="s">
        <v>2021</v>
      </c>
      <c r="G170" s="64" t="s">
        <v>2021</v>
      </c>
      <c r="H170" s="64" t="s">
        <v>2175</v>
      </c>
      <c r="I170" s="64" t="s">
        <v>2023</v>
      </c>
      <c r="J170" s="64" t="s">
        <v>2021</v>
      </c>
      <c r="K170" s="64">
        <v>0</v>
      </c>
      <c r="L170" s="64">
        <v>0</v>
      </c>
    </row>
    <row r="171" spans="1:13">
      <c r="A171" s="64" t="s">
        <v>2176</v>
      </c>
      <c r="C171" s="7" t="s">
        <v>2455</v>
      </c>
      <c r="D171" s="7" t="s">
        <v>2558</v>
      </c>
      <c r="F171" s="64" t="s">
        <v>2021</v>
      </c>
      <c r="G171" s="64" t="s">
        <v>2021</v>
      </c>
      <c r="H171" s="64" t="s">
        <v>2175</v>
      </c>
      <c r="I171" s="64" t="s">
        <v>2023</v>
      </c>
      <c r="J171" s="64" t="s">
        <v>2021</v>
      </c>
      <c r="K171" s="64">
        <v>0</v>
      </c>
      <c r="L171" s="64">
        <v>0</v>
      </c>
    </row>
    <row r="172" spans="1:13">
      <c r="A172" s="64" t="s">
        <v>2178</v>
      </c>
      <c r="B172" s="63" t="s">
        <v>2177</v>
      </c>
      <c r="C172" s="7" t="s">
        <v>2456</v>
      </c>
      <c r="D172" s="7" t="s">
        <v>2559</v>
      </c>
      <c r="E172" s="64" t="s">
        <v>2179</v>
      </c>
      <c r="F172" s="64" t="s">
        <v>2021</v>
      </c>
      <c r="G172" s="64" t="s">
        <v>2021</v>
      </c>
      <c r="H172" s="64" t="s">
        <v>2175</v>
      </c>
      <c r="I172" s="64" t="s">
        <v>2023</v>
      </c>
      <c r="J172" s="64" t="s">
        <v>2021</v>
      </c>
      <c r="K172" s="64">
        <v>1</v>
      </c>
      <c r="L172" s="64">
        <v>1</v>
      </c>
      <c r="M172" s="64" t="s">
        <v>2180</v>
      </c>
    </row>
    <row r="173" spans="1:13">
      <c r="A173" s="64" t="s">
        <v>2182</v>
      </c>
      <c r="B173" s="63" t="s">
        <v>2181</v>
      </c>
      <c r="C173" s="7" t="s">
        <v>2457</v>
      </c>
      <c r="D173" s="7" t="s">
        <v>2560</v>
      </c>
      <c r="E173" s="64" t="s">
        <v>2183</v>
      </c>
      <c r="F173" s="64" t="s">
        <v>1896</v>
      </c>
      <c r="G173" s="64" t="s">
        <v>1897</v>
      </c>
      <c r="H173" s="64" t="s">
        <v>1896</v>
      </c>
      <c r="I173" s="64" t="s">
        <v>1897</v>
      </c>
      <c r="K173" s="64">
        <v>1</v>
      </c>
      <c r="L173" s="64">
        <v>0</v>
      </c>
      <c r="M173" s="64" t="s">
        <v>2184</v>
      </c>
    </row>
    <row r="174" spans="1:13">
      <c r="A174" s="64" t="s">
        <v>2186</v>
      </c>
      <c r="B174" s="63" t="s">
        <v>2185</v>
      </c>
      <c r="C174" s="7" t="s">
        <v>2458</v>
      </c>
      <c r="D174" s="7" t="s">
        <v>2561</v>
      </c>
      <c r="E174" s="64" t="s">
        <v>2187</v>
      </c>
      <c r="F174" s="64" t="s">
        <v>1913</v>
      </c>
      <c r="G174" s="64" t="s">
        <v>1914</v>
      </c>
      <c r="H174" s="64" t="s">
        <v>1915</v>
      </c>
      <c r="I174" s="64" t="s">
        <v>1914</v>
      </c>
      <c r="J174" s="64" t="s">
        <v>1915</v>
      </c>
      <c r="K174" s="64">
        <v>1</v>
      </c>
      <c r="L174" s="64">
        <v>1</v>
      </c>
      <c r="M174" s="64" t="s">
        <v>1916</v>
      </c>
    </row>
    <row r="175" spans="1:13">
      <c r="A175" s="64" t="s">
        <v>2189</v>
      </c>
      <c r="B175" s="63" t="s">
        <v>2188</v>
      </c>
      <c r="C175" s="7" t="s">
        <v>2459</v>
      </c>
      <c r="D175" s="7" t="s">
        <v>2562</v>
      </c>
      <c r="E175" s="64" t="s">
        <v>2190</v>
      </c>
      <c r="F175" s="64" t="s">
        <v>1889</v>
      </c>
      <c r="G175" s="64" t="s">
        <v>1890</v>
      </c>
      <c r="H175" s="64" t="s">
        <v>1889</v>
      </c>
      <c r="I175" s="64" t="s">
        <v>1890</v>
      </c>
      <c r="J175" s="64" t="s">
        <v>1889</v>
      </c>
      <c r="K175" s="64">
        <v>1</v>
      </c>
      <c r="L175" s="64">
        <v>1</v>
      </c>
      <c r="M175" s="64" t="s">
        <v>2191</v>
      </c>
    </row>
    <row r="176" spans="1:13">
      <c r="A176" s="64" t="s">
        <v>2193</v>
      </c>
      <c r="B176" s="63" t="s">
        <v>2192</v>
      </c>
      <c r="C176" s="7" t="s">
        <v>2460</v>
      </c>
      <c r="D176" s="7" t="s">
        <v>2563</v>
      </c>
      <c r="E176" s="64" t="s">
        <v>2194</v>
      </c>
      <c r="F176" s="64" t="s">
        <v>1889</v>
      </c>
      <c r="G176" s="64" t="s">
        <v>1890</v>
      </c>
      <c r="H176" s="64" t="s">
        <v>1889</v>
      </c>
      <c r="I176" s="64" t="s">
        <v>1890</v>
      </c>
      <c r="J176" s="64" t="s">
        <v>1889</v>
      </c>
      <c r="K176" s="64">
        <v>1</v>
      </c>
      <c r="L176" s="64">
        <v>1</v>
      </c>
      <c r="M176" s="64" t="s">
        <v>2191</v>
      </c>
    </row>
    <row r="177" spans="1:13">
      <c r="A177" s="64" t="s">
        <v>2196</v>
      </c>
      <c r="B177" s="63" t="s">
        <v>2195</v>
      </c>
      <c r="C177" s="7" t="s">
        <v>2461</v>
      </c>
      <c r="D177" s="7" t="s">
        <v>2564</v>
      </c>
      <c r="E177" s="64" t="s">
        <v>2197</v>
      </c>
      <c r="F177" s="64" t="s">
        <v>1913</v>
      </c>
      <c r="G177" s="64" t="s">
        <v>1914</v>
      </c>
      <c r="H177" s="64" t="s">
        <v>2198</v>
      </c>
      <c r="I177" s="64" t="s">
        <v>1914</v>
      </c>
      <c r="J177" s="64" t="s">
        <v>1915</v>
      </c>
      <c r="K177" s="64">
        <v>1</v>
      </c>
      <c r="L177" s="64">
        <v>1</v>
      </c>
      <c r="M177" s="64" t="s">
        <v>1916</v>
      </c>
    </row>
    <row r="178" spans="1:13">
      <c r="A178" s="64" t="s">
        <v>2199</v>
      </c>
      <c r="C178" s="7" t="s">
        <v>2462</v>
      </c>
      <c r="D178" s="7" t="s">
        <v>2565</v>
      </c>
      <c r="F178" s="64" t="s">
        <v>1913</v>
      </c>
      <c r="G178" s="64" t="s">
        <v>1914</v>
      </c>
      <c r="H178" s="64" t="s">
        <v>2198</v>
      </c>
      <c r="I178" s="64" t="s">
        <v>1914</v>
      </c>
      <c r="J178" s="64" t="s">
        <v>1915</v>
      </c>
      <c r="K178" s="64">
        <v>0</v>
      </c>
      <c r="L178" s="64">
        <v>0</v>
      </c>
    </row>
    <row r="179" spans="1:13">
      <c r="A179" s="64" t="s">
        <v>2201</v>
      </c>
      <c r="B179" s="63" t="s">
        <v>2200</v>
      </c>
      <c r="C179" s="7" t="s">
        <v>2463</v>
      </c>
      <c r="D179" s="7" t="s">
        <v>2566</v>
      </c>
      <c r="E179" s="64" t="s">
        <v>2202</v>
      </c>
      <c r="F179" s="64" t="s">
        <v>2203</v>
      </c>
      <c r="G179" s="64" t="s">
        <v>2203</v>
      </c>
      <c r="H179" s="64" t="s">
        <v>2204</v>
      </c>
      <c r="I179" s="64" t="s">
        <v>2023</v>
      </c>
      <c r="J179" s="64" t="s">
        <v>2203</v>
      </c>
      <c r="K179" s="64">
        <v>1</v>
      </c>
      <c r="L179" s="64">
        <v>1</v>
      </c>
      <c r="M179" s="64" t="s">
        <v>2205</v>
      </c>
    </row>
    <row r="180" spans="1:13">
      <c r="A180" s="64" t="s">
        <v>2207</v>
      </c>
      <c r="B180" s="63" t="s">
        <v>2206</v>
      </c>
      <c r="C180" s="7" t="s">
        <v>2464</v>
      </c>
      <c r="D180" s="7" t="s">
        <v>2567</v>
      </c>
      <c r="E180" s="64" t="s">
        <v>2208</v>
      </c>
      <c r="F180" s="64" t="s">
        <v>2203</v>
      </c>
      <c r="G180" s="64" t="s">
        <v>2203</v>
      </c>
      <c r="H180" s="64" t="s">
        <v>2204</v>
      </c>
      <c r="I180" s="64" t="s">
        <v>2023</v>
      </c>
      <c r="J180" s="64" t="s">
        <v>2203</v>
      </c>
      <c r="K180" s="64">
        <v>1</v>
      </c>
      <c r="L180" s="64">
        <v>1</v>
      </c>
      <c r="M180" s="64" t="s">
        <v>2205</v>
      </c>
    </row>
    <row r="181" spans="1:13">
      <c r="A181" s="64" t="s">
        <v>2210</v>
      </c>
      <c r="B181" s="63" t="s">
        <v>2209</v>
      </c>
      <c r="C181" s="7" t="s">
        <v>2465</v>
      </c>
      <c r="D181" s="7" t="s">
        <v>2568</v>
      </c>
      <c r="E181" s="64" t="s">
        <v>2211</v>
      </c>
      <c r="F181" s="64" t="s">
        <v>2203</v>
      </c>
      <c r="G181" s="64" t="s">
        <v>2203</v>
      </c>
      <c r="H181" s="64" t="s">
        <v>2212</v>
      </c>
      <c r="I181" s="64" t="s">
        <v>2023</v>
      </c>
      <c r="J181" s="64" t="s">
        <v>2203</v>
      </c>
      <c r="K181" s="64">
        <v>1</v>
      </c>
      <c r="L181" s="64">
        <v>1</v>
      </c>
      <c r="M181" s="64" t="s">
        <v>2213</v>
      </c>
    </row>
    <row r="182" spans="1:13">
      <c r="A182" s="64" t="s">
        <v>2215</v>
      </c>
      <c r="B182" s="63" t="s">
        <v>2214</v>
      </c>
      <c r="C182" s="7" t="s">
        <v>2466</v>
      </c>
      <c r="D182" s="7" t="s">
        <v>2569</v>
      </c>
      <c r="E182" s="64" t="s">
        <v>2216</v>
      </c>
      <c r="F182" s="64" t="s">
        <v>2203</v>
      </c>
      <c r="G182" s="64" t="s">
        <v>2203</v>
      </c>
      <c r="H182" s="64" t="s">
        <v>2212</v>
      </c>
      <c r="I182" s="64" t="s">
        <v>2023</v>
      </c>
      <c r="J182" s="64" t="s">
        <v>2203</v>
      </c>
      <c r="K182" s="64">
        <v>1</v>
      </c>
      <c r="L182" s="64">
        <v>1</v>
      </c>
      <c r="M182" s="64" t="s">
        <v>2217</v>
      </c>
    </row>
    <row r="183" spans="1:13">
      <c r="A183" s="64" t="s">
        <v>2219</v>
      </c>
      <c r="B183" s="63" t="s">
        <v>2218</v>
      </c>
      <c r="C183" s="7" t="s">
        <v>2467</v>
      </c>
      <c r="D183" s="7" t="s">
        <v>2570</v>
      </c>
      <c r="E183" s="64" t="s">
        <v>2220</v>
      </c>
      <c r="F183" s="64" t="s">
        <v>2221</v>
      </c>
      <c r="G183" s="64" t="s">
        <v>1978</v>
      </c>
      <c r="H183" s="64" t="s">
        <v>2221</v>
      </c>
      <c r="I183" s="64" t="s">
        <v>1978</v>
      </c>
      <c r="J183" s="64" t="s">
        <v>2221</v>
      </c>
      <c r="K183" s="64">
        <v>1</v>
      </c>
      <c r="L183" s="64">
        <v>1</v>
      </c>
      <c r="M183" s="64" t="s">
        <v>2222</v>
      </c>
    </row>
    <row r="184" spans="1:13">
      <c r="A184" s="64" t="s">
        <v>2224</v>
      </c>
      <c r="B184" s="63" t="s">
        <v>2223</v>
      </c>
      <c r="C184" s="7" t="s">
        <v>2468</v>
      </c>
      <c r="D184" s="7" t="s">
        <v>2571</v>
      </c>
      <c r="E184" s="64" t="s">
        <v>2225</v>
      </c>
      <c r="F184" s="64" t="s">
        <v>2221</v>
      </c>
      <c r="G184" s="64" t="s">
        <v>1978</v>
      </c>
      <c r="H184" s="64" t="s">
        <v>2221</v>
      </c>
      <c r="I184" s="64" t="s">
        <v>1978</v>
      </c>
      <c r="J184" s="64" t="s">
        <v>2221</v>
      </c>
      <c r="K184" s="64">
        <v>1</v>
      </c>
      <c r="L184" s="64">
        <v>1</v>
      </c>
      <c r="M184" s="64" t="s">
        <v>2222</v>
      </c>
    </row>
    <row r="185" spans="1:13">
      <c r="A185" s="64" t="s">
        <v>2227</v>
      </c>
      <c r="B185" s="63" t="s">
        <v>2226</v>
      </c>
      <c r="C185" s="7" t="s">
        <v>2469</v>
      </c>
      <c r="D185" s="7" t="s">
        <v>2572</v>
      </c>
      <c r="E185" s="64" t="s">
        <v>2228</v>
      </c>
      <c r="F185" s="64" t="s">
        <v>2221</v>
      </c>
      <c r="G185" s="64" t="s">
        <v>1978</v>
      </c>
      <c r="H185" s="64" t="s">
        <v>2221</v>
      </c>
      <c r="I185" s="64" t="s">
        <v>1978</v>
      </c>
      <c r="J185" s="64" t="s">
        <v>2221</v>
      </c>
      <c r="K185" s="64">
        <v>1</v>
      </c>
      <c r="L185" s="64">
        <v>1</v>
      </c>
      <c r="M185" s="64" t="s">
        <v>2222</v>
      </c>
    </row>
    <row r="186" spans="1:13">
      <c r="A186" s="64" t="s">
        <v>2230</v>
      </c>
      <c r="B186" s="63" t="s">
        <v>2229</v>
      </c>
      <c r="C186" s="7" t="s">
        <v>2470</v>
      </c>
      <c r="D186" s="7" t="s">
        <v>2573</v>
      </c>
      <c r="E186" s="64" t="s">
        <v>2231</v>
      </c>
      <c r="F186" s="64" t="s">
        <v>2005</v>
      </c>
      <c r="G186" s="64" t="s">
        <v>1978</v>
      </c>
      <c r="H186" s="64" t="s">
        <v>2005</v>
      </c>
      <c r="I186" s="64" t="s">
        <v>1978</v>
      </c>
      <c r="J186" s="64" t="s">
        <v>2005</v>
      </c>
      <c r="K186" s="64">
        <v>1</v>
      </c>
      <c r="L186" s="64">
        <v>1</v>
      </c>
      <c r="M186" s="64" t="s">
        <v>2232</v>
      </c>
    </row>
    <row r="187" spans="1:13">
      <c r="A187" s="64" t="s">
        <v>2234</v>
      </c>
      <c r="B187" s="63" t="s">
        <v>2233</v>
      </c>
      <c r="C187" s="7" t="s">
        <v>2471</v>
      </c>
      <c r="D187" s="7" t="s">
        <v>2574</v>
      </c>
      <c r="E187" s="64" t="s">
        <v>2235</v>
      </c>
      <c r="F187" s="64" t="s">
        <v>2005</v>
      </c>
      <c r="G187" s="64" t="s">
        <v>1978</v>
      </c>
      <c r="H187" s="64" t="s">
        <v>2005</v>
      </c>
      <c r="I187" s="64" t="s">
        <v>1978</v>
      </c>
      <c r="J187" s="64" t="s">
        <v>2005</v>
      </c>
      <c r="K187" s="64">
        <v>1</v>
      </c>
      <c r="L187" s="64">
        <v>0</v>
      </c>
      <c r="M187" s="64" t="s">
        <v>2236</v>
      </c>
    </row>
    <row r="188" spans="1:13">
      <c r="A188" s="64" t="s">
        <v>2238</v>
      </c>
      <c r="B188" s="63" t="s">
        <v>2237</v>
      </c>
      <c r="C188" s="7" t="s">
        <v>2472</v>
      </c>
      <c r="D188" s="7" t="s">
        <v>2575</v>
      </c>
      <c r="E188" s="64" t="s">
        <v>2239</v>
      </c>
      <c r="F188" s="64" t="s">
        <v>2240</v>
      </c>
      <c r="G188" s="64" t="s">
        <v>1890</v>
      </c>
      <c r="H188" s="64" t="s">
        <v>2241</v>
      </c>
      <c r="I188" s="64" t="s">
        <v>1890</v>
      </c>
      <c r="J188" s="64" t="s">
        <v>2240</v>
      </c>
      <c r="K188" s="64">
        <v>1</v>
      </c>
      <c r="L188" s="64">
        <v>1</v>
      </c>
      <c r="M188" s="64" t="s">
        <v>2242</v>
      </c>
    </row>
    <row r="189" spans="1:13">
      <c r="A189" s="64" t="s">
        <v>2244</v>
      </c>
      <c r="B189" s="63" t="s">
        <v>2243</v>
      </c>
      <c r="C189" s="7" t="s">
        <v>2473</v>
      </c>
      <c r="D189" s="7" t="s">
        <v>2576</v>
      </c>
      <c r="E189" s="64" t="s">
        <v>2245</v>
      </c>
      <c r="F189" s="64" t="s">
        <v>2246</v>
      </c>
      <c r="G189" s="64" t="s">
        <v>2097</v>
      </c>
      <c r="H189" s="64" t="s">
        <v>2246</v>
      </c>
      <c r="I189" s="64" t="s">
        <v>1951</v>
      </c>
      <c r="J189" s="64" t="s">
        <v>2246</v>
      </c>
      <c r="K189" s="64">
        <v>1</v>
      </c>
      <c r="L189" s="64">
        <v>1</v>
      </c>
      <c r="M189" s="64" t="s">
        <v>2247</v>
      </c>
    </row>
    <row r="190" spans="1:13">
      <c r="A190" s="64" t="s">
        <v>2249</v>
      </c>
      <c r="B190" s="63" t="s">
        <v>2248</v>
      </c>
      <c r="C190" s="7" t="s">
        <v>2474</v>
      </c>
      <c r="D190" s="7" t="s">
        <v>2577</v>
      </c>
      <c r="E190" s="64" t="s">
        <v>2250</v>
      </c>
      <c r="F190" s="64" t="s">
        <v>2246</v>
      </c>
      <c r="G190" s="64" t="s">
        <v>2097</v>
      </c>
      <c r="H190" s="64" t="s">
        <v>2246</v>
      </c>
      <c r="I190" s="64" t="s">
        <v>1951</v>
      </c>
      <c r="J190" s="64" t="s">
        <v>2246</v>
      </c>
      <c r="K190" s="64">
        <v>1</v>
      </c>
      <c r="L190" s="64">
        <v>1</v>
      </c>
      <c r="M190" s="64" t="s">
        <v>2251</v>
      </c>
    </row>
    <row r="191" spans="1:13">
      <c r="A191" s="64" t="s">
        <v>2253</v>
      </c>
      <c r="B191" s="63" t="s">
        <v>2252</v>
      </c>
      <c r="C191" s="7" t="s">
        <v>2475</v>
      </c>
      <c r="D191" s="7" t="s">
        <v>2578</v>
      </c>
      <c r="E191" s="64" t="s">
        <v>2254</v>
      </c>
      <c r="F191" s="64" t="s">
        <v>2240</v>
      </c>
      <c r="G191" s="64" t="s">
        <v>1890</v>
      </c>
      <c r="H191" s="64" t="s">
        <v>2255</v>
      </c>
      <c r="I191" s="64" t="s">
        <v>1890</v>
      </c>
      <c r="J191" s="64" t="s">
        <v>2240</v>
      </c>
      <c r="K191" s="64">
        <v>1</v>
      </c>
      <c r="L191" s="64">
        <v>1</v>
      </c>
      <c r="M191" s="64" t="s">
        <v>2256</v>
      </c>
    </row>
    <row r="192" spans="1:13">
      <c r="A192" s="64" t="s">
        <v>2258</v>
      </c>
      <c r="B192" s="63" t="s">
        <v>2257</v>
      </c>
      <c r="C192" s="7" t="s">
        <v>2476</v>
      </c>
      <c r="D192" s="7" t="s">
        <v>2579</v>
      </c>
      <c r="E192" s="64" t="s">
        <v>2259</v>
      </c>
      <c r="F192" s="64" t="s">
        <v>2240</v>
      </c>
      <c r="G192" s="64" t="s">
        <v>1890</v>
      </c>
      <c r="H192" s="64" t="s">
        <v>2260</v>
      </c>
      <c r="I192" s="64" t="s">
        <v>1890</v>
      </c>
      <c r="J192" s="64" t="s">
        <v>2240</v>
      </c>
      <c r="K192" s="64">
        <v>1</v>
      </c>
      <c r="L192" s="64">
        <v>1</v>
      </c>
      <c r="M192" s="64" t="s">
        <v>2256</v>
      </c>
    </row>
    <row r="193" spans="1:13">
      <c r="A193" s="64" t="s">
        <v>2262</v>
      </c>
      <c r="B193" s="63" t="s">
        <v>2261</v>
      </c>
      <c r="C193" s="7" t="s">
        <v>2477</v>
      </c>
      <c r="D193" s="7" t="s">
        <v>2580</v>
      </c>
      <c r="E193" s="64" t="s">
        <v>2263</v>
      </c>
      <c r="F193" s="64" t="s">
        <v>2240</v>
      </c>
      <c r="G193" s="64" t="s">
        <v>1890</v>
      </c>
      <c r="H193" s="64" t="s">
        <v>2260</v>
      </c>
      <c r="I193" s="64" t="s">
        <v>1890</v>
      </c>
      <c r="J193" s="64" t="s">
        <v>2240</v>
      </c>
      <c r="K193" s="64">
        <v>1</v>
      </c>
      <c r="L193" s="64">
        <v>1</v>
      </c>
      <c r="M193" s="64" t="s">
        <v>2256</v>
      </c>
    </row>
    <row r="194" spans="1:13">
      <c r="A194" s="64" t="s">
        <v>467</v>
      </c>
      <c r="B194" s="63" t="s">
        <v>2264</v>
      </c>
      <c r="C194" s="7" t="s">
        <v>2478</v>
      </c>
      <c r="D194" s="7" t="s">
        <v>2581</v>
      </c>
      <c r="E194" s="64" t="s">
        <v>2265</v>
      </c>
      <c r="F194" s="64" t="s">
        <v>2266</v>
      </c>
      <c r="G194" s="64" t="s">
        <v>25</v>
      </c>
      <c r="H194" s="64" t="s">
        <v>2267</v>
      </c>
      <c r="I194" s="64" t="s">
        <v>25</v>
      </c>
      <c r="J194" s="64" t="s">
        <v>2266</v>
      </c>
      <c r="K194" s="64">
        <v>1</v>
      </c>
      <c r="L194" s="64">
        <v>1</v>
      </c>
      <c r="M194" s="64" t="s">
        <v>2268</v>
      </c>
    </row>
    <row r="195" spans="1:13">
      <c r="A195" s="64" t="s">
        <v>468</v>
      </c>
      <c r="B195" s="63" t="s">
        <v>2269</v>
      </c>
      <c r="C195" s="7" t="s">
        <v>2479</v>
      </c>
      <c r="D195" s="7" t="s">
        <v>2582</v>
      </c>
      <c r="E195" s="64" t="s">
        <v>1490</v>
      </c>
      <c r="F195" s="64" t="s">
        <v>2266</v>
      </c>
      <c r="G195" s="64" t="s">
        <v>25</v>
      </c>
      <c r="H195" s="64" t="s">
        <v>2267</v>
      </c>
      <c r="I195" s="64" t="s">
        <v>25</v>
      </c>
      <c r="J195" s="64" t="s">
        <v>2266</v>
      </c>
      <c r="K195" s="64">
        <v>1</v>
      </c>
      <c r="L195" s="64">
        <v>1</v>
      </c>
      <c r="M195" s="64" t="s">
        <v>2270</v>
      </c>
    </row>
    <row r="196" spans="1:13">
      <c r="A196" s="64" t="s">
        <v>469</v>
      </c>
      <c r="B196" s="63" t="s">
        <v>2271</v>
      </c>
      <c r="C196" s="7" t="s">
        <v>2480</v>
      </c>
      <c r="D196" s="7" t="s">
        <v>2583</v>
      </c>
      <c r="E196" s="64" t="s">
        <v>2272</v>
      </c>
      <c r="F196" s="64" t="s">
        <v>2266</v>
      </c>
      <c r="G196" s="64" t="s">
        <v>25</v>
      </c>
      <c r="H196" s="64" t="s">
        <v>2273</v>
      </c>
      <c r="I196" s="64" t="s">
        <v>25</v>
      </c>
      <c r="J196" s="64" t="s">
        <v>2266</v>
      </c>
      <c r="K196" s="64">
        <v>1</v>
      </c>
      <c r="L196" s="64">
        <v>1</v>
      </c>
      <c r="M196" s="64" t="s">
        <v>2274</v>
      </c>
    </row>
    <row r="197" spans="1:13">
      <c r="A197" s="64" t="s">
        <v>2276</v>
      </c>
      <c r="B197" s="63" t="s">
        <v>2275</v>
      </c>
      <c r="C197" s="7" t="s">
        <v>2481</v>
      </c>
      <c r="D197" s="7" t="s">
        <v>2584</v>
      </c>
      <c r="E197" s="64" t="s">
        <v>2277</v>
      </c>
      <c r="F197" s="64" t="s">
        <v>2278</v>
      </c>
      <c r="G197" s="64" t="s">
        <v>2203</v>
      </c>
      <c r="H197" s="64" t="s">
        <v>2279</v>
      </c>
      <c r="I197" s="64" t="s">
        <v>2023</v>
      </c>
      <c r="J197" s="64" t="s">
        <v>2278</v>
      </c>
      <c r="K197" s="64">
        <v>1</v>
      </c>
      <c r="L197" s="64">
        <v>1</v>
      </c>
      <c r="M197" s="64" t="s">
        <v>2280</v>
      </c>
    </row>
    <row r="198" spans="1:13">
      <c r="A198" s="64" t="s">
        <v>2282</v>
      </c>
      <c r="B198" s="63" t="s">
        <v>2281</v>
      </c>
      <c r="C198" s="7" t="s">
        <v>2482</v>
      </c>
      <c r="D198" s="7" t="s">
        <v>2585</v>
      </c>
      <c r="E198" s="64" t="s">
        <v>2283</v>
      </c>
      <c r="F198" s="64" t="s">
        <v>2278</v>
      </c>
      <c r="G198" s="64" t="s">
        <v>2203</v>
      </c>
      <c r="H198" s="64" t="s">
        <v>2284</v>
      </c>
      <c r="I198" s="64" t="s">
        <v>2023</v>
      </c>
      <c r="J198" s="64" t="s">
        <v>2278</v>
      </c>
      <c r="K198" s="64">
        <v>1</v>
      </c>
      <c r="L198" s="64">
        <v>1</v>
      </c>
      <c r="M198" s="64" t="s">
        <v>2285</v>
      </c>
    </row>
    <row r="199" spans="1:13">
      <c r="A199" s="64" t="s">
        <v>2287</v>
      </c>
      <c r="B199" s="63" t="s">
        <v>2286</v>
      </c>
      <c r="C199" s="7" t="s">
        <v>2483</v>
      </c>
      <c r="D199" s="7" t="s">
        <v>2586</v>
      </c>
      <c r="E199" s="64" t="s">
        <v>2288</v>
      </c>
      <c r="F199" s="64" t="s">
        <v>2278</v>
      </c>
      <c r="G199" s="64" t="s">
        <v>2203</v>
      </c>
      <c r="H199" s="64" t="s">
        <v>2284</v>
      </c>
      <c r="I199" s="64" t="s">
        <v>2023</v>
      </c>
      <c r="J199" s="64" t="s">
        <v>2278</v>
      </c>
      <c r="K199" s="64">
        <v>1</v>
      </c>
      <c r="L199" s="64">
        <v>1</v>
      </c>
      <c r="M199" s="64" t="s">
        <v>2289</v>
      </c>
    </row>
    <row r="200" spans="1:13">
      <c r="A200" s="64" t="s">
        <v>2291</v>
      </c>
      <c r="B200" s="63" t="s">
        <v>2290</v>
      </c>
      <c r="C200" s="7" t="s">
        <v>2484</v>
      </c>
      <c r="D200" s="7" t="s">
        <v>2587</v>
      </c>
      <c r="E200" s="64" t="s">
        <v>2292</v>
      </c>
      <c r="F200" s="64" t="s">
        <v>2278</v>
      </c>
      <c r="G200" s="64" t="s">
        <v>2203</v>
      </c>
      <c r="H200" s="64" t="s">
        <v>2293</v>
      </c>
      <c r="I200" s="64" t="s">
        <v>2023</v>
      </c>
      <c r="J200" s="64" t="s">
        <v>2278</v>
      </c>
      <c r="K200" s="64">
        <v>1</v>
      </c>
      <c r="L200" s="64">
        <v>1</v>
      </c>
      <c r="M200" s="64" t="s">
        <v>2294</v>
      </c>
    </row>
    <row r="201" spans="1:13">
      <c r="A201" s="64" t="s">
        <v>2296</v>
      </c>
      <c r="B201" s="63" t="s">
        <v>2295</v>
      </c>
      <c r="C201" s="7" t="s">
        <v>2485</v>
      </c>
      <c r="D201" s="7" t="s">
        <v>2588</v>
      </c>
      <c r="E201" s="64" t="s">
        <v>2297</v>
      </c>
      <c r="F201" s="64" t="s">
        <v>2298</v>
      </c>
      <c r="G201" s="64" t="s">
        <v>2203</v>
      </c>
      <c r="H201" s="64" t="s">
        <v>2298</v>
      </c>
      <c r="I201" s="64" t="s">
        <v>2023</v>
      </c>
      <c r="J201" s="64" t="s">
        <v>2298</v>
      </c>
      <c r="K201" s="64">
        <v>1</v>
      </c>
      <c r="L201" s="64">
        <v>1</v>
      </c>
      <c r="M201" s="64" t="s">
        <v>2299</v>
      </c>
    </row>
    <row r="202" spans="1:13">
      <c r="A202" s="64" t="s">
        <v>2301</v>
      </c>
      <c r="B202" s="63" t="s">
        <v>2300</v>
      </c>
      <c r="C202" s="7" t="s">
        <v>2486</v>
      </c>
      <c r="D202" s="7" t="s">
        <v>2589</v>
      </c>
      <c r="E202" s="64" t="s">
        <v>2302</v>
      </c>
      <c r="F202" s="64" t="s">
        <v>2298</v>
      </c>
      <c r="G202" s="64" t="s">
        <v>2203</v>
      </c>
      <c r="H202" s="64" t="s">
        <v>2298</v>
      </c>
      <c r="I202" s="64" t="s">
        <v>2023</v>
      </c>
      <c r="J202" s="64" t="s">
        <v>2298</v>
      </c>
      <c r="K202" s="64">
        <v>1</v>
      </c>
      <c r="L202" s="64">
        <v>1</v>
      </c>
      <c r="M202" s="64" t="s">
        <v>2303</v>
      </c>
    </row>
    <row r="203" spans="1:13">
      <c r="A203" s="64" t="s">
        <v>2305</v>
      </c>
      <c r="B203" s="63" t="s">
        <v>2304</v>
      </c>
      <c r="C203" s="7" t="s">
        <v>2487</v>
      </c>
      <c r="D203" s="7" t="s">
        <v>2590</v>
      </c>
      <c r="E203" s="64" t="s">
        <v>2306</v>
      </c>
      <c r="F203" s="64" t="s">
        <v>2021</v>
      </c>
      <c r="G203" s="64" t="s">
        <v>2021</v>
      </c>
      <c r="H203" s="64" t="s">
        <v>2021</v>
      </c>
      <c r="I203" s="64" t="s">
        <v>2023</v>
      </c>
      <c r="J203" s="64" t="s">
        <v>2021</v>
      </c>
      <c r="K203" s="64">
        <v>1</v>
      </c>
      <c r="L203" s="64">
        <v>1</v>
      </c>
      <c r="M203" s="64" t="s">
        <v>2307</v>
      </c>
    </row>
    <row r="204" spans="1:13">
      <c r="A204" s="64" t="s">
        <v>2309</v>
      </c>
      <c r="B204" s="63" t="s">
        <v>2308</v>
      </c>
      <c r="C204" s="7" t="s">
        <v>2488</v>
      </c>
      <c r="D204" s="7" t="s">
        <v>2591</v>
      </c>
      <c r="E204" s="64" t="s">
        <v>2310</v>
      </c>
      <c r="F204" s="64" t="s">
        <v>2021</v>
      </c>
      <c r="G204" s="64" t="s">
        <v>2021</v>
      </c>
      <c r="H204" s="64" t="s">
        <v>2021</v>
      </c>
      <c r="I204" s="64" t="s">
        <v>2023</v>
      </c>
      <c r="J204" s="64" t="s">
        <v>2021</v>
      </c>
      <c r="K204" s="64">
        <v>1</v>
      </c>
      <c r="L204" s="64">
        <v>1</v>
      </c>
      <c r="M204" s="64" t="s">
        <v>2311</v>
      </c>
    </row>
    <row r="205" spans="1:13">
      <c r="A205" s="64" t="s">
        <v>2313</v>
      </c>
      <c r="B205" s="63" t="s">
        <v>2312</v>
      </c>
      <c r="C205" s="7" t="s">
        <v>2489</v>
      </c>
      <c r="D205" s="7" t="s">
        <v>2592</v>
      </c>
      <c r="E205" s="64" t="s">
        <v>2314</v>
      </c>
      <c r="F205" s="64" t="s">
        <v>1995</v>
      </c>
      <c r="G205" s="64" t="s">
        <v>1897</v>
      </c>
      <c r="H205" s="64" t="s">
        <v>1995</v>
      </c>
      <c r="I205" s="64" t="s">
        <v>1897</v>
      </c>
      <c r="J205" s="64" t="s">
        <v>1996</v>
      </c>
      <c r="K205" s="64">
        <v>0</v>
      </c>
      <c r="L205" s="64">
        <v>1</v>
      </c>
    </row>
  </sheetData>
  <autoFilter ref="B1:M204"/>
  <conditionalFormatting sqref="B1:B1048576">
    <cfRule type="duplicateValues" dxfId="208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C24" sqref="C24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42456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3</v>
      </c>
    </row>
    <row r="3" spans="1:4">
      <c r="C3" s="7" t="s">
        <v>12</v>
      </c>
      <c r="D3" s="7">
        <f>WEEKNUM(DATE,2)-WEEKNUM(DATE(YEAR(DATE),MONTH(DATE),1),2)+1</f>
        <v>4</v>
      </c>
    </row>
    <row r="4" spans="1:4">
      <c r="C4" s="7" t="s">
        <v>1005</v>
      </c>
      <c r="D4" s="7">
        <f>WEEKDAY(DATE,2)</f>
        <v>7</v>
      </c>
    </row>
    <row r="5" spans="1:4">
      <c r="C5" s="39" t="s">
        <v>14</v>
      </c>
      <c r="D5">
        <f>DAY(DATE)</f>
        <v>27</v>
      </c>
    </row>
    <row r="11" spans="1:4">
      <c r="D11" s="28">
        <f>DATE(YEAR, MONTH, WEEKDAY)</f>
        <v>42436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1150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1491</v>
      </c>
      <c r="E2" s="75" t="str">
        <f>$A$3</f>
        <v>臺灣臺北傳道部</v>
      </c>
      <c r="F2" s="26" t="s">
        <v>806</v>
      </c>
      <c r="G2" s="77">
        <f>$A$6</f>
        <v>785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2692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/>
      <c r="E4" s="82">
        <f>DATE</f>
        <v>42456</v>
      </c>
      <c r="F4" s="23" t="s">
        <v>804</v>
      </c>
      <c r="G4" s="24"/>
      <c r="H4" s="84">
        <f>ROUND($G$2/12*MONTH,0)</f>
        <v>196</v>
      </c>
      <c r="I4" s="85"/>
      <c r="J4" s="85"/>
      <c r="K4" s="86"/>
      <c r="L4" s="44">
        <f>ROUND($G$2/12,0)</f>
        <v>65</v>
      </c>
      <c r="M4" s="91"/>
      <c r="N4" s="94"/>
      <c r="O4" s="74"/>
      <c r="P4" s="74"/>
      <c r="Q4" s="74"/>
      <c r="R4" s="74"/>
      <c r="S4" s="74"/>
    </row>
    <row r="5" spans="1:19" ht="15" customHeight="1">
      <c r="A5" s="1"/>
      <c r="E5" s="83"/>
      <c r="F5" s="5" t="s">
        <v>805</v>
      </c>
      <c r="G5" s="6"/>
      <c r="H5" s="87">
        <f ca="1">TAOYUAN_ZONE_GRAPH!$AC$89</f>
        <v>15</v>
      </c>
      <c r="I5" s="88"/>
      <c r="J5" s="88"/>
      <c r="K5" s="89"/>
      <c r="L5" s="45">
        <f ca="1">$M$17</f>
        <v>31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785</v>
      </c>
      <c r="E6" s="34"/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1128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2016:3:1:7:MISSION</v>
      </c>
      <c r="D12" s="64">
        <f>MATCH($C12,REPORT_DATA_BY_MISSION!$A:$A, 0)</f>
        <v>9</v>
      </c>
      <c r="E12" s="19" t="s">
        <v>796</v>
      </c>
      <c r="F12" s="13"/>
      <c r="G12" s="13"/>
      <c r="H12" s="10">
        <f ca="1">IFERROR(INDEX(REPORT_DATA_BY_MISSION!$A:$AH,$D12,MATCH(H$8,REPORT_DATA_BY_MISSION!$A$1:$AH$1,0)), "")</f>
        <v>6</v>
      </c>
      <c r="I12" s="10">
        <f ca="1">IFERROR(INDEX(REPORT_DATA_BY_MISSION!$A:$AH,$D12,MATCH(I$8,REPORT_DATA_BY_MISSION!$A$1:$AH$1,0)), "")</f>
        <v>22</v>
      </c>
      <c r="J12" s="10">
        <f ca="1">IFERROR(INDEX(REPORT_DATA_BY_MISSION!$A:$AH,$D12,MATCH(J$8,REPORT_DATA_BY_MISSION!$A$1:$AH$1,0)), "")</f>
        <v>150</v>
      </c>
      <c r="K12" s="10">
        <f ca="1">IFERROR(INDEX(REPORT_DATA_BY_MISSION!$A:$AH,$D12,MATCH(K$8,REPORT_DATA_BY_MISSION!$A$1:$AH$1,0)), "")</f>
        <v>209</v>
      </c>
      <c r="L12" s="47">
        <f ca="1">IFERROR(INDEX(REPORT_DATA_BY_MISSION!$A:$AH,$D12,MATCH(L$8,REPORT_DATA_BY_MISSION!$A$1:$AH$1,0)), "")</f>
        <v>11</v>
      </c>
      <c r="M12" s="10">
        <f ca="1">IFERROR(INDEX(REPORT_DATA_BY_MISSION!$A:$AH,$D12,MATCH(M$8,REPORT_DATA_BY_MISSION!$A$1:$AH$1,0)), "")</f>
        <v>8</v>
      </c>
      <c r="N12" s="50">
        <f ca="1">IFERROR(INDEX(REPORT_DATA_BY_MISSION!$A:$AH,$D12,MATCH(N$8,REPORT_DATA_BY_MISSION!$A$1:$AH$1,0)), "")</f>
        <v>521</v>
      </c>
      <c r="O12" s="10">
        <f ca="1">IFERROR(INDEX(REPORT_DATA_BY_MISSION!$A:$AH,$D12,MATCH(O$8,REPORT_DATA_BY_MISSION!$A$1:$AH$1,0)), "")</f>
        <v>232</v>
      </c>
      <c r="P12" s="10">
        <f ca="1">IFERROR(INDEX(REPORT_DATA_BY_MISSION!$A:$AH,$D12,MATCH(P$8,REPORT_DATA_BY_MISSION!$A$1:$AH$1,0)), "")</f>
        <v>721</v>
      </c>
      <c r="Q12" s="10">
        <f ca="1">IFERROR(INDEX(REPORT_DATA_BY_MISSION!$A:$AH,$D12,MATCH(Q$8,REPORT_DATA_BY_MISSION!$A$1:$AH$1,0)), "")</f>
        <v>438</v>
      </c>
      <c r="R12" s="10">
        <f ca="1">IFERROR(INDEX(REPORT_DATA_BY_MISSION!$A:$AH,$D12,MATCH(R$8,REPORT_DATA_BY_MISSION!$A$1:$AH$1,0)), "")</f>
        <v>37</v>
      </c>
      <c r="S12" s="10">
        <f ca="1">IFERROR(INDEX(REPORT_DATA_BY_MISSION!$A:$AH,$D12,MATCH(S$8,REPORT_DATA_BY_MISSION!$A$1:$AH$1,0)), "")</f>
        <v>857</v>
      </c>
    </row>
    <row r="13" spans="1:19" ht="15" customHeight="1">
      <c r="C13" s="64" t="str">
        <f>CONCATENATE(YEAR,":",MONTH,":2:",WEEKLY_REPORT_DAY,":", $A$1)</f>
        <v>2016:3:2:7:MISSION</v>
      </c>
      <c r="D13" s="64">
        <f>MATCH($C13,REPORT_DATA_BY_MISSION!$A:$A, 0)</f>
        <v>10</v>
      </c>
      <c r="E13" s="19" t="s">
        <v>795</v>
      </c>
      <c r="F13" s="13"/>
      <c r="G13" s="13"/>
      <c r="H13" s="10">
        <f ca="1">IFERROR(INDEX(REPORT_DATA_BY_MISSION!$A:$AH,$D13,MATCH(H$8,REPORT_DATA_BY_MISSION!$A$1:$AH$1,0)), "")</f>
        <v>3</v>
      </c>
      <c r="I13" s="10">
        <f ca="1">IFERROR(INDEX(REPORT_DATA_BY_MISSION!$A:$AH,$D13,MATCH(I$8,REPORT_DATA_BY_MISSION!$A$1:$AH$1,0)), "")</f>
        <v>20</v>
      </c>
      <c r="J13" s="10">
        <f ca="1">IFERROR(INDEX(REPORT_DATA_BY_MISSION!$A:$AH,$D13,MATCH(J$8,REPORT_DATA_BY_MISSION!$A$1:$AH$1,0)), "")</f>
        <v>174</v>
      </c>
      <c r="K13" s="10">
        <f ca="1">IFERROR(INDEX(REPORT_DATA_BY_MISSION!$A:$AH,$D13,MATCH(K$8,REPORT_DATA_BY_MISSION!$A$1:$AH$1,0)), "")</f>
        <v>211</v>
      </c>
      <c r="L13" s="47">
        <f ca="1">IFERROR(INDEX(REPORT_DATA_BY_MISSION!$A:$AH,$D13,MATCH(L$8,REPORT_DATA_BY_MISSION!$A$1:$AH$1,0)), "")</f>
        <v>11</v>
      </c>
      <c r="M13" s="10">
        <f ca="1">IFERROR(INDEX(REPORT_DATA_BY_MISSION!$A:$AH,$D13,MATCH(M$8,REPORT_DATA_BY_MISSION!$A$1:$AH$1,0)), "")</f>
        <v>8</v>
      </c>
      <c r="N13" s="50">
        <f ca="1">IFERROR(INDEX(REPORT_DATA_BY_MISSION!$A:$AH,$D13,MATCH(N$8,REPORT_DATA_BY_MISSION!$A$1:$AH$1,0)), "")</f>
        <v>514</v>
      </c>
      <c r="O13" s="10">
        <f ca="1">IFERROR(INDEX(REPORT_DATA_BY_MISSION!$A:$AH,$D13,MATCH(O$8,REPORT_DATA_BY_MISSION!$A$1:$AH$1,0)), "")</f>
        <v>193</v>
      </c>
      <c r="P13" s="10">
        <f ca="1">IFERROR(INDEX(REPORT_DATA_BY_MISSION!$A:$AH,$D13,MATCH(P$8,REPORT_DATA_BY_MISSION!$A$1:$AH$1,0)), "")</f>
        <v>630</v>
      </c>
      <c r="Q13" s="10">
        <f ca="1">IFERROR(INDEX(REPORT_DATA_BY_MISSION!$A:$AH,$D13,MATCH(Q$8,REPORT_DATA_BY_MISSION!$A$1:$AH$1,0)), "")</f>
        <v>407</v>
      </c>
      <c r="R13" s="10">
        <f ca="1">IFERROR(INDEX(REPORT_DATA_BY_MISSION!$A:$AH,$D13,MATCH(R$8,REPORT_DATA_BY_MISSION!$A$1:$AH$1,0)), "")</f>
        <v>37</v>
      </c>
      <c r="S13" s="10">
        <f ca="1">IFERROR(INDEX(REPORT_DATA_BY_MISSION!$A:$AH,$D13,MATCH(S$8,REPORT_DATA_BY_MISSION!$A$1:$AH$1,0)), "")</f>
        <v>879</v>
      </c>
    </row>
    <row r="14" spans="1:19" ht="15" customHeight="1">
      <c r="C14" s="64" t="str">
        <f>CONCATENATE(YEAR,":",MONTH,":3:",WEEKLY_REPORT_DAY,":", $A$1)</f>
        <v>2016:3:3:7:MISSION</v>
      </c>
      <c r="D14" s="64">
        <f>MATCH($C14,REPORT_DATA_BY_MISSION!$A:$A, 0)</f>
        <v>11</v>
      </c>
      <c r="E14" s="19" t="s">
        <v>797</v>
      </c>
      <c r="F14" s="13"/>
      <c r="G14" s="13"/>
      <c r="H14" s="10">
        <f ca="1">IFERROR(INDEX(REPORT_DATA_BY_MISSION!$A:$AH,$D14,MATCH(H$8,REPORT_DATA_BY_MISSION!$A$1:$AH$1,0)), "")</f>
        <v>11</v>
      </c>
      <c r="I14" s="10">
        <f ca="1">IFERROR(INDEX(REPORT_DATA_BY_MISSION!$A:$AH,$D14,MATCH(I$8,REPORT_DATA_BY_MISSION!$A$1:$AH$1,0)), "")</f>
        <v>23</v>
      </c>
      <c r="J14" s="10">
        <f ca="1">IFERROR(INDEX(REPORT_DATA_BY_MISSION!$A:$AH,$D14,MATCH(J$8,REPORT_DATA_BY_MISSION!$A$1:$AH$1,0)), "")</f>
        <v>159</v>
      </c>
      <c r="K14" s="10">
        <f ca="1">IFERROR(INDEX(REPORT_DATA_BY_MISSION!$A:$AH,$D14,MATCH(K$8,REPORT_DATA_BY_MISSION!$A$1:$AH$1,0)), "")</f>
        <v>269</v>
      </c>
      <c r="L14" s="47">
        <f ca="1">IFERROR(INDEX(REPORT_DATA_BY_MISSION!$A:$AH,$D14,MATCH(L$8,REPORT_DATA_BY_MISSION!$A$1:$AH$1,0)), "")</f>
        <v>17</v>
      </c>
      <c r="M14" s="10">
        <f ca="1">IFERROR(INDEX(REPORT_DATA_BY_MISSION!$A:$AH,$D14,MATCH(M$8,REPORT_DATA_BY_MISSION!$A$1:$AH$1,0)), "")</f>
        <v>4</v>
      </c>
      <c r="N14" s="50">
        <f ca="1">IFERROR(INDEX(REPORT_DATA_BY_MISSION!$A:$AH,$D14,MATCH(N$8,REPORT_DATA_BY_MISSION!$A$1:$AH$1,0)), "")</f>
        <v>606</v>
      </c>
      <c r="O14" s="10">
        <f ca="1">IFERROR(INDEX(REPORT_DATA_BY_MISSION!$A:$AH,$D14,MATCH(O$8,REPORT_DATA_BY_MISSION!$A$1:$AH$1,0)), "")</f>
        <v>251</v>
      </c>
      <c r="P14" s="10">
        <f ca="1">IFERROR(INDEX(REPORT_DATA_BY_MISSION!$A:$AH,$D14,MATCH(P$8,REPORT_DATA_BY_MISSION!$A$1:$AH$1,0)), "")</f>
        <v>767</v>
      </c>
      <c r="Q14" s="10">
        <f ca="1">IFERROR(INDEX(REPORT_DATA_BY_MISSION!$A:$AH,$D14,MATCH(Q$8,REPORT_DATA_BY_MISSION!$A$1:$AH$1,0)), "")</f>
        <v>585</v>
      </c>
      <c r="R14" s="10">
        <f ca="1">IFERROR(INDEX(REPORT_DATA_BY_MISSION!$A:$AH,$D14,MATCH(R$8,REPORT_DATA_BY_MISSION!$A$1:$AH$1,0)), "")</f>
        <v>33</v>
      </c>
      <c r="S14" s="10">
        <f ca="1">IFERROR(INDEX(REPORT_DATA_BY_MISSION!$A:$AH,$D14,MATCH(S$8,REPORT_DATA_BY_MISSION!$A$1:$AH$1,0)), "")</f>
        <v>1090</v>
      </c>
    </row>
    <row r="15" spans="1:19" ht="15" customHeight="1">
      <c r="C15" s="64" t="str">
        <f>CONCATENATE(YEAR,":",MONTH,":4:",WEEKLY_REPORT_DAY,":", $A$1)</f>
        <v>2016:3:4:7:MISSION</v>
      </c>
      <c r="D15" s="64">
        <f>MATCH($C15,REPORT_DATA_BY_MISSION!$A:$A, 0)</f>
        <v>12</v>
      </c>
      <c r="E15" s="19" t="s">
        <v>798</v>
      </c>
      <c r="F15" s="13"/>
      <c r="G15" s="13"/>
      <c r="H15" s="10">
        <f ca="1">IFERROR(INDEX(REPORT_DATA_BY_MISSION!$A:$AH,$D15,MATCH(H$8,REPORT_DATA_BY_MISSION!$A$1:$AH$1,0)), "")</f>
        <v>9</v>
      </c>
      <c r="I15" s="10">
        <f ca="1">IFERROR(INDEX(REPORT_DATA_BY_MISSION!$A:$AH,$D15,MATCH(I$8,REPORT_DATA_BY_MISSION!$A$1:$AH$1,0)), "")</f>
        <v>20</v>
      </c>
      <c r="J15" s="10">
        <f ca="1">IFERROR(INDEX(REPORT_DATA_BY_MISSION!$A:$AH,$D15,MATCH(J$8,REPORT_DATA_BY_MISSION!$A$1:$AH$1,0)), "")</f>
        <v>155</v>
      </c>
      <c r="K15" s="10">
        <f ca="1">IFERROR(INDEX(REPORT_DATA_BY_MISSION!$A:$AH,$D15,MATCH(K$8,REPORT_DATA_BY_MISSION!$A$1:$AH$1,0)), "")</f>
        <v>245</v>
      </c>
      <c r="L15" s="47">
        <f ca="1">IFERROR(INDEX(REPORT_DATA_BY_MISSION!$A:$AH,$D15,MATCH(L$8,REPORT_DATA_BY_MISSION!$A$1:$AH$1,0)), "")</f>
        <v>21</v>
      </c>
      <c r="M15" s="10">
        <f ca="1">IFERROR(INDEX(REPORT_DATA_BY_MISSION!$A:$AH,$D15,MATCH(M$8,REPORT_DATA_BY_MISSION!$A$1:$AH$1,0)), "")</f>
        <v>11</v>
      </c>
      <c r="N15" s="50">
        <f ca="1">IFERROR(INDEX(REPORT_DATA_BY_MISSION!$A:$AH,$D15,MATCH(N$8,REPORT_DATA_BY_MISSION!$A$1:$AH$1,0)), "")</f>
        <v>558</v>
      </c>
      <c r="O15" s="10">
        <f ca="1">IFERROR(INDEX(REPORT_DATA_BY_MISSION!$A:$AH,$D15,MATCH(O$8,REPORT_DATA_BY_MISSION!$A$1:$AH$1,0)), "")</f>
        <v>251</v>
      </c>
      <c r="P15" s="10">
        <f ca="1">IFERROR(INDEX(REPORT_DATA_BY_MISSION!$A:$AH,$D15,MATCH(P$8,REPORT_DATA_BY_MISSION!$A$1:$AH$1,0)), "")</f>
        <v>724</v>
      </c>
      <c r="Q15" s="10">
        <f ca="1">IFERROR(INDEX(REPORT_DATA_BY_MISSION!$A:$AH,$D15,MATCH(Q$8,REPORT_DATA_BY_MISSION!$A$1:$AH$1,0)), "")</f>
        <v>477</v>
      </c>
      <c r="R15" s="10">
        <f ca="1">IFERROR(INDEX(REPORT_DATA_BY_MISSION!$A:$AH,$D15,MATCH(R$8,REPORT_DATA_BY_MISSION!$A$1:$AH$1,0)), "")</f>
        <v>45</v>
      </c>
      <c r="S15" s="10">
        <f ca="1">IFERROR(INDEX(REPORT_DATA_BY_MISSION!$A:$AH,$D15,MATCH(S$8,REPORT_DATA_BY_MISSION!$A$1:$AH$1,0)), "")</f>
        <v>930</v>
      </c>
    </row>
    <row r="16" spans="1:19" ht="15" customHeight="1">
      <c r="C16" s="64" t="str">
        <f>CONCATENATE(YEAR,":",MONTH,":5:",WEEKLY_REPORT_DAY,":", $A$1)</f>
        <v>2016:3:5:7:MISSION</v>
      </c>
      <c r="D16" s="64" t="e">
        <f>MATCH($C16,REPORT_DATA_BY_MISSION!$A:$A, 0)</f>
        <v>#N/A</v>
      </c>
      <c r="E16" s="19" t="s">
        <v>799</v>
      </c>
      <c r="F16" s="13"/>
      <c r="G16" s="13"/>
      <c r="H16" s="10" t="str">
        <f ca="1">IFERROR(INDEX(REPORT_DATA_BY_MISSION!$A:$AH,$D16,MATCH(H$8,REPORT_DATA_BY_MISSION!$A$1:$AH$1,0)), "")</f>
        <v/>
      </c>
      <c r="I16" s="10" t="str">
        <f ca="1">IFERROR(INDEX(REPORT_DATA_BY_MISSION!$A:$AH,$D16,MATCH(I$8,REPORT_DATA_BY_MISSION!$A$1:$AH$1,0)), "")</f>
        <v/>
      </c>
      <c r="J16" s="10" t="str">
        <f ca="1">IFERROR(INDEX(REPORT_DATA_BY_MISSION!$A:$AH,$D16,MATCH(J$8,REPORT_DATA_BY_MISSION!$A$1:$AH$1,0)), "")</f>
        <v/>
      </c>
      <c r="K16" s="10" t="str">
        <f ca="1">IFERROR(INDEX(REPORT_DATA_BY_MISSION!$A:$AH,$D16,MATCH(K$8,REPORT_DATA_BY_MISSION!$A$1:$AH$1,0)), "")</f>
        <v/>
      </c>
      <c r="L16" s="47" t="str">
        <f ca="1">IFERROR(INDEX(REPORT_DATA_BY_MISSION!$A:$AH,$D16,MATCH(L$8,REPORT_DATA_BY_MISSION!$A$1:$AH$1,0)), "")</f>
        <v/>
      </c>
      <c r="M16" s="10" t="str">
        <f ca="1">IFERROR(INDEX(REPORT_DATA_BY_MISSION!$A:$AH,$D16,MATCH(M$8,REPORT_DATA_BY_MISSION!$A$1:$AH$1,0)), "")</f>
        <v/>
      </c>
      <c r="N16" s="50" t="str">
        <f ca="1">IFERROR(INDEX(REPORT_DATA_BY_MISSION!$A:$AH,$D16,MATCH(N$8,REPORT_DATA_BY_MISSION!$A$1:$AH$1,0)), "")</f>
        <v/>
      </c>
      <c r="O16" s="10" t="str">
        <f ca="1">IFERROR(INDEX(REPORT_DATA_BY_MISSION!$A:$AH,$D16,MATCH(O$8,REPORT_DATA_BY_MISSION!$A$1:$AH$1,0)), "")</f>
        <v/>
      </c>
      <c r="P16" s="10" t="str">
        <f ca="1">IFERROR(INDEX(REPORT_DATA_BY_MISSION!$A:$AH,$D16,MATCH(P$8,REPORT_DATA_BY_MISSION!$A$1:$AH$1,0)), "")</f>
        <v/>
      </c>
      <c r="Q16" s="10" t="str">
        <f ca="1">IFERROR(INDEX(REPORT_DATA_BY_MISSION!$A:$AH,$D16,MATCH(Q$8,REPORT_DATA_BY_MISSION!$A$1:$AH$1,0)), "")</f>
        <v/>
      </c>
      <c r="R16" s="10" t="str">
        <f ca="1">IFERROR(INDEX(REPORT_DATA_BY_MISSION!$A:$AH,$D16,MATCH(R$8,REPORT_DATA_BY_MISSION!$A$1:$AH$1,0)), "")</f>
        <v/>
      </c>
      <c r="S16" s="10" t="str">
        <f ca="1">IFERROR(INDEX(REPORT_DATA_BY_MISSION!$A:$AH,$D16,MATCH(S$8,REPORT_DATA_BY_MISSION!$A$1:$AH$1,0)), "")</f>
        <v/>
      </c>
    </row>
    <row r="17" spans="5:19" ht="15" customHeight="1">
      <c r="E17" s="16" t="s">
        <v>819</v>
      </c>
      <c r="F17" s="14"/>
      <c r="G17" s="14"/>
      <c r="H17" s="17">
        <f ca="1">SUM(H12:H16)</f>
        <v>29</v>
      </c>
      <c r="I17" s="17">
        <f t="shared" ref="I17:R17" ca="1" si="0">SUM(I12:I16)</f>
        <v>85</v>
      </c>
      <c r="J17" s="17">
        <f t="shared" ca="1" si="0"/>
        <v>638</v>
      </c>
      <c r="K17" s="17">
        <f t="shared" ca="1" si="0"/>
        <v>934</v>
      </c>
      <c r="L17" s="49">
        <f t="shared" ca="1" si="0"/>
        <v>60</v>
      </c>
      <c r="M17" s="17">
        <f t="shared" ca="1" si="0"/>
        <v>31</v>
      </c>
      <c r="N17" s="52">
        <f t="shared" ca="1" si="0"/>
        <v>2199</v>
      </c>
      <c r="O17" s="17">
        <f t="shared" ca="1" si="0"/>
        <v>927</v>
      </c>
      <c r="P17" s="17">
        <f t="shared" ca="1" si="0"/>
        <v>2842</v>
      </c>
      <c r="Q17" s="17">
        <f t="shared" ca="1" si="0"/>
        <v>1907</v>
      </c>
      <c r="R17" s="17">
        <f t="shared" ca="1" si="0"/>
        <v>152</v>
      </c>
      <c r="S17" s="17">
        <f ca="1">SUM(S12:S16)</f>
        <v>3756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13" sqref="G1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$X$89)</f>
        <v>2016:1:2:7:MISSION</v>
      </c>
      <c r="AP77" s="27">
        <f t="shared" ref="AP77:AP88" ca="1" si="13">MATCH(AO77,INDIRECT(CONCATENATE($X$90,"$A:$A")),0)</f>
        <v>2</v>
      </c>
      <c r="AQ77" s="21">
        <f t="shared" ref="AQ77:AU88" ca="1" si="14">INDEX(INDIRECT(CONCATENATE($X$90,"$A:$AG")),$AP77,MATCH(AQ$52,INDIRECT(CONCATENATE($X$90,"$A1:$AG1")),0))</f>
        <v>11</v>
      </c>
      <c r="AR77" s="21">
        <f t="shared" ca="1" si="14"/>
        <v>479</v>
      </c>
      <c r="AS77" s="21">
        <f t="shared" ca="1" si="14"/>
        <v>0</v>
      </c>
      <c r="AT77" s="21">
        <f t="shared" ca="1" si="14"/>
        <v>214</v>
      </c>
      <c r="AU77" s="21">
        <f t="shared" ca="1" si="14"/>
        <v>0</v>
      </c>
      <c r="AV77" s="21">
        <f t="shared" ref="AV77:AV88" si="15">ROUND(1*$X$94/$X$96,0)</f>
        <v>25</v>
      </c>
      <c r="AW77" s="21">
        <f t="shared" ref="AW77:AW88" si="16">6*$X$94</f>
        <v>600</v>
      </c>
      <c r="AX77" s="21">
        <f t="shared" ref="AX77:AX88" si="17">3*$X$94</f>
        <v>300</v>
      </c>
      <c r="AY77" s="21">
        <f t="shared" ref="AY77:AY88" si="18">5*$X$94</f>
        <v>500</v>
      </c>
      <c r="AZ77" s="21">
        <f t="shared" ref="AZ77:AZ88" si="19">1*$X$94</f>
        <v>100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35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2016:1:3:7:MISSION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25</v>
      </c>
      <c r="AW78" s="21">
        <f t="shared" si="16"/>
        <v>600</v>
      </c>
      <c r="AX78" s="21">
        <f t="shared" si="17"/>
        <v>300</v>
      </c>
      <c r="AY78" s="21">
        <f t="shared" si="18"/>
        <v>500</v>
      </c>
      <c r="AZ78" s="21">
        <f t="shared" si="19"/>
        <v>100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31</v>
      </c>
      <c r="AD79" s="21">
        <f t="shared" si="5"/>
        <v>65</v>
      </c>
      <c r="AE79" s="27">
        <f t="shared" ca="1" si="6"/>
        <v>5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11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2016:1:4:7:MISSION</v>
      </c>
      <c r="AP79" s="27">
        <f t="shared" ca="1" si="13"/>
        <v>3</v>
      </c>
      <c r="AQ79" s="21">
        <f t="shared" ca="1" si="14"/>
        <v>13</v>
      </c>
      <c r="AR79" s="21">
        <f t="shared" ca="1" si="14"/>
        <v>538</v>
      </c>
      <c r="AS79" s="21">
        <f t="shared" ca="1" si="14"/>
        <v>150</v>
      </c>
      <c r="AT79" s="21">
        <f t="shared" ca="1" si="14"/>
        <v>447</v>
      </c>
      <c r="AU79" s="21">
        <f t="shared" ca="1" si="14"/>
        <v>0</v>
      </c>
      <c r="AV79" s="21">
        <f t="shared" si="15"/>
        <v>25</v>
      </c>
      <c r="AW79" s="21">
        <f t="shared" si="16"/>
        <v>600</v>
      </c>
      <c r="AX79" s="21">
        <f t="shared" si="17"/>
        <v>300</v>
      </c>
      <c r="AY79" s="21">
        <f t="shared" si="18"/>
        <v>500</v>
      </c>
      <c r="AZ79" s="21">
        <f t="shared" si="19"/>
        <v>100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65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2016:1:5:7:MISSION</v>
      </c>
      <c r="AP80" s="27">
        <f t="shared" ca="1" si="13"/>
        <v>4</v>
      </c>
      <c r="AQ80" s="21">
        <f t="shared" ca="1" si="14"/>
        <v>17</v>
      </c>
      <c r="AR80" s="21">
        <f t="shared" ca="1" si="14"/>
        <v>516</v>
      </c>
      <c r="AS80" s="21">
        <f t="shared" ca="1" si="14"/>
        <v>165</v>
      </c>
      <c r="AT80" s="21">
        <f t="shared" ca="1" si="14"/>
        <v>423</v>
      </c>
      <c r="AU80" s="21">
        <f t="shared" ca="1" si="14"/>
        <v>0</v>
      </c>
      <c r="AV80" s="21">
        <f t="shared" si="15"/>
        <v>25</v>
      </c>
      <c r="AW80" s="21">
        <f t="shared" si="16"/>
        <v>600</v>
      </c>
      <c r="AX80" s="21">
        <f t="shared" si="17"/>
        <v>300</v>
      </c>
      <c r="AY80" s="21">
        <f t="shared" si="18"/>
        <v>500</v>
      </c>
      <c r="AZ80" s="21">
        <f t="shared" si="19"/>
        <v>100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65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2016:2:1:7:MISSION</v>
      </c>
      <c r="AP81" s="27">
        <f t="shared" ca="1" si="13"/>
        <v>5</v>
      </c>
      <c r="AQ81" s="21">
        <f t="shared" ca="1" si="14"/>
        <v>3</v>
      </c>
      <c r="AR81" s="21">
        <f t="shared" ca="1" si="14"/>
        <v>545</v>
      </c>
      <c r="AS81" s="21">
        <f t="shared" ca="1" si="14"/>
        <v>123</v>
      </c>
      <c r="AT81" s="21">
        <f t="shared" ca="1" si="14"/>
        <v>452</v>
      </c>
      <c r="AU81" s="21">
        <f t="shared" ca="1" si="14"/>
        <v>8</v>
      </c>
      <c r="AV81" s="21">
        <f t="shared" si="15"/>
        <v>25</v>
      </c>
      <c r="AW81" s="21">
        <f t="shared" si="16"/>
        <v>600</v>
      </c>
      <c r="AX81" s="21">
        <f t="shared" si="17"/>
        <v>300</v>
      </c>
      <c r="AY81" s="21">
        <f t="shared" si="18"/>
        <v>500</v>
      </c>
      <c r="AZ81" s="21">
        <f t="shared" si="19"/>
        <v>100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65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2016:2:2:7:MISSION</v>
      </c>
      <c r="AP82" s="27">
        <f t="shared" ca="1" si="13"/>
        <v>6</v>
      </c>
      <c r="AQ82" s="21">
        <f t="shared" ca="1" si="14"/>
        <v>4</v>
      </c>
      <c r="AR82" s="21">
        <f t="shared" ca="1" si="14"/>
        <v>524</v>
      </c>
      <c r="AS82" s="21">
        <f t="shared" ca="1" si="14"/>
        <v>190</v>
      </c>
      <c r="AT82" s="21">
        <f t="shared" ca="1" si="14"/>
        <v>429</v>
      </c>
      <c r="AU82" s="21">
        <f t="shared" ca="1" si="14"/>
        <v>41</v>
      </c>
      <c r="AV82" s="21">
        <f t="shared" si="15"/>
        <v>25</v>
      </c>
      <c r="AW82" s="21">
        <f t="shared" si="16"/>
        <v>600</v>
      </c>
      <c r="AX82" s="21">
        <f t="shared" si="17"/>
        <v>300</v>
      </c>
      <c r="AY82" s="21">
        <f t="shared" si="18"/>
        <v>500</v>
      </c>
      <c r="AZ82" s="21">
        <f t="shared" si="19"/>
        <v>100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2016:2:3:7:MISSION</v>
      </c>
      <c r="AP83" s="27">
        <f t="shared" ca="1" si="13"/>
        <v>7</v>
      </c>
      <c r="AQ83" s="21">
        <f t="shared" ca="1" si="14"/>
        <v>13</v>
      </c>
      <c r="AR83" s="21">
        <f t="shared" ca="1" si="14"/>
        <v>539</v>
      </c>
      <c r="AS83" s="21">
        <f t="shared" ca="1" si="14"/>
        <v>213</v>
      </c>
      <c r="AT83" s="21">
        <f t="shared" ca="1" si="14"/>
        <v>503</v>
      </c>
      <c r="AU83" s="21">
        <f t="shared" ca="1" si="14"/>
        <v>28</v>
      </c>
      <c r="AV83" s="21">
        <f t="shared" si="15"/>
        <v>25</v>
      </c>
      <c r="AW83" s="21">
        <f t="shared" si="16"/>
        <v>600</v>
      </c>
      <c r="AX83" s="21">
        <f t="shared" si="17"/>
        <v>300</v>
      </c>
      <c r="AY83" s="21">
        <f t="shared" si="18"/>
        <v>500</v>
      </c>
      <c r="AZ83" s="21">
        <f t="shared" si="19"/>
        <v>100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2016:2:4:7:MISSION</v>
      </c>
      <c r="AP84" s="27">
        <f t="shared" ca="1" si="13"/>
        <v>8</v>
      </c>
      <c r="AQ84" s="21">
        <f t="shared" ca="1" si="14"/>
        <v>15</v>
      </c>
      <c r="AR84" s="21">
        <f t="shared" ca="1" si="14"/>
        <v>522</v>
      </c>
      <c r="AS84" s="21">
        <f t="shared" ca="1" si="14"/>
        <v>229</v>
      </c>
      <c r="AT84" s="21">
        <f t="shared" ca="1" si="14"/>
        <v>437</v>
      </c>
      <c r="AU84" s="21">
        <f t="shared" ca="1" si="14"/>
        <v>54</v>
      </c>
      <c r="AV84" s="21">
        <f t="shared" si="15"/>
        <v>25</v>
      </c>
      <c r="AW84" s="21">
        <f t="shared" si="16"/>
        <v>600</v>
      </c>
      <c r="AX84" s="21">
        <f t="shared" si="17"/>
        <v>300</v>
      </c>
      <c r="AY84" s="21">
        <f t="shared" si="18"/>
        <v>500</v>
      </c>
      <c r="AZ84" s="21">
        <f t="shared" si="19"/>
        <v>100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2016:3:1:7:MISSION</v>
      </c>
      <c r="AP85" s="27">
        <f t="shared" ca="1" si="13"/>
        <v>9</v>
      </c>
      <c r="AQ85" s="21">
        <f t="shared" ca="1" si="14"/>
        <v>8</v>
      </c>
      <c r="AR85" s="21">
        <f t="shared" ca="1" si="14"/>
        <v>521</v>
      </c>
      <c r="AS85" s="21">
        <f t="shared" ca="1" si="14"/>
        <v>232</v>
      </c>
      <c r="AT85" s="21">
        <f t="shared" ca="1" si="14"/>
        <v>438</v>
      </c>
      <c r="AU85" s="21">
        <f t="shared" ca="1" si="14"/>
        <v>37</v>
      </c>
      <c r="AV85" s="21">
        <f t="shared" si="15"/>
        <v>25</v>
      </c>
      <c r="AW85" s="21">
        <f t="shared" si="16"/>
        <v>600</v>
      </c>
      <c r="AX85" s="21">
        <f t="shared" si="17"/>
        <v>300</v>
      </c>
      <c r="AY85" s="21">
        <f t="shared" si="18"/>
        <v>500</v>
      </c>
      <c r="AZ85" s="21">
        <f t="shared" si="19"/>
        <v>100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2016:3:2:7:MISSION</v>
      </c>
      <c r="AP86" s="27">
        <f t="shared" ca="1" si="13"/>
        <v>10</v>
      </c>
      <c r="AQ86" s="21">
        <f t="shared" ca="1" si="14"/>
        <v>8</v>
      </c>
      <c r="AR86" s="21">
        <f t="shared" ca="1" si="14"/>
        <v>514</v>
      </c>
      <c r="AS86" s="21">
        <f t="shared" ca="1" si="14"/>
        <v>193</v>
      </c>
      <c r="AT86" s="21">
        <f t="shared" ca="1" si="14"/>
        <v>407</v>
      </c>
      <c r="AU86" s="21">
        <f t="shared" ca="1" si="14"/>
        <v>37</v>
      </c>
      <c r="AV86" s="21">
        <f t="shared" si="15"/>
        <v>25</v>
      </c>
      <c r="AW86" s="21">
        <f t="shared" si="16"/>
        <v>600</v>
      </c>
      <c r="AX86" s="21">
        <f t="shared" si="17"/>
        <v>300</v>
      </c>
      <c r="AY86" s="21">
        <f t="shared" si="18"/>
        <v>500</v>
      </c>
      <c r="AZ86" s="21">
        <f t="shared" si="19"/>
        <v>100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2016:3:3:7:MISSION</v>
      </c>
      <c r="AP87" s="27">
        <f t="shared" ca="1" si="13"/>
        <v>11</v>
      </c>
      <c r="AQ87" s="21">
        <f t="shared" ca="1" si="14"/>
        <v>4</v>
      </c>
      <c r="AR87" s="21">
        <f t="shared" ca="1" si="14"/>
        <v>606</v>
      </c>
      <c r="AS87" s="21">
        <f t="shared" ca="1" si="14"/>
        <v>251</v>
      </c>
      <c r="AT87" s="21">
        <f t="shared" ca="1" si="14"/>
        <v>585</v>
      </c>
      <c r="AU87" s="21">
        <f t="shared" ca="1" si="14"/>
        <v>33</v>
      </c>
      <c r="AV87" s="21">
        <f t="shared" si="15"/>
        <v>25</v>
      </c>
      <c r="AW87" s="21">
        <f t="shared" si="16"/>
        <v>600</v>
      </c>
      <c r="AX87" s="21">
        <f t="shared" si="17"/>
        <v>300</v>
      </c>
      <c r="AY87" s="21">
        <f t="shared" si="18"/>
        <v>500</v>
      </c>
      <c r="AZ87" s="21">
        <f t="shared" si="19"/>
        <v>100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2016:3:4:7:MISSION</v>
      </c>
      <c r="AP88" s="27">
        <f t="shared" ca="1" si="13"/>
        <v>12</v>
      </c>
      <c r="AQ88" s="21">
        <f t="shared" ca="1" si="14"/>
        <v>11</v>
      </c>
      <c r="AR88" s="21">
        <f t="shared" ca="1" si="14"/>
        <v>558</v>
      </c>
      <c r="AS88" s="21">
        <f t="shared" ca="1" si="14"/>
        <v>251</v>
      </c>
      <c r="AT88" s="21">
        <f t="shared" ca="1" si="14"/>
        <v>477</v>
      </c>
      <c r="AU88" s="21">
        <f t="shared" ca="1" si="14"/>
        <v>45</v>
      </c>
      <c r="AV88" s="21">
        <f t="shared" si="15"/>
        <v>25</v>
      </c>
      <c r="AW88" s="21">
        <f t="shared" si="16"/>
        <v>600</v>
      </c>
      <c r="AX88" s="21">
        <f t="shared" si="17"/>
        <v>300</v>
      </c>
      <c r="AY88" s="21">
        <f t="shared" si="18"/>
        <v>500</v>
      </c>
      <c r="AZ88" s="21">
        <f t="shared" si="19"/>
        <v>100</v>
      </c>
    </row>
    <row r="89" spans="23:52">
      <c r="W89" s="7" t="s">
        <v>1484</v>
      </c>
      <c r="X89" s="2" t="s">
        <v>1150</v>
      </c>
      <c r="AC89" s="7">
        <f ca="1">SUMIFS(AC53:AC88, $X53:$X88,YEAR,AC53:AC88,"&lt;&gt;#N/A")</f>
        <v>115</v>
      </c>
      <c r="AD89" s="27"/>
      <c r="AF89" s="7">
        <f t="shared" ref="AF89:AK89" ca="1" si="21">SUM(AF53:AF88)</f>
        <v>47</v>
      </c>
      <c r="AG89" s="7">
        <f t="shared" ca="1" si="21"/>
        <v>0</v>
      </c>
      <c r="AH89" s="7">
        <f t="shared" ca="1" si="21"/>
        <v>4</v>
      </c>
      <c r="AI89" s="7">
        <f t="shared" ca="1" si="21"/>
        <v>89</v>
      </c>
      <c r="AJ89" s="7">
        <f t="shared" ca="1" si="21"/>
        <v>12</v>
      </c>
      <c r="AK89" s="7">
        <f t="shared" ca="1" si="21"/>
        <v>5</v>
      </c>
      <c r="AN89" s="27"/>
    </row>
    <row r="90" spans="23:52">
      <c r="W90" s="7" t="s">
        <v>828</v>
      </c>
      <c r="X90" s="2" t="s">
        <v>1139</v>
      </c>
      <c r="Y90" s="27"/>
      <c r="Z90" s="27"/>
      <c r="AD90" s="27"/>
      <c r="AN90" s="27"/>
    </row>
    <row r="91" spans="23:52">
      <c r="W91" s="7" t="s">
        <v>829</v>
      </c>
      <c r="X91" s="2" t="s">
        <v>1140</v>
      </c>
      <c r="Y91" s="27"/>
      <c r="Z91" s="27"/>
      <c r="AD91" s="27"/>
      <c r="AN91" s="27"/>
    </row>
    <row r="92" spans="23:52">
      <c r="W92" s="39" t="s">
        <v>832</v>
      </c>
      <c r="X92" s="2" t="s">
        <v>1141</v>
      </c>
      <c r="Y92" s="27"/>
      <c r="Z92" s="27"/>
      <c r="AD92" s="27"/>
      <c r="AN92" s="27"/>
    </row>
    <row r="93" spans="23:52">
      <c r="W93" s="39" t="s">
        <v>1483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2">
      <c r="W94" s="7" t="s">
        <v>824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2">
      <c r="W95" s="7" t="s">
        <v>821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2">
      <c r="W96" s="7" t="s">
        <v>820</v>
      </c>
      <c r="X96" s="7">
        <v>4</v>
      </c>
      <c r="AN96" s="27"/>
    </row>
    <row r="97" spans="23:50">
      <c r="W97" s="7" t="s">
        <v>448</v>
      </c>
      <c r="X97" s="7">
        <f ca="1">SUM($AI$89:$AK$89)</f>
        <v>106</v>
      </c>
      <c r="AN97" s="27"/>
    </row>
    <row r="98" spans="23:50">
      <c r="W98" s="7" t="s">
        <v>449</v>
      </c>
      <c r="X98" s="7">
        <f ca="1">SUM($AF$89:$AH$89)</f>
        <v>51</v>
      </c>
      <c r="AN98" s="27"/>
    </row>
    <row r="99" spans="23:50" ht="60">
      <c r="W99" s="7" t="s">
        <v>451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32%</v>
      </c>
      <c r="Y99" s="30">
        <f ca="1">IFERROR(X98/SUM(X97:X98),"0")</f>
        <v>0.32484076433121017</v>
      </c>
      <c r="Z99" s="7" t="str">
        <f ca="1">TEXT(Y99,"00%")</f>
        <v>32%</v>
      </c>
      <c r="AM99" s="28"/>
      <c r="AN99" s="27"/>
      <c r="AS99" s="29"/>
      <c r="AU99" s="29"/>
      <c r="AX99" s="29"/>
    </row>
    <row r="100" spans="23:50" ht="30">
      <c r="W100" s="7" t="s">
        <v>452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0">
      <c r="W101" s="7" t="s">
        <v>1482</v>
      </c>
      <c r="X101" s="7" t="str">
        <f ca="1">CONCATENATE($X$53,"  ",SUMIF($AC$53:$AC$64,"&lt;&gt;#N/A"))</f>
        <v>2014  461</v>
      </c>
      <c r="AN101" s="27"/>
    </row>
    <row r="102" spans="23:50">
      <c r="W102" s="7" t="s">
        <v>1481</v>
      </c>
      <c r="X102" s="7" t="str">
        <f ca="1">CONCATENATE($X$65,"  ", SUMIF($AC$65:$AC$76,"&lt;&gt;#N/A"))</f>
        <v>2015  441</v>
      </c>
      <c r="AN102" s="27"/>
    </row>
    <row r="103" spans="23:50">
      <c r="W103" s="7" t="s">
        <v>1480</v>
      </c>
      <c r="X103" s="7" t="str">
        <f ca="1">CONCATENATE($X$77,"  ",SUMIF($AC$77:$AC$88,"&lt;&gt;#N/A"))</f>
        <v>2016  115</v>
      </c>
      <c r="AN103" s="27"/>
    </row>
    <row r="104" spans="23:50" ht="23.25">
      <c r="W104" s="7" t="s">
        <v>1479</v>
      </c>
      <c r="X104" s="42" t="s">
        <v>1126</v>
      </c>
    </row>
    <row r="105" spans="23:50">
      <c r="X105" s="40" t="s">
        <v>1127</v>
      </c>
    </row>
    <row r="106" spans="23:50">
      <c r="X106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2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472</v>
      </c>
      <c r="E2" s="75" t="str">
        <f>$A$3</f>
        <v>桃園地帶</v>
      </c>
      <c r="F2" s="26" t="s">
        <v>806</v>
      </c>
      <c r="G2" s="77">
        <f>$A$6</f>
        <v>100</v>
      </c>
      <c r="H2" s="79" t="s">
        <v>35</v>
      </c>
      <c r="I2" s="80"/>
      <c r="J2" s="80"/>
      <c r="K2" s="81"/>
      <c r="L2" s="6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822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470</v>
      </c>
      <c r="E4" s="82">
        <f>DATE</f>
        <v>42456</v>
      </c>
      <c r="F4" s="23" t="s">
        <v>804</v>
      </c>
      <c r="G4" s="24"/>
      <c r="H4" s="84">
        <f>ROUND($G$2/12*MONTH,0)</f>
        <v>25</v>
      </c>
      <c r="I4" s="85"/>
      <c r="J4" s="85"/>
      <c r="K4" s="86"/>
      <c r="L4" s="44">
        <f>ROUND($G$2/12,0)</f>
        <v>8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471</v>
      </c>
      <c r="E5" s="83"/>
      <c r="F5" s="5" t="s">
        <v>805</v>
      </c>
      <c r="G5" s="6"/>
      <c r="H5" s="87">
        <f ca="1">TAOYUAN_ZONE_GRAPH!$AC$89</f>
        <v>15</v>
      </c>
      <c r="I5" s="88"/>
      <c r="J5" s="88"/>
      <c r="K5" s="89"/>
      <c r="L5" s="45">
        <f ca="1">$M$42</f>
        <v>6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100</v>
      </c>
      <c r="E6" s="34" t="str">
        <f>$A$4</f>
        <v>Taoyuan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814</v>
      </c>
      <c r="B11" s="1"/>
      <c r="E11" s="5" t="str">
        <f ca="1"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454</v>
      </c>
      <c r="C12" s="64" t="str">
        <f>CONCATENATE(YEAR,":",MONTH,":",WEEK,":",WEEKDAY,":",$B12)</f>
        <v>2016:3:4:7:TAO_3_E_ZL</v>
      </c>
      <c r="D12" s="64">
        <f>MATCH($C12,REPORT_DATA_BY_COMP!$A:$A,0)</f>
        <v>1035</v>
      </c>
      <c r="E12" s="65" t="str">
        <f>SUBSTITUTE(VLOOKUP($B12,COMP_LIST!$A:$AA,5,FALSE),"EL","")</f>
        <v>E. Heaps ZL / Barton ZL</v>
      </c>
      <c r="F12" s="4" t="str">
        <f>VLOOKUP($B12,COMP_LIST!$A:$AA,3,FALSE)</f>
        <v>Taoyuan 3 ZL</v>
      </c>
      <c r="G12" s="4" t="str">
        <f>VLOOKUP($B12,COMP_LIST!$A:$AA,4,FALSE)</f>
        <v>桃園3 ZL</v>
      </c>
      <c r="H12" s="10">
        <f ca="1">IFERROR(INDEX(REPORT_DATA_BY_COMP!$A:$AH,$D12,MATCH(H$8,REPORT_DATA_BY_COMP!$A$1:$AH$1,0)), "")</f>
        <v>0</v>
      </c>
      <c r="I12" s="10">
        <f ca="1">IFERROR(INDEX(REPORT_DATA_BY_COMP!$A:$AH,$D12,MATCH(I$8,REPORT_DATA_BY_COMP!$A$1:$AH$1,0)), "")</f>
        <v>0</v>
      </c>
      <c r="J12" s="10">
        <f ca="1">IFERROR(INDEX(REPORT_DATA_BY_COMP!$A:$AH,$D12,MATCH(J$8,REPORT_DATA_BY_COMP!$A$1:$AH$1,0)), "")</f>
        <v>0</v>
      </c>
      <c r="K12" s="10">
        <f ca="1">IFERROR(INDEX(REPORT_DATA_BY_COMP!$A:$AH,$D12,MATCH(K$8,REPORT_DATA_BY_COMP!$A$1:$AH$1,0)), "")</f>
        <v>3</v>
      </c>
      <c r="L12" s="47">
        <f ca="1">IFERROR(INDEX(REPORT_DATA_BY_COMP!$A:$AH,$D12,MATCH(L$8,REPORT_DATA_BY_COMP!$A$1:$AH$1,0)), "")</f>
        <v>0</v>
      </c>
      <c r="M12" s="59">
        <f ca="1">IFERROR(INDEX(REPORT_DATA_BY_COMP!$A:$AH,$D12,MATCH(M$8,REPORT_DATA_BY_COMP!$A$1:$AH$1,0)), "")</f>
        <v>0</v>
      </c>
      <c r="N12" s="50">
        <f ca="1">IFERROR(INDEX(REPORT_DATA_BY_COMP!$A:$AH,$D12,MATCH(N$8,REPORT_DATA_BY_COMP!$A$1:$AH$1,0)), "")</f>
        <v>13</v>
      </c>
      <c r="O12" s="10">
        <f ca="1">IFERROR(INDEX(REPORT_DATA_BY_COMP!$A:$AH,$D12,MATCH(O$8,REPORT_DATA_BY_COMP!$A$1:$AH$1,0)), "")</f>
        <v>5</v>
      </c>
      <c r="P12" s="10">
        <f ca="1">IFERROR(INDEX(REPORT_DATA_BY_COMP!$A:$AH,$D12,MATCH(P$8,REPORT_DATA_BY_COMP!$A$1:$AH$1,0)), "")</f>
        <v>8</v>
      </c>
      <c r="Q12" s="10">
        <f ca="1">IFERROR(INDEX(REPORT_DATA_BY_COMP!$A:$AH,$D12,MATCH(Q$8,REPORT_DATA_BY_COMP!$A$1:$AH$1,0)), "")</f>
        <v>21</v>
      </c>
      <c r="R12" s="10">
        <f ca="1">IFERROR(INDEX(REPORT_DATA_BY_COMP!$A:$AH,$D12,MATCH(R$8,REPORT_DATA_BY_COMP!$A$1:$AH$1,0)), "")</f>
        <v>1</v>
      </c>
      <c r="S12" s="10">
        <f ca="1">IFERROR(INDEX(REPORT_DATA_BY_COMP!$A:$AH,$D12,MATCH(S$8,REPORT_DATA_BY_COMP!$A$1:$AH$1,0)), "")</f>
        <v>22</v>
      </c>
    </row>
    <row r="13" spans="1:19" ht="15" customHeight="1">
      <c r="A13" s="1"/>
      <c r="B13" s="1" t="s">
        <v>455</v>
      </c>
      <c r="C13" s="64" t="str">
        <f>CONCATENATE(YEAR,":",MONTH,":",WEEK,":",WEEKDAY,":",$B13)</f>
        <v>2016:3:4:7:TAO_3_E</v>
      </c>
      <c r="D13" s="64">
        <f>MATCH($C13,REPORT_DATA_BY_COMP!$A:$A,0)</f>
        <v>1034</v>
      </c>
      <c r="E13" s="65" t="str">
        <f>SUBSTITUTE(VLOOKUP($B13,COMP_LIST!$A:$AA,5,FALSE),"EL","")</f>
        <v>E. Pincock / Young</v>
      </c>
      <c r="F13" s="4" t="str">
        <f>VLOOKUP($B13,COMP_LIST!$A:$AA,3,FALSE)</f>
        <v>Taoyuan 3 E</v>
      </c>
      <c r="G13" s="4" t="str">
        <f>VLOOKUP($B13,COMP_LIST!$A:$AA,4,FALSE)</f>
        <v>桃園3 長老</v>
      </c>
      <c r="H13" s="10">
        <f ca="1">IFERROR(INDEX(REPORT_DATA_BY_COMP!$A:$AH,$D13,MATCH(H$8,REPORT_DATA_BY_COMP!$A$1:$AH$1,0)), "")</f>
        <v>0</v>
      </c>
      <c r="I13" s="10">
        <f ca="1">IFERROR(INDEX(REPORT_DATA_BY_COMP!$A:$AH,$D13,MATCH(I$8,REPORT_DATA_BY_COMP!$A$1:$AH$1,0)), "")</f>
        <v>0</v>
      </c>
      <c r="J13" s="10">
        <f ca="1">IFERROR(INDEX(REPORT_DATA_BY_COMP!$A:$AH,$D13,MATCH(J$8,REPORT_DATA_BY_COMP!$A$1:$AH$1,0)), "")</f>
        <v>3</v>
      </c>
      <c r="K13" s="10">
        <f ca="1">IFERROR(INDEX(REPORT_DATA_BY_COMP!$A:$AH,$D13,MATCH(K$8,REPORT_DATA_BY_COMP!$A$1:$AH$1,0)), "")</f>
        <v>0</v>
      </c>
      <c r="L13" s="47">
        <f ca="1">IFERROR(INDEX(REPORT_DATA_BY_COMP!$A:$AH,$D13,MATCH(L$8,REPORT_DATA_BY_COMP!$A$1:$AH$1,0)), "")</f>
        <v>0</v>
      </c>
      <c r="M13" s="56">
        <f ca="1">IFERROR(INDEX(REPORT_DATA_BY_COMP!$A:$AH,$D13,MATCH(M$8,REPORT_DATA_BY_COMP!$A$1:$AH$1,0)), "")</f>
        <v>0</v>
      </c>
      <c r="N13" s="50">
        <f ca="1">IFERROR(INDEX(REPORT_DATA_BY_COMP!$A:$AH,$D13,MATCH(N$8,REPORT_DATA_BY_COMP!$A$1:$AH$1,0)), "")</f>
        <v>3</v>
      </c>
      <c r="O13" s="10">
        <f ca="1">IFERROR(INDEX(REPORT_DATA_BY_COMP!$A:$AH,$D13,MATCH(O$8,REPORT_DATA_BY_COMP!$A$1:$AH$1,0)), "")</f>
        <v>3</v>
      </c>
      <c r="P13" s="10">
        <f ca="1">IFERROR(INDEX(REPORT_DATA_BY_COMP!$A:$AH,$D13,MATCH(P$8,REPORT_DATA_BY_COMP!$A$1:$AH$1,0)), "")</f>
        <v>4</v>
      </c>
      <c r="Q13" s="10">
        <f ca="1">IFERROR(INDEX(REPORT_DATA_BY_COMP!$A:$AH,$D13,MATCH(Q$8,REPORT_DATA_BY_COMP!$A$1:$AH$1,0)), "")</f>
        <v>2</v>
      </c>
      <c r="R13" s="10">
        <f ca="1">IFERROR(INDEX(REPORT_DATA_BY_COMP!$A:$AH,$D13,MATCH(R$8,REPORT_DATA_BY_COMP!$A$1:$AH$1,0)), "")</f>
        <v>0</v>
      </c>
      <c r="S13" s="10">
        <f ca="1">IFERROR(INDEX(REPORT_DATA_BY_COMP!$A:$AH,$D13,MATCH(S$8,REPORT_DATA_BY_COMP!$A$1:$AH$1,0)), "")</f>
        <v>2</v>
      </c>
    </row>
    <row r="14" spans="1:19" ht="15" customHeight="1">
      <c r="A14" s="1"/>
      <c r="B14" s="1" t="s">
        <v>456</v>
      </c>
      <c r="C14" s="64" t="str">
        <f>CONCATENATE(YEAR,":",MONTH,":",WEEK,":",WEEKDAY,":",$B14)</f>
        <v>2016:3:4:7:TAO_4_E</v>
      </c>
      <c r="D14" s="64">
        <f>MATCH($C14,REPORT_DATA_BY_COMP!$A:$A,0)</f>
        <v>1036</v>
      </c>
      <c r="E14" s="65" t="str">
        <f>SUBSTITUTE(VLOOKUP($B14,COMP_LIST!$A:$AA,5,FALSE),"EL","")</f>
        <v>E. Alder DL  / Coletti</v>
      </c>
      <c r="F14" s="4" t="str">
        <f>VLOOKUP($B14,COMP_LIST!$A:$AA,3,FALSE)</f>
        <v>Taoyuan 4 E</v>
      </c>
      <c r="G14" s="4" t="str">
        <f>VLOOKUP($B14,COMP_LIST!$A:$AA,4,FALSE)</f>
        <v>桃園 4 長老</v>
      </c>
      <c r="H14" s="10">
        <f ca="1">IFERROR(INDEX(REPORT_DATA_BY_COMP!$A:$AH,$D14,MATCH(H$8,REPORT_DATA_BY_COMP!$A$1:$AH$1,0)), "")</f>
        <v>0</v>
      </c>
      <c r="I14" s="10">
        <f ca="1">IFERROR(INDEX(REPORT_DATA_BY_COMP!$A:$AH,$D14,MATCH(I$8,REPORT_DATA_BY_COMP!$A$1:$AH$1,0)), "")</f>
        <v>0</v>
      </c>
      <c r="J14" s="10">
        <f ca="1">IFERROR(INDEX(REPORT_DATA_BY_COMP!$A:$AH,$D14,MATCH(J$8,REPORT_DATA_BY_COMP!$A$1:$AH$1,0)), "")</f>
        <v>1</v>
      </c>
      <c r="K14" s="10">
        <f ca="1">IFERROR(INDEX(REPORT_DATA_BY_COMP!$A:$AH,$D14,MATCH(K$8,REPORT_DATA_BY_COMP!$A$1:$AH$1,0)), "")</f>
        <v>3</v>
      </c>
      <c r="L14" s="47">
        <f ca="1">IFERROR(INDEX(REPORT_DATA_BY_COMP!$A:$AH,$D14,MATCH(L$8,REPORT_DATA_BY_COMP!$A$1:$AH$1,0)), "")</f>
        <v>0</v>
      </c>
      <c r="M14" s="56">
        <f ca="1">IFERROR(INDEX(REPORT_DATA_BY_COMP!$A:$AH,$D14,MATCH(M$8,REPORT_DATA_BY_COMP!$A$1:$AH$1,0)), "")</f>
        <v>0</v>
      </c>
      <c r="N14" s="50">
        <f ca="1">IFERROR(INDEX(REPORT_DATA_BY_COMP!$A:$AH,$D14,MATCH(N$8,REPORT_DATA_BY_COMP!$A$1:$AH$1,0)), "")</f>
        <v>6</v>
      </c>
      <c r="O14" s="10">
        <f ca="1">IFERROR(INDEX(REPORT_DATA_BY_COMP!$A:$AH,$D14,MATCH(O$8,REPORT_DATA_BY_COMP!$A$1:$AH$1,0)), "")</f>
        <v>1</v>
      </c>
      <c r="P14" s="10">
        <f ca="1">IFERROR(INDEX(REPORT_DATA_BY_COMP!$A:$AH,$D14,MATCH(P$8,REPORT_DATA_BY_COMP!$A$1:$AH$1,0)), "")</f>
        <v>4</v>
      </c>
      <c r="Q14" s="10">
        <f ca="1">IFERROR(INDEX(REPORT_DATA_BY_COMP!$A:$AH,$D14,MATCH(Q$8,REPORT_DATA_BY_COMP!$A$1:$AH$1,0)), "")</f>
        <v>4</v>
      </c>
      <c r="R14" s="10">
        <f ca="1">IFERROR(INDEX(REPORT_DATA_BY_COMP!$A:$AH,$D14,MATCH(R$8,REPORT_DATA_BY_COMP!$A$1:$AH$1,0)), "")</f>
        <v>0</v>
      </c>
      <c r="S14" s="10">
        <f ca="1">IFERROR(INDEX(REPORT_DATA_BY_COMP!$A:$AH,$D14,MATCH(S$8,REPORT_DATA_BY_COMP!$A$1:$AH$1,0)), "")</f>
        <v>12</v>
      </c>
    </row>
    <row r="15" spans="1:19" ht="15" customHeight="1">
      <c r="A15" s="1"/>
      <c r="B15" s="1" t="s">
        <v>457</v>
      </c>
      <c r="C15" s="64" t="str">
        <f>CONCATENATE(YEAR,":",MONTH,":",WEEK,":",WEEKDAY,":",$B15)</f>
        <v>2016:3:4:7:TAO_4_S</v>
      </c>
      <c r="D15" s="64">
        <f>MATCH($C15,REPORT_DATA_BY_COMP!$A:$A,0)</f>
        <v>1037</v>
      </c>
      <c r="E15" s="65" t="str">
        <f>SUBSTITUTE(VLOOKUP($B15,COMP_LIST!$A:$AA,5,FALSE),"EL","")</f>
        <v>S. Pendergrass / Nanney STL</v>
      </c>
      <c r="F15" s="4" t="str">
        <f>VLOOKUP($B15,COMP_LIST!$A:$AA,3,FALSE)</f>
        <v>Taoyuan 4 S</v>
      </c>
      <c r="G15" s="4" t="str">
        <f>VLOOKUP($B15,COMP_LIST!$A:$AA,4,FALSE)</f>
        <v>桃園 4 姐妹</v>
      </c>
      <c r="H15" s="10">
        <f ca="1">IFERROR(INDEX(REPORT_DATA_BY_COMP!$A:$AH,$D15,MATCH(H$8,REPORT_DATA_BY_COMP!$A$1:$AH$1,0)), "")</f>
        <v>0</v>
      </c>
      <c r="I15" s="10">
        <f ca="1">IFERROR(INDEX(REPORT_DATA_BY_COMP!$A:$AH,$D15,MATCH(I$8,REPORT_DATA_BY_COMP!$A$1:$AH$1,0)), "")</f>
        <v>0</v>
      </c>
      <c r="J15" s="10">
        <f ca="1">IFERROR(INDEX(REPORT_DATA_BY_COMP!$A:$AH,$D15,MATCH(J$8,REPORT_DATA_BY_COMP!$A$1:$AH$1,0)), "")</f>
        <v>1</v>
      </c>
      <c r="K15" s="10">
        <f ca="1">IFERROR(INDEX(REPORT_DATA_BY_COMP!$A:$AH,$D15,MATCH(K$8,REPORT_DATA_BY_COMP!$A$1:$AH$1,0)), "")</f>
        <v>2</v>
      </c>
      <c r="L15" s="47">
        <f ca="1">IFERROR(INDEX(REPORT_DATA_BY_COMP!$A:$AH,$D15,MATCH(L$8,REPORT_DATA_BY_COMP!$A$1:$AH$1,0)), "")</f>
        <v>0</v>
      </c>
      <c r="M15" s="56">
        <f ca="1">IFERROR(INDEX(REPORT_DATA_BY_COMP!$A:$AH,$D15,MATCH(M$8,REPORT_DATA_BY_COMP!$A$1:$AH$1,0)), "")</f>
        <v>0</v>
      </c>
      <c r="N15" s="50">
        <f ca="1">IFERROR(INDEX(REPORT_DATA_BY_COMP!$A:$AH,$D15,MATCH(N$8,REPORT_DATA_BY_COMP!$A$1:$AH$1,0)), "")</f>
        <v>6</v>
      </c>
      <c r="O15" s="10">
        <f ca="1">IFERROR(INDEX(REPORT_DATA_BY_COMP!$A:$AH,$D15,MATCH(O$8,REPORT_DATA_BY_COMP!$A$1:$AH$1,0)), "")</f>
        <v>1</v>
      </c>
      <c r="P15" s="10">
        <f ca="1">IFERROR(INDEX(REPORT_DATA_BY_COMP!$A:$AH,$D15,MATCH(P$8,REPORT_DATA_BY_COMP!$A$1:$AH$1,0)), "")</f>
        <v>6</v>
      </c>
      <c r="Q15" s="10">
        <f ca="1">IFERROR(INDEX(REPORT_DATA_BY_COMP!$A:$AH,$D15,MATCH(Q$8,REPORT_DATA_BY_COMP!$A$1:$AH$1,0)), "")</f>
        <v>7</v>
      </c>
      <c r="R15" s="10">
        <f ca="1">IFERROR(INDEX(REPORT_DATA_BY_COMP!$A:$AH,$D15,MATCH(R$8,REPORT_DATA_BY_COMP!$A$1:$AH$1,0)), "")</f>
        <v>0</v>
      </c>
      <c r="S15" s="10">
        <f ca="1">IFERROR(INDEX(REPORT_DATA_BY_COMP!$A:$AH,$D15,MATCH(S$8,REPORT_DATA_BY_COMP!$A$1:$AH$1,0)), "")</f>
        <v>15</v>
      </c>
    </row>
    <row r="16" spans="1:19" ht="15" customHeight="1">
      <c r="A16" s="1"/>
      <c r="B16" s="1"/>
      <c r="E16" s="8" t="s">
        <v>819</v>
      </c>
      <c r="F16" s="9"/>
      <c r="G16" s="9"/>
      <c r="H16" s="11">
        <f ca="1">SUM(H12:H15)</f>
        <v>0</v>
      </c>
      <c r="I16" s="11">
        <f t="shared" ref="I16:R16" ca="1" si="0">SUM(I12:I15)</f>
        <v>0</v>
      </c>
      <c r="J16" s="11">
        <f t="shared" ca="1" si="0"/>
        <v>5</v>
      </c>
      <c r="K16" s="11">
        <f t="shared" ca="1" si="0"/>
        <v>8</v>
      </c>
      <c r="L16" s="48">
        <f t="shared" ca="1" si="0"/>
        <v>0</v>
      </c>
      <c r="M16" s="57">
        <f t="shared" ca="1" si="0"/>
        <v>0</v>
      </c>
      <c r="N16" s="51">
        <f t="shared" ca="1" si="0"/>
        <v>28</v>
      </c>
      <c r="O16" s="11">
        <f t="shared" ca="1" si="0"/>
        <v>10</v>
      </c>
      <c r="P16" s="11">
        <f t="shared" ca="1" si="0"/>
        <v>22</v>
      </c>
      <c r="Q16" s="11">
        <f t="shared" ca="1" si="0"/>
        <v>34</v>
      </c>
      <c r="R16" s="11">
        <f t="shared" ca="1" si="0"/>
        <v>1</v>
      </c>
      <c r="S16" s="11">
        <f ca="1">SUM(S12:S15)</f>
        <v>51</v>
      </c>
    </row>
    <row r="17" spans="1:19" ht="15" customHeight="1">
      <c r="A17" s="1" t="s">
        <v>815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458</v>
      </c>
      <c r="C18" s="64" t="str">
        <f>CONCATENATE(YEAR,":",MONTH,":",WEEK,":",WEEKDAY,":",$B18)</f>
        <v>2016:3:4:7:TAO_2_E</v>
      </c>
      <c r="D18" s="64">
        <f>MATCH($C18,REPORT_DATA_BY_COMP!$A:$A,0)</f>
        <v>1032</v>
      </c>
      <c r="E18" s="65" t="str">
        <f>SUBSTITUTE(VLOOKUP($B18,COMP_LIST!$A:$AA,5,FALSE),"EL","")</f>
        <v>E. Boyce / Bell</v>
      </c>
      <c r="F18" s="4" t="str">
        <f>VLOOKUP($B18,COMP_LIST!$A:$AA,3,FALSE)</f>
        <v>Taoyuan 2 E</v>
      </c>
      <c r="G18" s="4" t="str">
        <f>VLOOKUP($B18,COMP_LIST!$A:$AA,4,FALSE)</f>
        <v>桃園 2 長老</v>
      </c>
      <c r="H18" s="10">
        <f ca="1">IFERROR(INDEX(REPORT_DATA_BY_COMP!$A:$AH,$D18,MATCH(H$8,REPORT_DATA_BY_COMP!$A$1:$AH$1,0)), "")</f>
        <v>0</v>
      </c>
      <c r="I18" s="10">
        <f ca="1">IFERROR(INDEX(REPORT_DATA_BY_COMP!$A:$AH,$D18,MATCH(I$8,REPORT_DATA_BY_COMP!$A$1:$AH$1,0)), "")</f>
        <v>0</v>
      </c>
      <c r="J18" s="10">
        <f ca="1">IFERROR(INDEX(REPORT_DATA_BY_COMP!$A:$AH,$D18,MATCH(J$8,REPORT_DATA_BY_COMP!$A$1:$AH$1,0)), "")</f>
        <v>1</v>
      </c>
      <c r="K18" s="10">
        <f ca="1">IFERROR(INDEX(REPORT_DATA_BY_COMP!$A:$AH,$D18,MATCH(K$8,REPORT_DATA_BY_COMP!$A$1:$AH$1,0)), "")</f>
        <v>3</v>
      </c>
      <c r="L18" s="47">
        <f ca="1">IFERROR(INDEX(REPORT_DATA_BY_COMP!$A:$AH,$D18,MATCH(L$8,REPORT_DATA_BY_COMP!$A$1:$AH$1,0)), "")</f>
        <v>0</v>
      </c>
      <c r="M18" s="56">
        <f ca="1">IFERROR(INDEX(REPORT_DATA_BY_COMP!$A:$AH,$D18,MATCH(M$8,REPORT_DATA_BY_COMP!$A$1:$AH$1,0)), "")</f>
        <v>0</v>
      </c>
      <c r="N18" s="50">
        <f ca="1">IFERROR(INDEX(REPORT_DATA_BY_COMP!$A:$AH,$D18,MATCH(N$8,REPORT_DATA_BY_COMP!$A$1:$AH$1,0)), "")</f>
        <v>4</v>
      </c>
      <c r="O18" s="10">
        <f ca="1">IFERROR(INDEX(REPORT_DATA_BY_COMP!$A:$AH,$D18,MATCH(O$8,REPORT_DATA_BY_COMP!$A$1:$AH$1,0)), "")</f>
        <v>1</v>
      </c>
      <c r="P18" s="10">
        <f ca="1">IFERROR(INDEX(REPORT_DATA_BY_COMP!$A:$AH,$D18,MATCH(P$8,REPORT_DATA_BY_COMP!$A$1:$AH$1,0)), "")</f>
        <v>5</v>
      </c>
      <c r="Q18" s="10">
        <f ca="1">IFERROR(INDEX(REPORT_DATA_BY_COMP!$A:$AH,$D18,MATCH(Q$8,REPORT_DATA_BY_COMP!$A$1:$AH$1,0)), "")</f>
        <v>0</v>
      </c>
      <c r="R18" s="10">
        <f ca="1">IFERROR(INDEX(REPORT_DATA_BY_COMP!$A:$AH,$D18,MATCH(R$8,REPORT_DATA_BY_COMP!$A$1:$AH$1,0)), "")</f>
        <v>1</v>
      </c>
      <c r="S18" s="10">
        <f ca="1">IFERROR(INDEX(REPORT_DATA_BY_COMP!$A:$AH,$D18,MATCH(S$8,REPORT_DATA_BY_COMP!$A$1:$AH$1,0)), "")</f>
        <v>11</v>
      </c>
    </row>
    <row r="19" spans="1:19" ht="15" customHeight="1">
      <c r="A19" s="1"/>
      <c r="B19" s="1" t="s">
        <v>459</v>
      </c>
      <c r="C19" s="64" t="str">
        <f>CONCATENATE(YEAR,":",MONTH,":",WEEK,":",WEEKDAY,":",$B19)</f>
        <v>2016:3:4:7:TAO_1_A</v>
      </c>
      <c r="D19" s="64">
        <f>MATCH($C19,REPORT_DATA_BY_COMP!$A:$A,0)</f>
        <v>1030</v>
      </c>
      <c r="E19" s="65" t="str">
        <f>SUBSTITUTE(VLOOKUP($B19,COMP_LIST!$A:$AA,5,FALSE),"EL","")</f>
        <v>E. Love / Shih</v>
      </c>
      <c r="F19" s="4" t="str">
        <f>VLOOKUP($B19,COMP_LIST!$A:$AA,3,FALSE)</f>
        <v>Taoyuan 1 A E</v>
      </c>
      <c r="G19" s="4" t="str">
        <f>VLOOKUP($B19,COMP_LIST!$A:$AA,4,FALSE)</f>
        <v>桃園 1 A 長老</v>
      </c>
      <c r="H19" s="10">
        <f ca="1">IFERROR(INDEX(REPORT_DATA_BY_COMP!$A:$AH,$D19,MATCH(H$8,REPORT_DATA_BY_COMP!$A$1:$AH$1,0)), "")</f>
        <v>0</v>
      </c>
      <c r="I19" s="10">
        <f ca="1">IFERROR(INDEX(REPORT_DATA_BY_COMP!$A:$AH,$D19,MATCH(I$8,REPORT_DATA_BY_COMP!$A$1:$AH$1,0)), "")</f>
        <v>0</v>
      </c>
      <c r="J19" s="10">
        <f ca="1">IFERROR(INDEX(REPORT_DATA_BY_COMP!$A:$AH,$D19,MATCH(J$8,REPORT_DATA_BY_COMP!$A$1:$AH$1,0)), "")</f>
        <v>3</v>
      </c>
      <c r="K19" s="10">
        <f ca="1">IFERROR(INDEX(REPORT_DATA_BY_COMP!$A:$AH,$D19,MATCH(K$8,REPORT_DATA_BY_COMP!$A$1:$AH$1,0)), "")</f>
        <v>2</v>
      </c>
      <c r="L19" s="47">
        <f ca="1">IFERROR(INDEX(REPORT_DATA_BY_COMP!$A:$AH,$D19,MATCH(L$8,REPORT_DATA_BY_COMP!$A$1:$AH$1,0)), "")</f>
        <v>0</v>
      </c>
      <c r="M19" s="56">
        <f ca="1">IFERROR(INDEX(REPORT_DATA_BY_COMP!$A:$AH,$D19,MATCH(M$8,REPORT_DATA_BY_COMP!$A$1:$AH$1,0)), "")</f>
        <v>0</v>
      </c>
      <c r="N19" s="50">
        <f ca="1">IFERROR(INDEX(REPORT_DATA_BY_COMP!$A:$AH,$D19,MATCH(N$8,REPORT_DATA_BY_COMP!$A$1:$AH$1,0)), "")</f>
        <v>5</v>
      </c>
      <c r="O19" s="10">
        <f ca="1">IFERROR(INDEX(REPORT_DATA_BY_COMP!$A:$AH,$D19,MATCH(O$8,REPORT_DATA_BY_COMP!$A$1:$AH$1,0)), "")</f>
        <v>4</v>
      </c>
      <c r="P19" s="10">
        <f ca="1">IFERROR(INDEX(REPORT_DATA_BY_COMP!$A:$AH,$D19,MATCH(P$8,REPORT_DATA_BY_COMP!$A$1:$AH$1,0)), "")</f>
        <v>10</v>
      </c>
      <c r="Q19" s="10">
        <f ca="1">IFERROR(INDEX(REPORT_DATA_BY_COMP!$A:$AH,$D19,MATCH(Q$8,REPORT_DATA_BY_COMP!$A$1:$AH$1,0)), "")</f>
        <v>4</v>
      </c>
      <c r="R19" s="10">
        <f ca="1">IFERROR(INDEX(REPORT_DATA_BY_COMP!$A:$AH,$D19,MATCH(R$8,REPORT_DATA_BY_COMP!$A$1:$AH$1,0)), "")</f>
        <v>1</v>
      </c>
      <c r="S19" s="10">
        <f ca="1">IFERROR(INDEX(REPORT_DATA_BY_COMP!$A:$AH,$D19,MATCH(S$8,REPORT_DATA_BY_COMP!$A$1:$AH$1,0)), "")</f>
        <v>10</v>
      </c>
    </row>
    <row r="20" spans="1:19" ht="15" customHeight="1">
      <c r="A20" s="1"/>
      <c r="B20" s="1" t="s">
        <v>460</v>
      </c>
      <c r="C20" s="64" t="str">
        <f>CONCATENATE(YEAR,":",MONTH,":",WEEK,":",WEEKDAY,":",$B20)</f>
        <v>2016:3:4:7:TAO_1_B</v>
      </c>
      <c r="D20" s="64">
        <f>MATCH($C20,REPORT_DATA_BY_COMP!$A:$A,0)</f>
        <v>1031</v>
      </c>
      <c r="E20" s="65" t="str">
        <f>SUBSTITUTE(VLOOKUP($B20,COMP_LIST!$A:$AA,5,FALSE),"EL","")</f>
        <v>E. Nielson / Chuang</v>
      </c>
      <c r="F20" s="4" t="str">
        <f>VLOOKUP($B20,COMP_LIST!$A:$AA,3,FALSE)</f>
        <v>Taoyuan 1 B E</v>
      </c>
      <c r="G20" s="4" t="str">
        <f>VLOOKUP($B20,COMP_LIST!$A:$AA,4,FALSE)</f>
        <v>桃園 1 B 長老</v>
      </c>
      <c r="H20" s="10">
        <f ca="1">IFERROR(INDEX(REPORT_DATA_BY_COMP!$A:$AH,$D20,MATCH(H$8,REPORT_DATA_BY_COMP!$A$1:$AH$1,0)), "")</f>
        <v>0</v>
      </c>
      <c r="I20" s="10">
        <f ca="1">IFERROR(INDEX(REPORT_DATA_BY_COMP!$A:$AH,$D20,MATCH(I$8,REPORT_DATA_BY_COMP!$A$1:$AH$1,0)), "")</f>
        <v>0</v>
      </c>
      <c r="J20" s="10">
        <f ca="1">IFERROR(INDEX(REPORT_DATA_BY_COMP!$A:$AH,$D20,MATCH(J$8,REPORT_DATA_BY_COMP!$A$1:$AH$1,0)), "")</f>
        <v>0</v>
      </c>
      <c r="K20" s="10">
        <f ca="1">IFERROR(INDEX(REPORT_DATA_BY_COMP!$A:$AH,$D20,MATCH(K$8,REPORT_DATA_BY_COMP!$A$1:$AH$1,0)), "")</f>
        <v>2</v>
      </c>
      <c r="L20" s="47">
        <f ca="1">IFERROR(INDEX(REPORT_DATA_BY_COMP!$A:$AH,$D20,MATCH(L$8,REPORT_DATA_BY_COMP!$A$1:$AH$1,0)), "")</f>
        <v>0</v>
      </c>
      <c r="M20" s="56">
        <f ca="1">IFERROR(INDEX(REPORT_DATA_BY_COMP!$A:$AH,$D20,MATCH(M$8,REPORT_DATA_BY_COMP!$A$1:$AH$1,0)), "")</f>
        <v>0</v>
      </c>
      <c r="N20" s="50">
        <f ca="1">IFERROR(INDEX(REPORT_DATA_BY_COMP!$A:$AH,$D20,MATCH(N$8,REPORT_DATA_BY_COMP!$A$1:$AH$1,0)), "")</f>
        <v>2</v>
      </c>
      <c r="O20" s="10">
        <f ca="1">IFERROR(INDEX(REPORT_DATA_BY_COMP!$A:$AH,$D20,MATCH(O$8,REPORT_DATA_BY_COMP!$A$1:$AH$1,0)), "")</f>
        <v>3</v>
      </c>
      <c r="P20" s="10">
        <f ca="1">IFERROR(INDEX(REPORT_DATA_BY_COMP!$A:$AH,$D20,MATCH(P$8,REPORT_DATA_BY_COMP!$A$1:$AH$1,0)), "")</f>
        <v>8</v>
      </c>
      <c r="Q20" s="10">
        <f ca="1">IFERROR(INDEX(REPORT_DATA_BY_COMP!$A:$AH,$D20,MATCH(Q$8,REPORT_DATA_BY_COMP!$A$1:$AH$1,0)), "")</f>
        <v>3</v>
      </c>
      <c r="R20" s="10">
        <f ca="1">IFERROR(INDEX(REPORT_DATA_BY_COMP!$A:$AH,$D20,MATCH(R$8,REPORT_DATA_BY_COMP!$A$1:$AH$1,0)), "")</f>
        <v>1</v>
      </c>
      <c r="S20" s="10">
        <f ca="1">IFERROR(INDEX(REPORT_DATA_BY_COMP!$A:$AH,$D20,MATCH(S$8,REPORT_DATA_BY_COMP!$A$1:$AH$1,0)), "")</f>
        <v>2</v>
      </c>
    </row>
    <row r="21" spans="1:19" ht="15" customHeight="1">
      <c r="A21" s="1"/>
      <c r="B21" s="1" t="s">
        <v>461</v>
      </c>
      <c r="C21" s="64" t="str">
        <f>CONCATENATE(YEAR,":",MONTH,":",WEEK,":",WEEKDAY,":",$B21)</f>
        <v>2016:3:4:7:TAO_2_S</v>
      </c>
      <c r="D21" s="64">
        <f>MATCH($C21,REPORT_DATA_BY_COMP!$A:$A,0)</f>
        <v>1033</v>
      </c>
      <c r="E21" s="65" t="str">
        <f>SUBSTITUTE(VLOOKUP($B21,COMP_LIST!$A:$AA,5,FALSE),"EL","")</f>
        <v>S. Denison  / Apsley</v>
      </c>
      <c r="F21" s="4" t="str">
        <f>VLOOKUP($B21,COMP_LIST!$A:$AA,3,FALSE)</f>
        <v>Taoyuan 2 S</v>
      </c>
      <c r="G21" s="4" t="str">
        <f>VLOOKUP($B21,COMP_LIST!$A:$AA,4,FALSE)</f>
        <v>桃園 2 姐妹</v>
      </c>
      <c r="H21" s="10">
        <f ca="1">IFERROR(INDEX(REPORT_DATA_BY_COMP!$A:$AH,$D21,MATCH(H$8,REPORT_DATA_BY_COMP!$A$1:$AH$1,0)), "")</f>
        <v>1</v>
      </c>
      <c r="I21" s="10">
        <f ca="1">IFERROR(INDEX(REPORT_DATA_BY_COMP!$A:$AH,$D21,MATCH(I$8,REPORT_DATA_BY_COMP!$A$1:$AH$1,0)), "")</f>
        <v>0</v>
      </c>
      <c r="J21" s="10">
        <f ca="1">IFERROR(INDEX(REPORT_DATA_BY_COMP!$A:$AH,$D21,MATCH(J$8,REPORT_DATA_BY_COMP!$A$1:$AH$1,0)), "")</f>
        <v>2</v>
      </c>
      <c r="K21" s="10">
        <f ca="1">IFERROR(INDEX(REPORT_DATA_BY_COMP!$A:$AH,$D21,MATCH(K$8,REPORT_DATA_BY_COMP!$A$1:$AH$1,0)), "")</f>
        <v>3</v>
      </c>
      <c r="L21" s="47">
        <f ca="1">IFERROR(INDEX(REPORT_DATA_BY_COMP!$A:$AH,$D21,MATCH(L$8,REPORT_DATA_BY_COMP!$A$1:$AH$1,0)), "")</f>
        <v>1</v>
      </c>
      <c r="M21" s="56">
        <f ca="1">IFERROR(INDEX(REPORT_DATA_BY_COMP!$A:$AH,$D21,MATCH(M$8,REPORT_DATA_BY_COMP!$A$1:$AH$1,0)), "")</f>
        <v>0</v>
      </c>
      <c r="N21" s="50">
        <f ca="1">IFERROR(INDEX(REPORT_DATA_BY_COMP!$A:$AH,$D21,MATCH(N$8,REPORT_DATA_BY_COMP!$A$1:$AH$1,0)), "")</f>
        <v>6</v>
      </c>
      <c r="O21" s="10">
        <f ca="1">IFERROR(INDEX(REPORT_DATA_BY_COMP!$A:$AH,$D21,MATCH(O$8,REPORT_DATA_BY_COMP!$A$1:$AH$1,0)), "")</f>
        <v>7</v>
      </c>
      <c r="P21" s="10">
        <f ca="1">IFERROR(INDEX(REPORT_DATA_BY_COMP!$A:$AH,$D21,MATCH(P$8,REPORT_DATA_BY_COMP!$A$1:$AH$1,0)), "")</f>
        <v>5</v>
      </c>
      <c r="Q21" s="10">
        <f ca="1">IFERROR(INDEX(REPORT_DATA_BY_COMP!$A:$AH,$D21,MATCH(Q$8,REPORT_DATA_BY_COMP!$A$1:$AH$1,0)), "")</f>
        <v>1</v>
      </c>
      <c r="R21" s="10">
        <f ca="1">IFERROR(INDEX(REPORT_DATA_BY_COMP!$A:$AH,$D21,MATCH(R$8,REPORT_DATA_BY_COMP!$A$1:$AH$1,0)), "")</f>
        <v>1</v>
      </c>
      <c r="S21" s="10">
        <f ca="1">IFERROR(INDEX(REPORT_DATA_BY_COMP!$A:$AH,$D21,MATCH(S$8,REPORT_DATA_BY_COMP!$A$1:$AH$1,0)), "")</f>
        <v>4</v>
      </c>
    </row>
    <row r="22" spans="1:19" ht="15" customHeight="1">
      <c r="A22" s="1"/>
      <c r="B22" s="1" t="s">
        <v>462</v>
      </c>
      <c r="C22" s="64" t="str">
        <f>CONCATENATE(YEAR,":",MONTH,":",WEEK,":",WEEKDAY,":",$B22)</f>
        <v>2016:3:4:7:GUISHAN_E</v>
      </c>
      <c r="D22" s="64">
        <f>MATCH($C22,REPORT_DATA_BY_COMP!$A:$A,0)</f>
        <v>992</v>
      </c>
      <c r="E22" s="65" t="str">
        <f>SUBSTITUTE(VLOOKUP($B22,COMP_LIST!$A:$AA,5,FALSE),"EL","")</f>
        <v>E. Miner DL / Welch</v>
      </c>
      <c r="F22" s="4" t="str">
        <f>VLOOKUP($B22,COMP_LIST!$A:$AA,3,FALSE)</f>
        <v>Guishan E</v>
      </c>
      <c r="G22" s="4" t="str">
        <f>VLOOKUP($B22,COMP_LIST!$A:$AA,4,FALSE)</f>
        <v>龜山長老</v>
      </c>
      <c r="H22" s="10">
        <f ca="1">IFERROR(INDEX(REPORT_DATA_BY_COMP!$A:$AH,$D22,MATCH(H$8,REPORT_DATA_BY_COMP!$A$1:$AH$1,0)), "")</f>
        <v>0</v>
      </c>
      <c r="I22" s="10">
        <f ca="1">IFERROR(INDEX(REPORT_DATA_BY_COMP!$A:$AH,$D22,MATCH(I$8,REPORT_DATA_BY_COMP!$A$1:$AH$1,0)), "")</f>
        <v>0</v>
      </c>
      <c r="J22" s="10">
        <f ca="1">IFERROR(INDEX(REPORT_DATA_BY_COMP!$A:$AH,$D22,MATCH(J$8,REPORT_DATA_BY_COMP!$A$1:$AH$1,0)), "")</f>
        <v>2</v>
      </c>
      <c r="K22" s="10">
        <f ca="1">IFERROR(INDEX(REPORT_DATA_BY_COMP!$A:$AH,$D22,MATCH(K$8,REPORT_DATA_BY_COMP!$A$1:$AH$1,0)), "")</f>
        <v>1</v>
      </c>
      <c r="L22" s="47">
        <f ca="1">IFERROR(INDEX(REPORT_DATA_BY_COMP!$A:$AH,$D22,MATCH(L$8,REPORT_DATA_BY_COMP!$A$1:$AH$1,0)), "")</f>
        <v>0</v>
      </c>
      <c r="M22" s="56">
        <f ca="1">IFERROR(INDEX(REPORT_DATA_BY_COMP!$A:$AH,$D22,MATCH(M$8,REPORT_DATA_BY_COMP!$A$1:$AH$1,0)), "")</f>
        <v>0</v>
      </c>
      <c r="N22" s="50">
        <f ca="1">IFERROR(INDEX(REPORT_DATA_BY_COMP!$A:$AH,$D22,MATCH(N$8,REPORT_DATA_BY_COMP!$A$1:$AH$1,0)), "")</f>
        <v>3</v>
      </c>
      <c r="O22" s="10">
        <f ca="1">IFERROR(INDEX(REPORT_DATA_BY_COMP!$A:$AH,$D22,MATCH(O$8,REPORT_DATA_BY_COMP!$A$1:$AH$1,0)), "")</f>
        <v>1</v>
      </c>
      <c r="P22" s="10">
        <f ca="1">IFERROR(INDEX(REPORT_DATA_BY_COMP!$A:$AH,$D22,MATCH(P$8,REPORT_DATA_BY_COMP!$A$1:$AH$1,0)), "")</f>
        <v>5</v>
      </c>
      <c r="Q22" s="10">
        <f ca="1">IFERROR(INDEX(REPORT_DATA_BY_COMP!$A:$AH,$D22,MATCH(Q$8,REPORT_DATA_BY_COMP!$A$1:$AH$1,0)), "")</f>
        <v>1</v>
      </c>
      <c r="R22" s="10">
        <f ca="1">IFERROR(INDEX(REPORT_DATA_BY_COMP!$A:$AH,$D22,MATCH(R$8,REPORT_DATA_BY_COMP!$A$1:$AH$1,0)), "")</f>
        <v>0</v>
      </c>
      <c r="S22" s="10">
        <f ca="1">IFERROR(INDEX(REPORT_DATA_BY_COMP!$A:$AH,$D22,MATCH(S$8,REPORT_DATA_BY_COMP!$A$1:$AH$1,0)), "")</f>
        <v>9</v>
      </c>
    </row>
    <row r="23" spans="1:19" ht="15" customHeight="1">
      <c r="A23" s="1"/>
      <c r="B23" s="1"/>
      <c r="E23" s="8" t="s">
        <v>819</v>
      </c>
      <c r="F23" s="9"/>
      <c r="G23" s="9"/>
      <c r="H23" s="11">
        <f t="shared" ref="H23:S23" ca="1" si="1">SUM(H20:H22)</f>
        <v>1</v>
      </c>
      <c r="I23" s="11">
        <f t="shared" ca="1" si="1"/>
        <v>0</v>
      </c>
      <c r="J23" s="11">
        <f t="shared" ca="1" si="1"/>
        <v>4</v>
      </c>
      <c r="K23" s="11">
        <f t="shared" ca="1" si="1"/>
        <v>6</v>
      </c>
      <c r="L23" s="48">
        <f t="shared" ca="1" si="1"/>
        <v>1</v>
      </c>
      <c r="M23" s="57">
        <f t="shared" ca="1" si="1"/>
        <v>0</v>
      </c>
      <c r="N23" s="51">
        <f t="shared" ca="1" si="1"/>
        <v>11</v>
      </c>
      <c r="O23" s="11">
        <f t="shared" ca="1" si="1"/>
        <v>11</v>
      </c>
      <c r="P23" s="11">
        <f t="shared" ca="1" si="1"/>
        <v>18</v>
      </c>
      <c r="Q23" s="11">
        <f t="shared" ca="1" si="1"/>
        <v>5</v>
      </c>
      <c r="R23" s="11">
        <f t="shared" ca="1" si="1"/>
        <v>2</v>
      </c>
      <c r="S23" s="11">
        <f t="shared" ca="1" si="1"/>
        <v>15</v>
      </c>
    </row>
    <row r="24" spans="1:19" ht="15" customHeight="1">
      <c r="A24" s="1" t="s">
        <v>2768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55"/>
      <c r="N24" s="6"/>
      <c r="O24" s="6"/>
      <c r="P24" s="6"/>
      <c r="Q24" s="6"/>
      <c r="R24" s="6"/>
      <c r="S24" s="6"/>
    </row>
    <row r="25" spans="1:19" ht="15" customHeight="1">
      <c r="A25" s="1"/>
      <c r="B25" s="1" t="s">
        <v>463</v>
      </c>
      <c r="C25" s="64" t="str">
        <f>CONCATENATE(YEAR,":",MONTH,":",WEEK,":",WEEKDAY,":",$B25)</f>
        <v>2016:3:4:7:BADE_A_E</v>
      </c>
      <c r="D25" s="64">
        <f>MATCH($C25,REPORT_DATA_BY_COMP!$A:$A,0)</f>
        <v>983</v>
      </c>
      <c r="E25" s="65" t="str">
        <f>SUBSTITUTE(VLOOKUP($B25,COMP_LIST!$A:$AA,5,FALSE),"EL","")</f>
        <v>E. Scovel / Tan</v>
      </c>
      <c r="F25" s="4" t="str">
        <f>VLOOKUP($B25,COMP_LIST!$A:$AA,3,FALSE)</f>
        <v>Bade A E</v>
      </c>
      <c r="G25" s="4" t="str">
        <f>VLOOKUP($B25,COMP_LIST!$A:$AA,4,FALSE)</f>
        <v>八德A長老</v>
      </c>
      <c r="H25" s="10">
        <f ca="1">IFERROR(INDEX(REPORT_DATA_BY_COMP!$A:$AH,$D25,MATCH(H$8,REPORT_DATA_BY_COMP!$A$1:$AH$1,0)), "")</f>
        <v>0</v>
      </c>
      <c r="I25" s="10">
        <f ca="1">IFERROR(INDEX(REPORT_DATA_BY_COMP!$A:$AH,$D25,MATCH(I$8,REPORT_DATA_BY_COMP!$A$1:$AH$1,0)), "")</f>
        <v>0</v>
      </c>
      <c r="J25" s="10">
        <f ca="1">IFERROR(INDEX(REPORT_DATA_BY_COMP!$A:$AH,$D25,MATCH(J$8,REPORT_DATA_BY_COMP!$A$1:$AH$1,0)), "")</f>
        <v>0</v>
      </c>
      <c r="K25" s="10">
        <f ca="1">IFERROR(INDEX(REPORT_DATA_BY_COMP!$A:$AH,$D25,MATCH(K$8,REPORT_DATA_BY_COMP!$A$1:$AH$1,0)), "")</f>
        <v>3</v>
      </c>
      <c r="L25" s="47">
        <f ca="1">IFERROR(INDEX(REPORT_DATA_BY_COMP!$A:$AH,$D25,MATCH(L$8,REPORT_DATA_BY_COMP!$A$1:$AH$1,0)), "")</f>
        <v>0</v>
      </c>
      <c r="M25" s="56">
        <f ca="1">IFERROR(INDEX(REPORT_DATA_BY_COMP!$A:$AH,$D25,MATCH(M$8,REPORT_DATA_BY_COMP!$A$1:$AH$1,0)), "")</f>
        <v>0</v>
      </c>
      <c r="N25" s="50">
        <f ca="1">IFERROR(INDEX(REPORT_DATA_BY_COMP!$A:$AH,$D25,MATCH(N$8,REPORT_DATA_BY_COMP!$A$1:$AH$1,0)), "")</f>
        <v>3</v>
      </c>
      <c r="O25" s="10">
        <f ca="1">IFERROR(INDEX(REPORT_DATA_BY_COMP!$A:$AH,$D25,MATCH(O$8,REPORT_DATA_BY_COMP!$A$1:$AH$1,0)), "")</f>
        <v>1</v>
      </c>
      <c r="P25" s="10">
        <f ca="1">IFERROR(INDEX(REPORT_DATA_BY_COMP!$A:$AH,$D25,MATCH(P$8,REPORT_DATA_BY_COMP!$A$1:$AH$1,0)), "")</f>
        <v>8</v>
      </c>
      <c r="Q25" s="10">
        <f ca="1">IFERROR(INDEX(REPORT_DATA_BY_COMP!$A:$AH,$D25,MATCH(Q$8,REPORT_DATA_BY_COMP!$A$1:$AH$1,0)), "")</f>
        <v>1</v>
      </c>
      <c r="R25" s="10">
        <f ca="1">IFERROR(INDEX(REPORT_DATA_BY_COMP!$A:$AH,$D25,MATCH(R$8,REPORT_DATA_BY_COMP!$A$1:$AH$1,0)), "")</f>
        <v>1</v>
      </c>
      <c r="S25" s="10">
        <f ca="1">IFERROR(INDEX(REPORT_DATA_BY_COMP!$A:$AH,$D25,MATCH(S$8,REPORT_DATA_BY_COMP!$A$1:$AH$1,0)), "")</f>
        <v>3</v>
      </c>
    </row>
    <row r="26" spans="1:19" ht="15" customHeight="1">
      <c r="A26" s="1"/>
      <c r="B26" s="1" t="s">
        <v>464</v>
      </c>
      <c r="C26" s="64" t="str">
        <f>CONCATENATE(YEAR,":",MONTH,":",WEEK,":",WEEKDAY,":",$B26)</f>
        <v>2016:3:4:7:BADE_B_E</v>
      </c>
      <c r="D26" s="64">
        <f>MATCH($C26,REPORT_DATA_BY_COMP!$A:$A,0)</f>
        <v>984</v>
      </c>
      <c r="E26" s="65" t="str">
        <f>SUBSTITUTE(VLOOKUP($B26,COMP_LIST!$A:$AA,5,FALSE),"EL","")</f>
        <v>E. Casper / Turner</v>
      </c>
      <c r="F26" s="4" t="str">
        <f>VLOOKUP($B26,COMP_LIST!$A:$AA,3,FALSE)</f>
        <v>Bade B E</v>
      </c>
      <c r="G26" s="4" t="str">
        <f>VLOOKUP($B26,COMP_LIST!$A:$AA,4,FALSE)</f>
        <v>八德B長老</v>
      </c>
      <c r="H26" s="10">
        <f ca="1">IFERROR(INDEX(REPORT_DATA_BY_COMP!$A:$AH,$D26,MATCH(H$8,REPORT_DATA_BY_COMP!$A$1:$AH$1,0)), "")</f>
        <v>0</v>
      </c>
      <c r="I26" s="10">
        <f ca="1">IFERROR(INDEX(REPORT_DATA_BY_COMP!$A:$AH,$D26,MATCH(I$8,REPORT_DATA_BY_COMP!$A$1:$AH$1,0)), "")</f>
        <v>0</v>
      </c>
      <c r="J26" s="10">
        <f ca="1">IFERROR(INDEX(REPORT_DATA_BY_COMP!$A:$AH,$D26,MATCH(J$8,REPORT_DATA_BY_COMP!$A$1:$AH$1,0)), "")</f>
        <v>1</v>
      </c>
      <c r="K26" s="10">
        <f ca="1">IFERROR(INDEX(REPORT_DATA_BY_COMP!$A:$AH,$D26,MATCH(K$8,REPORT_DATA_BY_COMP!$A$1:$AH$1,0)), "")</f>
        <v>2</v>
      </c>
      <c r="L26" s="47">
        <f ca="1">IFERROR(INDEX(REPORT_DATA_BY_COMP!$A:$AH,$D26,MATCH(L$8,REPORT_DATA_BY_COMP!$A$1:$AH$1,0)), "")</f>
        <v>0</v>
      </c>
      <c r="M26" s="56">
        <f ca="1">IFERROR(INDEX(REPORT_DATA_BY_COMP!$A:$AH,$D26,MATCH(M$8,REPORT_DATA_BY_COMP!$A$1:$AH$1,0)), "")</f>
        <v>0</v>
      </c>
      <c r="N26" s="50">
        <f ca="1">IFERROR(INDEX(REPORT_DATA_BY_COMP!$A:$AH,$D26,MATCH(N$8,REPORT_DATA_BY_COMP!$A$1:$AH$1,0)), "")</f>
        <v>3</v>
      </c>
      <c r="O26" s="10">
        <f ca="1">IFERROR(INDEX(REPORT_DATA_BY_COMP!$A:$AH,$D26,MATCH(O$8,REPORT_DATA_BY_COMP!$A$1:$AH$1,0)), "")</f>
        <v>0</v>
      </c>
      <c r="P26" s="10">
        <f ca="1">IFERROR(INDEX(REPORT_DATA_BY_COMP!$A:$AH,$D26,MATCH(P$8,REPORT_DATA_BY_COMP!$A$1:$AH$1,0)), "")</f>
        <v>6</v>
      </c>
      <c r="Q26" s="10">
        <f ca="1">IFERROR(INDEX(REPORT_DATA_BY_COMP!$A:$AH,$D26,MATCH(Q$8,REPORT_DATA_BY_COMP!$A$1:$AH$1,0)), "")</f>
        <v>4</v>
      </c>
      <c r="R26" s="10">
        <f ca="1">IFERROR(INDEX(REPORT_DATA_BY_COMP!$A:$AH,$D26,MATCH(R$8,REPORT_DATA_BY_COMP!$A$1:$AH$1,0)), "")</f>
        <v>0</v>
      </c>
      <c r="S26" s="10">
        <f ca="1">IFERROR(INDEX(REPORT_DATA_BY_COMP!$A:$AH,$D26,MATCH(S$8,REPORT_DATA_BY_COMP!$A$1:$AH$1,0)), "")</f>
        <v>4</v>
      </c>
    </row>
    <row r="27" spans="1:19" ht="15" customHeight="1">
      <c r="A27" s="1"/>
      <c r="B27" s="1" t="s">
        <v>465</v>
      </c>
      <c r="C27" s="64" t="str">
        <f>CONCATENATE(YEAR,":",MONTH,":",WEEK,":",WEEKDAY,":",$B27)</f>
        <v>2016:3:4:7:BADE_S</v>
      </c>
      <c r="D27" s="64">
        <f>MATCH($C27,REPORT_DATA_BY_COMP!$A:$A,0)</f>
        <v>985</v>
      </c>
      <c r="E27" s="65" t="str">
        <f>SUBSTITUTE(VLOOKUP($B27,COMP_LIST!$A:$AA,5,FALSE),"EL","")</f>
        <v>S. Bain  / Brinkerhoff</v>
      </c>
      <c r="F27" s="4" t="str">
        <f>VLOOKUP($B27,COMP_LIST!$A:$AA,3,FALSE)</f>
        <v>Bade S</v>
      </c>
      <c r="G27" s="4" t="str">
        <f>VLOOKUP($B27,COMP_LIST!$A:$AA,4,FALSE)</f>
        <v>八德姐妹</v>
      </c>
      <c r="H27" s="10">
        <f ca="1">IFERROR(INDEX(REPORT_DATA_BY_COMP!$A:$AH,$D27,MATCH(H$8,REPORT_DATA_BY_COMP!$A$1:$AH$1,0)), "")</f>
        <v>0</v>
      </c>
      <c r="I27" s="10">
        <f ca="1">IFERROR(INDEX(REPORT_DATA_BY_COMP!$A:$AH,$D27,MATCH(I$8,REPORT_DATA_BY_COMP!$A$1:$AH$1,0)), "")</f>
        <v>0</v>
      </c>
      <c r="J27" s="10">
        <f ca="1">IFERROR(INDEX(REPORT_DATA_BY_COMP!$A:$AH,$D27,MATCH(J$8,REPORT_DATA_BY_COMP!$A$1:$AH$1,0)), "")</f>
        <v>0</v>
      </c>
      <c r="K27" s="10">
        <f ca="1">IFERROR(INDEX(REPORT_DATA_BY_COMP!$A:$AH,$D27,MATCH(K$8,REPORT_DATA_BY_COMP!$A$1:$AH$1,0)), "")</f>
        <v>6</v>
      </c>
      <c r="L27" s="47">
        <f ca="1">IFERROR(INDEX(REPORT_DATA_BY_COMP!$A:$AH,$D27,MATCH(L$8,REPORT_DATA_BY_COMP!$A$1:$AH$1,0)), "")</f>
        <v>0</v>
      </c>
      <c r="M27" s="56">
        <f ca="1">IFERROR(INDEX(REPORT_DATA_BY_COMP!$A:$AH,$D27,MATCH(M$8,REPORT_DATA_BY_COMP!$A$1:$AH$1,0)), "")</f>
        <v>0</v>
      </c>
      <c r="N27" s="50">
        <f ca="1">IFERROR(INDEX(REPORT_DATA_BY_COMP!$A:$AH,$D27,MATCH(N$8,REPORT_DATA_BY_COMP!$A$1:$AH$1,0)), "")</f>
        <v>6</v>
      </c>
      <c r="O27" s="10">
        <f ca="1">IFERROR(INDEX(REPORT_DATA_BY_COMP!$A:$AH,$D27,MATCH(O$8,REPORT_DATA_BY_COMP!$A$1:$AH$1,0)), "")</f>
        <v>0</v>
      </c>
      <c r="P27" s="10">
        <f ca="1">IFERROR(INDEX(REPORT_DATA_BY_COMP!$A:$AH,$D27,MATCH(P$8,REPORT_DATA_BY_COMP!$A$1:$AH$1,0)), "")</f>
        <v>7</v>
      </c>
      <c r="Q27" s="10">
        <f ca="1">IFERROR(INDEX(REPORT_DATA_BY_COMP!$A:$AH,$D27,MATCH(Q$8,REPORT_DATA_BY_COMP!$A$1:$AH$1,0)), "")</f>
        <v>3</v>
      </c>
      <c r="R27" s="10">
        <f ca="1">IFERROR(INDEX(REPORT_DATA_BY_COMP!$A:$AH,$D27,MATCH(R$8,REPORT_DATA_BY_COMP!$A$1:$AH$1,0)), "")</f>
        <v>0</v>
      </c>
      <c r="S27" s="10">
        <f ca="1">IFERROR(INDEX(REPORT_DATA_BY_COMP!$A:$AH,$D27,MATCH(S$8,REPORT_DATA_BY_COMP!$A$1:$AH$1,0)), "")</f>
        <v>9</v>
      </c>
    </row>
    <row r="28" spans="1:19" ht="15" customHeight="1">
      <c r="A28" s="1"/>
      <c r="B28" s="1" t="s">
        <v>466</v>
      </c>
      <c r="C28" s="64" t="str">
        <f>CONCATENATE(YEAR,":",MONTH,":",WEEK,":",WEEKDAY,":",$B28)</f>
        <v>2016:3:4:7:LONGTAN_E</v>
      </c>
      <c r="D28" s="64">
        <f>MATCH($C28,REPORT_DATA_BY_COMP!$A:$A,0)</f>
        <v>1005</v>
      </c>
      <c r="E28" s="65" t="str">
        <f>SUBSTITUTE(VLOOKUP($B28,COMP_LIST!$A:$AA,5,FALSE),"EL","")</f>
        <v>E. King  DL  / Hsu</v>
      </c>
      <c r="F28" s="4" t="str">
        <f>VLOOKUP($B28,COMP_LIST!$A:$AA,3,FALSE)</f>
        <v>Longtan E</v>
      </c>
      <c r="G28" s="4" t="str">
        <f>VLOOKUP($B28,COMP_LIST!$A:$AA,4,FALSE)</f>
        <v>龍潭長老</v>
      </c>
      <c r="H28" s="10">
        <f ca="1">IFERROR(INDEX(REPORT_DATA_BY_COMP!$A:$AH,$D28,MATCH(H$8,REPORT_DATA_BY_COMP!$A$1:$AH$1,0)), "")</f>
        <v>0</v>
      </c>
      <c r="I28" s="10">
        <f ca="1">IFERROR(INDEX(REPORT_DATA_BY_COMP!$A:$AH,$D28,MATCH(I$8,REPORT_DATA_BY_COMP!$A$1:$AH$1,0)), "")</f>
        <v>0</v>
      </c>
      <c r="J28" s="10">
        <f ca="1">IFERROR(INDEX(REPORT_DATA_BY_COMP!$A:$AH,$D28,MATCH(J$8,REPORT_DATA_BY_COMP!$A$1:$AH$1,0)), "")</f>
        <v>1</v>
      </c>
      <c r="K28" s="10">
        <f ca="1">IFERROR(INDEX(REPORT_DATA_BY_COMP!$A:$AH,$D28,MATCH(K$8,REPORT_DATA_BY_COMP!$A$1:$AH$1,0)), "")</f>
        <v>1</v>
      </c>
      <c r="L28" s="47">
        <f ca="1">IFERROR(INDEX(REPORT_DATA_BY_COMP!$A:$AH,$D28,MATCH(L$8,REPORT_DATA_BY_COMP!$A$1:$AH$1,0)), "")</f>
        <v>0</v>
      </c>
      <c r="M28" s="56">
        <f ca="1">IFERROR(INDEX(REPORT_DATA_BY_COMP!$A:$AH,$D28,MATCH(M$8,REPORT_DATA_BY_COMP!$A$1:$AH$1,0)), "")</f>
        <v>0</v>
      </c>
      <c r="N28" s="50">
        <f ca="1">IFERROR(INDEX(REPORT_DATA_BY_COMP!$A:$AH,$D28,MATCH(N$8,REPORT_DATA_BY_COMP!$A$1:$AH$1,0)), "")</f>
        <v>4</v>
      </c>
      <c r="O28" s="10">
        <f ca="1">IFERROR(INDEX(REPORT_DATA_BY_COMP!$A:$AH,$D28,MATCH(O$8,REPORT_DATA_BY_COMP!$A$1:$AH$1,0)), "")</f>
        <v>5</v>
      </c>
      <c r="P28" s="10">
        <f ca="1">IFERROR(INDEX(REPORT_DATA_BY_COMP!$A:$AH,$D28,MATCH(P$8,REPORT_DATA_BY_COMP!$A$1:$AH$1,0)), "")</f>
        <v>8</v>
      </c>
      <c r="Q28" s="10">
        <f ca="1">IFERROR(INDEX(REPORT_DATA_BY_COMP!$A:$AH,$D28,MATCH(Q$8,REPORT_DATA_BY_COMP!$A$1:$AH$1,0)), "")</f>
        <v>2</v>
      </c>
      <c r="R28" s="10">
        <f ca="1">IFERROR(INDEX(REPORT_DATA_BY_COMP!$A:$AH,$D28,MATCH(R$8,REPORT_DATA_BY_COMP!$A$1:$AH$1,0)), "")</f>
        <v>1</v>
      </c>
      <c r="S28" s="10">
        <f ca="1">IFERROR(INDEX(REPORT_DATA_BY_COMP!$A:$AH,$D28,MATCH(S$8,REPORT_DATA_BY_COMP!$A$1:$AH$1,0)), "")</f>
        <v>2</v>
      </c>
    </row>
    <row r="29" spans="1:19" ht="15" customHeight="1">
      <c r="A29" s="1"/>
      <c r="B29" s="1"/>
      <c r="E29" s="8" t="s">
        <v>819</v>
      </c>
      <c r="F29" s="9"/>
      <c r="G29" s="9"/>
      <c r="H29" s="11">
        <f ca="1">SUM(H25:H28)</f>
        <v>0</v>
      </c>
      <c r="I29" s="11">
        <f t="shared" ref="I29:R29" ca="1" si="2">SUM(I25:I28)</f>
        <v>0</v>
      </c>
      <c r="J29" s="11">
        <f t="shared" ca="1" si="2"/>
        <v>2</v>
      </c>
      <c r="K29" s="11">
        <f t="shared" ca="1" si="2"/>
        <v>12</v>
      </c>
      <c r="L29" s="48">
        <f t="shared" ca="1" si="2"/>
        <v>0</v>
      </c>
      <c r="M29" s="57">
        <f t="shared" ca="1" si="2"/>
        <v>0</v>
      </c>
      <c r="N29" s="51">
        <f t="shared" ca="1" si="2"/>
        <v>16</v>
      </c>
      <c r="O29" s="11">
        <f t="shared" ca="1" si="2"/>
        <v>6</v>
      </c>
      <c r="P29" s="11">
        <f t="shared" ca="1" si="2"/>
        <v>29</v>
      </c>
      <c r="Q29" s="11">
        <f t="shared" ca="1" si="2"/>
        <v>10</v>
      </c>
      <c r="R29" s="11">
        <f t="shared" ca="1" si="2"/>
        <v>2</v>
      </c>
      <c r="S29" s="11">
        <f ca="1">SUM(S25:S28)</f>
        <v>18</v>
      </c>
    </row>
    <row r="30" spans="1:19" ht="15" customHeight="1">
      <c r="A30" s="1" t="s">
        <v>816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55"/>
      <c r="N30" s="6"/>
      <c r="O30" s="6"/>
      <c r="P30" s="6"/>
      <c r="Q30" s="6"/>
      <c r="R30" s="6"/>
      <c r="S30" s="6"/>
    </row>
    <row r="31" spans="1:19" ht="15" customHeight="1">
      <c r="A31" s="1"/>
      <c r="B31" s="1" t="s">
        <v>467</v>
      </c>
      <c r="C31" s="64" t="str">
        <f>CONCATENATE(YEAR,":",MONTH,":",WEEK,":",WEEKDAY,":",$B31)</f>
        <v>2016:3:4:7:ZHONGLI_1_E</v>
      </c>
      <c r="D31" s="64">
        <f>MATCH($C31,REPORT_DATA_BY_COMP!$A:$A,0)</f>
        <v>1067</v>
      </c>
      <c r="E31" s="65" t="str">
        <f>SUBSTITUTE(VLOOKUP($B31,COMP_LIST!$A:$AA,5,FALSE),"EL","")</f>
        <v>E. Magness / Zhou</v>
      </c>
      <c r="F31" s="4" t="str">
        <f>VLOOKUP($B31,COMP_LIST!$A:$AA,3,FALSE)</f>
        <v>Zhongli 1 E</v>
      </c>
      <c r="G31" s="4" t="str">
        <f>VLOOKUP($B31,COMP_LIST!$A:$AA,4,FALSE)</f>
        <v>中壢 1 長老</v>
      </c>
      <c r="H31" s="10">
        <f ca="1">IFERROR(INDEX(REPORT_DATA_BY_COMP!$A:$AH,$D31,MATCH(H$8,REPORT_DATA_BY_COMP!$A$1:$AH$1,0)), "")</f>
        <v>0</v>
      </c>
      <c r="I31" s="10">
        <f ca="1">IFERROR(INDEX(REPORT_DATA_BY_COMP!$A:$AH,$D31,MATCH(I$8,REPORT_DATA_BY_COMP!$A$1:$AH$1,0)), "")</f>
        <v>1</v>
      </c>
      <c r="J31" s="10">
        <f ca="1">IFERROR(INDEX(REPORT_DATA_BY_COMP!$A:$AH,$D31,MATCH(J$8,REPORT_DATA_BY_COMP!$A$1:$AH$1,0)), "")</f>
        <v>3</v>
      </c>
      <c r="K31" s="10">
        <f ca="1">IFERROR(INDEX(REPORT_DATA_BY_COMP!$A:$AH,$D31,MATCH(K$8,REPORT_DATA_BY_COMP!$A$1:$AH$1,0)), "")</f>
        <v>1</v>
      </c>
      <c r="L31" s="47">
        <f ca="1">IFERROR(INDEX(REPORT_DATA_BY_COMP!$A:$AH,$D31,MATCH(L$8,REPORT_DATA_BY_COMP!$A$1:$AH$1,0)), "")</f>
        <v>1</v>
      </c>
      <c r="M31" s="56">
        <f ca="1">IFERROR(INDEX(REPORT_DATA_BY_COMP!$A:$AH,$D31,MATCH(M$8,REPORT_DATA_BY_COMP!$A$1:$AH$1,0)), "")</f>
        <v>0</v>
      </c>
      <c r="N31" s="50">
        <f ca="1">IFERROR(INDEX(REPORT_DATA_BY_COMP!$A:$AH,$D31,MATCH(N$8,REPORT_DATA_BY_COMP!$A$1:$AH$1,0)), "")</f>
        <v>7</v>
      </c>
      <c r="O31" s="10">
        <f ca="1">IFERROR(INDEX(REPORT_DATA_BY_COMP!$A:$AH,$D31,MATCH(O$8,REPORT_DATA_BY_COMP!$A$1:$AH$1,0)), "")</f>
        <v>3</v>
      </c>
      <c r="P31" s="10">
        <f ca="1">IFERROR(INDEX(REPORT_DATA_BY_COMP!$A:$AH,$D31,MATCH(P$8,REPORT_DATA_BY_COMP!$A$1:$AH$1,0)), "")</f>
        <v>14</v>
      </c>
      <c r="Q31" s="10">
        <f ca="1">IFERROR(INDEX(REPORT_DATA_BY_COMP!$A:$AH,$D31,MATCH(Q$8,REPORT_DATA_BY_COMP!$A$1:$AH$1,0)), "")</f>
        <v>12</v>
      </c>
      <c r="R31" s="10">
        <f ca="1">IFERROR(INDEX(REPORT_DATA_BY_COMP!$A:$AH,$D31,MATCH(R$8,REPORT_DATA_BY_COMP!$A$1:$AH$1,0)), "")</f>
        <v>0</v>
      </c>
      <c r="S31" s="10">
        <f ca="1">IFERROR(INDEX(REPORT_DATA_BY_COMP!$A:$AH,$D31,MATCH(S$8,REPORT_DATA_BY_COMP!$A$1:$AH$1,0)), "")</f>
        <v>11</v>
      </c>
    </row>
    <row r="32" spans="1:19" ht="15" customHeight="1">
      <c r="A32" s="1"/>
      <c r="B32" s="1" t="s">
        <v>468</v>
      </c>
      <c r="C32" s="64" t="str">
        <f>CONCATENATE(YEAR,":",MONTH,":",WEEK,":",WEEKDAY,":",$B32)</f>
        <v>2016:3:4:7:ZHONGLI_1_S</v>
      </c>
      <c r="D32" s="64">
        <f>MATCH($C32,REPORT_DATA_BY_COMP!$A:$A,0)</f>
        <v>1068</v>
      </c>
      <c r="E32" s="65" t="str">
        <f>SUBSTITUTE(VLOOKUP($B32,COMP_LIST!$A:$AA,5,FALSE),"EL","")</f>
        <v>S. Komatsu / Clawson</v>
      </c>
      <c r="F32" s="4" t="str">
        <f>VLOOKUP($B32,COMP_LIST!$A:$AA,3,FALSE)</f>
        <v>Zhongli 1 S</v>
      </c>
      <c r="G32" s="4" t="str">
        <f>VLOOKUP($B32,COMP_LIST!$A:$AA,4,FALSE)</f>
        <v>中壢 1 姐妹</v>
      </c>
      <c r="H32" s="10">
        <f ca="1">IFERROR(INDEX(REPORT_DATA_BY_COMP!$A:$AH,$D32,MATCH(H$8,REPORT_DATA_BY_COMP!$A$1:$AH$1,0)), "")</f>
        <v>0</v>
      </c>
      <c r="I32" s="10">
        <f ca="1">IFERROR(INDEX(REPORT_DATA_BY_COMP!$A:$AH,$D32,MATCH(I$8,REPORT_DATA_BY_COMP!$A$1:$AH$1,0)), "")</f>
        <v>0</v>
      </c>
      <c r="J32" s="10">
        <f ca="1">IFERROR(INDEX(REPORT_DATA_BY_COMP!$A:$AH,$D32,MATCH(J$8,REPORT_DATA_BY_COMP!$A$1:$AH$1,0)), "")</f>
        <v>0</v>
      </c>
      <c r="K32" s="10">
        <f ca="1">IFERROR(INDEX(REPORT_DATA_BY_COMP!$A:$AH,$D32,MATCH(K$8,REPORT_DATA_BY_COMP!$A$1:$AH$1,0)), "")</f>
        <v>1</v>
      </c>
      <c r="L32" s="47">
        <f ca="1">IFERROR(INDEX(REPORT_DATA_BY_COMP!$A:$AH,$D32,MATCH(L$8,REPORT_DATA_BY_COMP!$A$1:$AH$1,0)), "")</f>
        <v>0</v>
      </c>
      <c r="M32" s="56">
        <f ca="1">IFERROR(INDEX(REPORT_DATA_BY_COMP!$A:$AH,$D32,MATCH(M$8,REPORT_DATA_BY_COMP!$A$1:$AH$1,0)), "")</f>
        <v>0</v>
      </c>
      <c r="N32" s="50">
        <f ca="1">IFERROR(INDEX(REPORT_DATA_BY_COMP!$A:$AH,$D32,MATCH(N$8,REPORT_DATA_BY_COMP!$A$1:$AH$1,0)), "")</f>
        <v>3</v>
      </c>
      <c r="O32" s="10">
        <f ca="1">IFERROR(INDEX(REPORT_DATA_BY_COMP!$A:$AH,$D32,MATCH(O$8,REPORT_DATA_BY_COMP!$A$1:$AH$1,0)), "")</f>
        <v>4</v>
      </c>
      <c r="P32" s="10">
        <f ca="1">IFERROR(INDEX(REPORT_DATA_BY_COMP!$A:$AH,$D32,MATCH(P$8,REPORT_DATA_BY_COMP!$A$1:$AH$1,0)), "")</f>
        <v>4</v>
      </c>
      <c r="Q32" s="10">
        <f ca="1">IFERROR(INDEX(REPORT_DATA_BY_COMP!$A:$AH,$D32,MATCH(Q$8,REPORT_DATA_BY_COMP!$A$1:$AH$1,0)), "")</f>
        <v>4</v>
      </c>
      <c r="R32" s="10">
        <f ca="1">IFERROR(INDEX(REPORT_DATA_BY_COMP!$A:$AH,$D32,MATCH(R$8,REPORT_DATA_BY_COMP!$A$1:$AH$1,0)), "")</f>
        <v>0</v>
      </c>
      <c r="S32" s="10">
        <f ca="1">IFERROR(INDEX(REPORT_DATA_BY_COMP!$A:$AH,$D32,MATCH(S$8,REPORT_DATA_BY_COMP!$A$1:$AH$1,0)), "")</f>
        <v>3</v>
      </c>
    </row>
    <row r="33" spans="1:19" ht="15" customHeight="1">
      <c r="A33" s="1"/>
      <c r="B33" s="1" t="s">
        <v>469</v>
      </c>
      <c r="C33" s="64" t="str">
        <f>CONCATENATE(YEAR,":",MONTH,":",WEEK,":",WEEKDAY,":",$B33)</f>
        <v>2016:3:4:7:ZHONGLI_2_E</v>
      </c>
      <c r="D33" s="64">
        <f>MATCH($C33,REPORT_DATA_BY_COMP!$A:$A,0)</f>
        <v>1069</v>
      </c>
      <c r="E33" s="65" t="str">
        <f>SUBSTITUTE(VLOOKUP($B33,COMP_LIST!$A:$AA,5,FALSE),"EL","")</f>
        <v>E. Seamons DL  / Clark</v>
      </c>
      <c r="F33" s="4" t="str">
        <f>VLOOKUP($B33,COMP_LIST!$A:$AA,3,FALSE)</f>
        <v>Zhongli 2 E</v>
      </c>
      <c r="G33" s="4" t="str">
        <f>VLOOKUP($B33,COMP_LIST!$A:$AA,4,FALSE)</f>
        <v>中壢 2 長老</v>
      </c>
      <c r="H33" s="10">
        <f ca="1">IFERROR(INDEX(REPORT_DATA_BY_COMP!$A:$AH,$D33,MATCH(H$8,REPORT_DATA_BY_COMP!$A$1:$AH$1,0)), "")</f>
        <v>0</v>
      </c>
      <c r="I33" s="10">
        <f ca="1">IFERROR(INDEX(REPORT_DATA_BY_COMP!$A:$AH,$D33,MATCH(I$8,REPORT_DATA_BY_COMP!$A$1:$AH$1,0)), "")</f>
        <v>0</v>
      </c>
      <c r="J33" s="10">
        <f ca="1">IFERROR(INDEX(REPORT_DATA_BY_COMP!$A:$AH,$D33,MATCH(J$8,REPORT_DATA_BY_COMP!$A$1:$AH$1,0)), "")</f>
        <v>1</v>
      </c>
      <c r="K33" s="10">
        <f ca="1">IFERROR(INDEX(REPORT_DATA_BY_COMP!$A:$AH,$D33,MATCH(K$8,REPORT_DATA_BY_COMP!$A$1:$AH$1,0)), "")</f>
        <v>6</v>
      </c>
      <c r="L33" s="47">
        <f ca="1">IFERROR(INDEX(REPORT_DATA_BY_COMP!$A:$AH,$D33,MATCH(L$8,REPORT_DATA_BY_COMP!$A$1:$AH$1,0)), "")</f>
        <v>0</v>
      </c>
      <c r="M33" s="56">
        <f ca="1">IFERROR(INDEX(REPORT_DATA_BY_COMP!$A:$AH,$D33,MATCH(M$8,REPORT_DATA_BY_COMP!$A$1:$AH$1,0)), "")</f>
        <v>0</v>
      </c>
      <c r="N33" s="50">
        <f ca="1">IFERROR(INDEX(REPORT_DATA_BY_COMP!$A:$AH,$D33,MATCH(N$8,REPORT_DATA_BY_COMP!$A$1:$AH$1,0)), "")</f>
        <v>9</v>
      </c>
      <c r="O33" s="10">
        <f ca="1">IFERROR(INDEX(REPORT_DATA_BY_COMP!$A:$AH,$D33,MATCH(O$8,REPORT_DATA_BY_COMP!$A$1:$AH$1,0)), "")</f>
        <v>8</v>
      </c>
      <c r="P33" s="10">
        <f ca="1">IFERROR(INDEX(REPORT_DATA_BY_COMP!$A:$AH,$D33,MATCH(P$8,REPORT_DATA_BY_COMP!$A$1:$AH$1,0)), "")</f>
        <v>7</v>
      </c>
      <c r="Q33" s="10">
        <f ca="1">IFERROR(INDEX(REPORT_DATA_BY_COMP!$A:$AH,$D33,MATCH(Q$8,REPORT_DATA_BY_COMP!$A$1:$AH$1,0)), "")</f>
        <v>5</v>
      </c>
      <c r="R33" s="10">
        <f ca="1">IFERROR(INDEX(REPORT_DATA_BY_COMP!$A:$AH,$D33,MATCH(R$8,REPORT_DATA_BY_COMP!$A$1:$AH$1,0)), "")</f>
        <v>0</v>
      </c>
      <c r="S33" s="10">
        <f ca="1">IFERROR(INDEX(REPORT_DATA_BY_COMP!$A:$AH,$D33,MATCH(S$8,REPORT_DATA_BY_COMP!$A$1:$AH$1,0)), "")</f>
        <v>5</v>
      </c>
    </row>
    <row r="34" spans="1:19" ht="15" customHeight="1" thickBot="1">
      <c r="E34" s="8" t="s">
        <v>819</v>
      </c>
      <c r="F34" s="9"/>
      <c r="G34" s="9"/>
      <c r="H34" s="11">
        <f t="shared" ref="H34:S34" ca="1" si="3">SUM(H31:H33)</f>
        <v>0</v>
      </c>
      <c r="I34" s="11">
        <f t="shared" ca="1" si="3"/>
        <v>1</v>
      </c>
      <c r="J34" s="11">
        <f t="shared" ca="1" si="3"/>
        <v>4</v>
      </c>
      <c r="K34" s="11">
        <f t="shared" ca="1" si="3"/>
        <v>8</v>
      </c>
      <c r="L34" s="48">
        <f t="shared" ca="1" si="3"/>
        <v>1</v>
      </c>
      <c r="M34" s="58">
        <f t="shared" ca="1" si="3"/>
        <v>0</v>
      </c>
      <c r="N34" s="51">
        <f t="shared" ca="1" si="3"/>
        <v>19</v>
      </c>
      <c r="O34" s="11">
        <f t="shared" ca="1" si="3"/>
        <v>15</v>
      </c>
      <c r="P34" s="11">
        <f t="shared" ca="1" si="3"/>
        <v>25</v>
      </c>
      <c r="Q34" s="11">
        <f t="shared" ca="1" si="3"/>
        <v>21</v>
      </c>
      <c r="R34" s="11">
        <f t="shared" ca="1" si="3"/>
        <v>0</v>
      </c>
      <c r="S34" s="11">
        <f t="shared" ca="1" si="3"/>
        <v>19</v>
      </c>
    </row>
    <row r="35" spans="1:19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22"/>
      <c r="O35" s="22"/>
      <c r="P35" s="22"/>
      <c r="Q35" s="22"/>
      <c r="R35" s="22"/>
      <c r="S35" s="22"/>
    </row>
    <row r="36" spans="1:19" ht="15" customHeight="1">
      <c r="E36" s="12" t="s">
        <v>818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" customHeight="1">
      <c r="C37" s="64" t="str">
        <f>CONCATENATE(YEAR,":",MONTH,":1:",WEEKLY_REPORT_DAY,":", $A$1)</f>
        <v>2016:3:1:7:TAOYUAN</v>
      </c>
      <c r="D37" s="64">
        <f>MATCH($C37,REPORT_DATA_BY_ZONE!$A:$A, 0)</f>
        <v>86</v>
      </c>
      <c r="E37" s="19" t="s">
        <v>796</v>
      </c>
      <c r="F37" s="13"/>
      <c r="G37" s="13"/>
      <c r="H37" s="10">
        <f ca="1">IFERROR(INDEX(REPORT_DATA_BY_ZONE!$A:$AH,$D37,MATCH(H$8,REPORT_DATA_BY_ZONE!$A$1:$AH$1,0)), "")</f>
        <v>1</v>
      </c>
      <c r="I37" s="10">
        <f ca="1">IFERROR(INDEX(REPORT_DATA_BY_ZONE!$A:$AH,$D37,MATCH(I$8,REPORT_DATA_BY_ZONE!$A$1:$AH$1,0)), "")</f>
        <v>3</v>
      </c>
      <c r="J37" s="10">
        <f ca="1">IFERROR(INDEX(REPORT_DATA_BY_ZONE!$A:$AH,$D37,MATCH(J$8,REPORT_DATA_BY_ZONE!$A$1:$AH$1,0)), "")</f>
        <v>13</v>
      </c>
      <c r="K37" s="10">
        <f ca="1">IFERROR(INDEX(REPORT_DATA_BY_ZONE!$A:$AH,$D37,MATCH(K$8,REPORT_DATA_BY_ZONE!$A$1:$AH$1,0)), "")</f>
        <v>34</v>
      </c>
      <c r="L37" s="47">
        <f ca="1">IFERROR(INDEX(REPORT_DATA_BY_ZONE!$A:$AH,$D37,MATCH(L$8,REPORT_DATA_BY_ZONE!$A$1:$AH$1,0)), "")</f>
        <v>3</v>
      </c>
      <c r="M37" s="10">
        <f ca="1">IFERROR(INDEX(REPORT_DATA_BY_ZONE!$A:$AH,$D37,MATCH(M$8,REPORT_DATA_BY_ZONE!$A$1:$AH$1,0)), "")</f>
        <v>2</v>
      </c>
      <c r="N37" s="50">
        <f ca="1">IFERROR(INDEX(REPORT_DATA_BY_ZONE!$A:$AH,$D37,MATCH(N$8,REPORT_DATA_BY_ZONE!$A$1:$AH$1,0)), "")</f>
        <v>83</v>
      </c>
      <c r="O37" s="10">
        <f ca="1">IFERROR(INDEX(REPORT_DATA_BY_ZONE!$A:$AH,$D37,MATCH(O$8,REPORT_DATA_BY_ZONE!$A$1:$AH$1,0)), "")</f>
        <v>35</v>
      </c>
      <c r="P37" s="10">
        <f ca="1">IFERROR(INDEX(REPORT_DATA_BY_ZONE!$A:$AH,$D37,MATCH(P$8,REPORT_DATA_BY_ZONE!$A$1:$AH$1,0)), "")</f>
        <v>97</v>
      </c>
      <c r="Q37" s="10">
        <f ca="1">IFERROR(INDEX(REPORT_DATA_BY_ZONE!$A:$AH,$D37,MATCH(Q$8,REPORT_DATA_BY_ZONE!$A$1:$AH$1,0)), "")</f>
        <v>64</v>
      </c>
      <c r="R37" s="10">
        <f ca="1">IFERROR(INDEX(REPORT_DATA_BY_ZONE!$A:$AH,$D37,MATCH(R$8,REPORT_DATA_BY_ZONE!$A$1:$AH$1,0)), "")</f>
        <v>6</v>
      </c>
      <c r="S37" s="10">
        <f ca="1">IFERROR(INDEX(REPORT_DATA_BY_ZONE!$A:$AH,$D37,MATCH(S$8,REPORT_DATA_BY_ZONE!$A$1:$AH$1,0)), "")</f>
        <v>99</v>
      </c>
    </row>
    <row r="38" spans="1:19" ht="15" customHeight="1">
      <c r="C38" s="64" t="str">
        <f>CONCATENATE(YEAR,":",MONTH,":2:",WEEKLY_REPORT_DAY,":", $A$1)</f>
        <v>2016:3:2:7:TAOYUAN</v>
      </c>
      <c r="D38" s="64">
        <f>MATCH($C38,REPORT_DATA_BY_ZONE!$A:$A, 0)</f>
        <v>96</v>
      </c>
      <c r="E38" s="19" t="s">
        <v>795</v>
      </c>
      <c r="F38" s="13"/>
      <c r="G38" s="13"/>
      <c r="H38" s="10">
        <f ca="1">IFERROR(INDEX(REPORT_DATA_BY_ZONE!$A:$AH,$D38,MATCH(H$8,REPORT_DATA_BY_ZONE!$A$1:$AH$1,0)), "")</f>
        <v>0</v>
      </c>
      <c r="I38" s="10">
        <f ca="1">IFERROR(INDEX(REPORT_DATA_BY_ZONE!$A:$AH,$D38,MATCH(I$8,REPORT_DATA_BY_ZONE!$A$1:$AH$1,0)), "")</f>
        <v>3</v>
      </c>
      <c r="J38" s="10">
        <f ca="1">IFERROR(INDEX(REPORT_DATA_BY_ZONE!$A:$AH,$D38,MATCH(J$8,REPORT_DATA_BY_ZONE!$A$1:$AH$1,0)), "")</f>
        <v>19</v>
      </c>
      <c r="K38" s="10">
        <f ca="1">IFERROR(INDEX(REPORT_DATA_BY_ZONE!$A:$AH,$D38,MATCH(K$8,REPORT_DATA_BY_ZONE!$A$1:$AH$1,0)), "")</f>
        <v>26</v>
      </c>
      <c r="L38" s="47">
        <f ca="1">IFERROR(INDEX(REPORT_DATA_BY_ZONE!$A:$AH,$D38,MATCH(L$8,REPORT_DATA_BY_ZONE!$A$1:$AH$1,0)), "")</f>
        <v>1</v>
      </c>
      <c r="M38" s="10">
        <f ca="1">IFERROR(INDEX(REPORT_DATA_BY_ZONE!$A:$AH,$D38,MATCH(M$8,REPORT_DATA_BY_ZONE!$A$1:$AH$1,0)), "")</f>
        <v>3</v>
      </c>
      <c r="N38" s="50">
        <f ca="1">IFERROR(INDEX(REPORT_DATA_BY_ZONE!$A:$AH,$D38,MATCH(N$8,REPORT_DATA_BY_ZONE!$A$1:$AH$1,0)), "")</f>
        <v>78</v>
      </c>
      <c r="O38" s="10">
        <f ca="1">IFERROR(INDEX(REPORT_DATA_BY_ZONE!$A:$AH,$D38,MATCH(O$8,REPORT_DATA_BY_ZONE!$A$1:$AH$1,0)), "")</f>
        <v>26</v>
      </c>
      <c r="P38" s="10">
        <f ca="1">IFERROR(INDEX(REPORT_DATA_BY_ZONE!$A:$AH,$D38,MATCH(P$8,REPORT_DATA_BY_ZONE!$A$1:$AH$1,0)), "")</f>
        <v>84</v>
      </c>
      <c r="Q38" s="10">
        <f ca="1">IFERROR(INDEX(REPORT_DATA_BY_ZONE!$A:$AH,$D38,MATCH(Q$8,REPORT_DATA_BY_ZONE!$A$1:$AH$1,0)), "")</f>
        <v>47</v>
      </c>
      <c r="R38" s="10">
        <f ca="1">IFERROR(INDEX(REPORT_DATA_BY_ZONE!$A:$AH,$D38,MATCH(R$8,REPORT_DATA_BY_ZONE!$A$1:$AH$1,0)), "")</f>
        <v>10</v>
      </c>
      <c r="S38" s="10">
        <f ca="1">IFERROR(INDEX(REPORT_DATA_BY_ZONE!$A:$AH,$D38,MATCH(S$8,REPORT_DATA_BY_ZONE!$A$1:$AH$1,0)), "")</f>
        <v>109</v>
      </c>
    </row>
    <row r="39" spans="1:19" ht="15" customHeight="1">
      <c r="C39" s="64" t="str">
        <f>CONCATENATE(YEAR,":",MONTH,":3:",WEEKLY_REPORT_DAY,":", $A$1)</f>
        <v>2016:3:3:7:TAOYUAN</v>
      </c>
      <c r="D39" s="64">
        <f>MATCH($C39,REPORT_DATA_BY_ZONE!$A:$A, 0)</f>
        <v>106</v>
      </c>
      <c r="E39" s="19" t="s">
        <v>797</v>
      </c>
      <c r="F39" s="13"/>
      <c r="G39" s="13"/>
      <c r="H39" s="10">
        <f ca="1">IFERROR(INDEX(REPORT_DATA_BY_ZONE!$A:$AH,$D39,MATCH(H$8,REPORT_DATA_BY_ZONE!$A$1:$AH$1,0)), "")</f>
        <v>0</v>
      </c>
      <c r="I39" s="10">
        <f ca="1">IFERROR(INDEX(REPORT_DATA_BY_ZONE!$A:$AH,$D39,MATCH(I$8,REPORT_DATA_BY_ZONE!$A$1:$AH$1,0)), "")</f>
        <v>1</v>
      </c>
      <c r="J39" s="10">
        <f ca="1">IFERROR(INDEX(REPORT_DATA_BY_ZONE!$A:$AH,$D39,MATCH(J$8,REPORT_DATA_BY_ZONE!$A$1:$AH$1,0)), "")</f>
        <v>17</v>
      </c>
      <c r="K39" s="10">
        <f ca="1">IFERROR(INDEX(REPORT_DATA_BY_ZONE!$A:$AH,$D39,MATCH(K$8,REPORT_DATA_BY_ZONE!$A$1:$AH$1,0)), "")</f>
        <v>30</v>
      </c>
      <c r="L39" s="47">
        <f ca="1">IFERROR(INDEX(REPORT_DATA_BY_ZONE!$A:$AH,$D39,MATCH(L$8,REPORT_DATA_BY_ZONE!$A$1:$AH$1,0)), "")</f>
        <v>0</v>
      </c>
      <c r="M39" s="10">
        <f ca="1">IFERROR(INDEX(REPORT_DATA_BY_ZONE!$A:$AH,$D39,MATCH(M$8,REPORT_DATA_BY_ZONE!$A$1:$AH$1,0)), "")</f>
        <v>1</v>
      </c>
      <c r="N39" s="50">
        <f ca="1">IFERROR(INDEX(REPORT_DATA_BY_ZONE!$A:$AH,$D39,MATCH(N$8,REPORT_DATA_BY_ZONE!$A$1:$AH$1,0)), "")</f>
        <v>76</v>
      </c>
      <c r="O39" s="10">
        <f ca="1">IFERROR(INDEX(REPORT_DATA_BY_ZONE!$A:$AH,$D39,MATCH(O$8,REPORT_DATA_BY_ZONE!$A$1:$AH$1,0)), "")</f>
        <v>37</v>
      </c>
      <c r="P39" s="10">
        <f ca="1">IFERROR(INDEX(REPORT_DATA_BY_ZONE!$A:$AH,$D39,MATCH(P$8,REPORT_DATA_BY_ZONE!$A$1:$AH$1,0)), "")</f>
        <v>102</v>
      </c>
      <c r="Q39" s="10">
        <f ca="1">IFERROR(INDEX(REPORT_DATA_BY_ZONE!$A:$AH,$D39,MATCH(Q$8,REPORT_DATA_BY_ZONE!$A$1:$AH$1,0)), "")</f>
        <v>75</v>
      </c>
      <c r="R39" s="10">
        <f ca="1">IFERROR(INDEX(REPORT_DATA_BY_ZONE!$A:$AH,$D39,MATCH(R$8,REPORT_DATA_BY_ZONE!$A$1:$AH$1,0)), "")</f>
        <v>7</v>
      </c>
      <c r="S39" s="10">
        <f ca="1">IFERROR(INDEX(REPORT_DATA_BY_ZONE!$A:$AH,$D39,MATCH(S$8,REPORT_DATA_BY_ZONE!$A$1:$AH$1,0)), "")</f>
        <v>127</v>
      </c>
    </row>
    <row r="40" spans="1:19" ht="15" customHeight="1">
      <c r="C40" s="64" t="str">
        <f>CONCATENATE(YEAR,":",MONTH,":4:",WEEKLY_REPORT_DAY,":", $A$1)</f>
        <v>2016:3:4:7:TAOYUAN</v>
      </c>
      <c r="D40" s="64">
        <f>MATCH($C40,REPORT_DATA_BY_ZONE!$A:$A, 0)</f>
        <v>117</v>
      </c>
      <c r="E40" s="19" t="s">
        <v>798</v>
      </c>
      <c r="F40" s="13"/>
      <c r="G40" s="13"/>
      <c r="H40" s="10">
        <f ca="1">IFERROR(INDEX(REPORT_DATA_BY_ZONE!$A:$AH,$D40,MATCH(H$8,REPORT_DATA_BY_ZONE!$A$1:$AH$1,0)), "")</f>
        <v>1</v>
      </c>
      <c r="I40" s="10">
        <f ca="1">IFERROR(INDEX(REPORT_DATA_BY_ZONE!$A:$AH,$D40,MATCH(I$8,REPORT_DATA_BY_ZONE!$A$1:$AH$1,0)), "")</f>
        <v>1</v>
      </c>
      <c r="J40" s="10">
        <f ca="1">IFERROR(INDEX(REPORT_DATA_BY_ZONE!$A:$AH,$D40,MATCH(J$8,REPORT_DATA_BY_ZONE!$A$1:$AH$1,0)), "")</f>
        <v>19</v>
      </c>
      <c r="K40" s="10">
        <f ca="1">IFERROR(INDEX(REPORT_DATA_BY_ZONE!$A:$AH,$D40,MATCH(K$8,REPORT_DATA_BY_ZONE!$A$1:$AH$1,0)), "")</f>
        <v>39</v>
      </c>
      <c r="L40" s="47">
        <f ca="1">IFERROR(INDEX(REPORT_DATA_BY_ZONE!$A:$AH,$D40,MATCH(L$8,REPORT_DATA_BY_ZONE!$A$1:$AH$1,0)), "")</f>
        <v>2</v>
      </c>
      <c r="M40" s="10">
        <f ca="1">IFERROR(INDEX(REPORT_DATA_BY_ZONE!$A:$AH,$D40,MATCH(M$8,REPORT_DATA_BY_ZONE!$A$1:$AH$1,0)), "")</f>
        <v>0</v>
      </c>
      <c r="N40" s="50">
        <f ca="1">IFERROR(INDEX(REPORT_DATA_BY_ZONE!$A:$AH,$D40,MATCH(N$8,REPORT_DATA_BY_ZONE!$A$1:$AH$1,0)), "")</f>
        <v>83</v>
      </c>
      <c r="O40" s="10">
        <f ca="1">IFERROR(INDEX(REPORT_DATA_BY_ZONE!$A:$AH,$D40,MATCH(O$8,REPORT_DATA_BY_ZONE!$A$1:$AH$1,0)), "")</f>
        <v>47</v>
      </c>
      <c r="P40" s="10">
        <f ca="1">IFERROR(INDEX(REPORT_DATA_BY_ZONE!$A:$AH,$D40,MATCH(P$8,REPORT_DATA_BY_ZONE!$A$1:$AH$1,0)), "")</f>
        <v>109</v>
      </c>
      <c r="Q40" s="10">
        <f ca="1">IFERROR(INDEX(REPORT_DATA_BY_ZONE!$A:$AH,$D40,MATCH(Q$8,REPORT_DATA_BY_ZONE!$A$1:$AH$1,0)), "")</f>
        <v>74</v>
      </c>
      <c r="R40" s="10">
        <f ca="1">IFERROR(INDEX(REPORT_DATA_BY_ZONE!$A:$AH,$D40,MATCH(R$8,REPORT_DATA_BY_ZONE!$A$1:$AH$1,0)), "")</f>
        <v>7</v>
      </c>
      <c r="S40" s="10">
        <f ca="1">IFERROR(INDEX(REPORT_DATA_BY_ZONE!$A:$AH,$D40,MATCH(S$8,REPORT_DATA_BY_ZONE!$A$1:$AH$1,0)), "")</f>
        <v>124</v>
      </c>
    </row>
    <row r="41" spans="1:19" ht="15" customHeight="1">
      <c r="C41" s="64" t="str">
        <f>CONCATENATE(YEAR,":",MONTH,":5:",WEEKLY_REPORT_DAY,":", $A$1)</f>
        <v>2016:3:5:7:TAOYUAN</v>
      </c>
      <c r="D41" s="64" t="e">
        <f>MATCH($C41,REPORT_DATA_BY_ZONE!$A:$A, 0)</f>
        <v>#N/A</v>
      </c>
      <c r="E41" s="19" t="s">
        <v>799</v>
      </c>
      <c r="F41" s="13"/>
      <c r="G41" s="13"/>
      <c r="H41" s="10" t="str">
        <f ca="1">IFERROR(INDEX(REPORT_DATA_BY_ZONE!$A:$AH,$D41,MATCH(H$8,REPORT_DATA_BY_ZONE!$A$1:$AH$1,0)), "")</f>
        <v/>
      </c>
      <c r="I41" s="10" t="str">
        <f ca="1">IFERROR(INDEX(REPORT_DATA_BY_ZONE!$A:$AH,$D41,MATCH(I$8,REPORT_DATA_BY_ZONE!$A$1:$AH$1,0)), "")</f>
        <v/>
      </c>
      <c r="J41" s="10" t="str">
        <f ca="1">IFERROR(INDEX(REPORT_DATA_BY_ZONE!$A:$AH,$D41,MATCH(J$8,REPORT_DATA_BY_ZONE!$A$1:$AH$1,0)), "")</f>
        <v/>
      </c>
      <c r="K41" s="10" t="str">
        <f ca="1">IFERROR(INDEX(REPORT_DATA_BY_ZONE!$A:$AH,$D41,MATCH(K$8,REPORT_DATA_BY_ZONE!$A$1:$AH$1,0)), "")</f>
        <v/>
      </c>
      <c r="L41" s="47" t="str">
        <f ca="1">IFERROR(INDEX(REPORT_DATA_BY_ZONE!$A:$AH,$D41,MATCH(L$8,REPORT_DATA_BY_ZONE!$A$1:$AH$1,0)), "")</f>
        <v/>
      </c>
      <c r="M41" s="10" t="str">
        <f ca="1">IFERROR(INDEX(REPORT_DATA_BY_ZONE!$A:$AH,$D41,MATCH(M$8,REPORT_DATA_BY_ZONE!$A$1:$AH$1,0)), "")</f>
        <v/>
      </c>
      <c r="N41" s="50" t="str">
        <f ca="1">IFERROR(INDEX(REPORT_DATA_BY_ZONE!$A:$AH,$D41,MATCH(N$8,REPORT_DATA_BY_ZONE!$A$1:$AH$1,0)), "")</f>
        <v/>
      </c>
      <c r="O41" s="10" t="str">
        <f ca="1">IFERROR(INDEX(REPORT_DATA_BY_ZONE!$A:$AH,$D41,MATCH(O$8,REPORT_DATA_BY_ZONE!$A$1:$AH$1,0)), "")</f>
        <v/>
      </c>
      <c r="P41" s="10" t="str">
        <f ca="1">IFERROR(INDEX(REPORT_DATA_BY_ZONE!$A:$AH,$D41,MATCH(P$8,REPORT_DATA_BY_ZONE!$A$1:$AH$1,0)), "")</f>
        <v/>
      </c>
      <c r="Q41" s="10" t="str">
        <f ca="1">IFERROR(INDEX(REPORT_DATA_BY_ZONE!$A:$AH,$D41,MATCH(Q$8,REPORT_DATA_BY_ZONE!$A$1:$AH$1,0)), "")</f>
        <v/>
      </c>
      <c r="R41" s="10" t="str">
        <f ca="1">IFERROR(INDEX(REPORT_DATA_BY_ZONE!$A:$AH,$D41,MATCH(R$8,REPORT_DATA_BY_ZONE!$A$1:$AH$1,0)), "")</f>
        <v/>
      </c>
      <c r="S41" s="10" t="str">
        <f ca="1">IFERROR(INDEX(REPORT_DATA_BY_ZONE!$A:$AH,$D41,MATCH(S$8,REPORT_DATA_BY_ZONE!$A$1:$AH$1,0)), "")</f>
        <v/>
      </c>
    </row>
    <row r="42" spans="1:19" ht="15" customHeight="1">
      <c r="E42" s="16" t="s">
        <v>819</v>
      </c>
      <c r="F42" s="14"/>
      <c r="G42" s="14"/>
      <c r="H42" s="17">
        <f ca="1">SUM(H37:H41)</f>
        <v>2</v>
      </c>
      <c r="I42" s="17">
        <f t="shared" ref="I42:R42" ca="1" si="4">SUM(I37:I41)</f>
        <v>8</v>
      </c>
      <c r="J42" s="17">
        <f t="shared" ca="1" si="4"/>
        <v>68</v>
      </c>
      <c r="K42" s="17">
        <f t="shared" ca="1" si="4"/>
        <v>129</v>
      </c>
      <c r="L42" s="49">
        <f t="shared" ca="1" si="4"/>
        <v>6</v>
      </c>
      <c r="M42" s="17">
        <f t="shared" ca="1" si="4"/>
        <v>6</v>
      </c>
      <c r="N42" s="52">
        <f t="shared" ca="1" si="4"/>
        <v>320</v>
      </c>
      <c r="O42" s="17">
        <f t="shared" ca="1" si="4"/>
        <v>145</v>
      </c>
      <c r="P42" s="17">
        <f t="shared" ca="1" si="4"/>
        <v>392</v>
      </c>
      <c r="Q42" s="17">
        <f t="shared" ca="1" si="4"/>
        <v>260</v>
      </c>
      <c r="R42" s="17">
        <f t="shared" ca="1" si="4"/>
        <v>30</v>
      </c>
      <c r="S42" s="17">
        <f ca="1">SUM(S37:S41)</f>
        <v>459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25:S28 M31:S32 M12:S15 M22:S22">
    <cfRule type="expression" dxfId="207" priority="14">
      <formula>AND(M$9&lt;&gt;"",M12&gt;=M$9)</formula>
    </cfRule>
  </conditionalFormatting>
  <conditionalFormatting sqref="M12:S15 M20:S20 M25:S28 M31:S32 M22:S22">
    <cfRule type="expression" dxfId="206" priority="13">
      <formula>J12=""</formula>
    </cfRule>
    <cfRule type="expression" dxfId="205" priority="15">
      <formula>AND(M$10&lt;&gt;"",M12&lt;M$10)</formula>
    </cfRule>
    <cfRule type="expression" dxfId="204" priority="16">
      <formula>AND(M$10&lt;&gt;"",M12&gt;=M$10)</formula>
    </cfRule>
  </conditionalFormatting>
  <conditionalFormatting sqref="M33:S33">
    <cfRule type="expression" dxfId="203" priority="10">
      <formula>AND(M$9&lt;&gt;"",M33&gt;=M$9)</formula>
    </cfRule>
  </conditionalFormatting>
  <conditionalFormatting sqref="M33:S33">
    <cfRule type="expression" dxfId="202" priority="9">
      <formula>J33=""</formula>
    </cfRule>
    <cfRule type="expression" dxfId="201" priority="11">
      <formula>AND(M$10&lt;&gt;"",M33&lt;M$10)</formula>
    </cfRule>
    <cfRule type="expression" dxfId="200" priority="12">
      <formula>AND(M$10&lt;&gt;"",M33&gt;=M$10)</formula>
    </cfRule>
  </conditionalFormatting>
  <conditionalFormatting sqref="M18:S19">
    <cfRule type="expression" dxfId="199" priority="6">
      <formula>AND(M$9&lt;&gt;"",M18&gt;=M$9)</formula>
    </cfRule>
  </conditionalFormatting>
  <conditionalFormatting sqref="M18:S19">
    <cfRule type="expression" dxfId="198" priority="5">
      <formula>J18=""</formula>
    </cfRule>
    <cfRule type="expression" dxfId="197" priority="7">
      <formula>AND(M$10&lt;&gt;"",M18&lt;M$10)</formula>
    </cfRule>
    <cfRule type="expression" dxfId="196" priority="8">
      <formula>AND(M$10&lt;&gt;"",M18&gt;=M$10)</formula>
    </cfRule>
  </conditionalFormatting>
  <conditionalFormatting sqref="M21:S21">
    <cfRule type="expression" dxfId="195" priority="2">
      <formula>AND(M$9&lt;&gt;"",M21&gt;=M$9)</formula>
    </cfRule>
  </conditionalFormatting>
  <conditionalFormatting sqref="M21:S21">
    <cfRule type="expression" dxfId="194" priority="1">
      <formula>J21=""</formula>
    </cfRule>
    <cfRule type="expression" dxfId="193" priority="3">
      <formula>AND(M$10&lt;&gt;"",M21&lt;M$10)</formula>
    </cfRule>
    <cfRule type="expression" dxfId="192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G13" sqref="G1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2016:1:2:7:TAOYUAN</v>
      </c>
      <c r="AP77" s="27">
        <f t="shared" ref="AP77:AP88" ca="1" si="13">MATCH(AO77,INDIRECT(CONCATENATE($X$93,"$A:$A")),0)</f>
        <v>9</v>
      </c>
      <c r="AQ77" s="21">
        <f t="shared" ref="AQ77:AU88" ca="1" si="14">INDEX(INDIRECT(CONCATENATE($X$93,"$A:$AG")),$AP77,MATCH(AQ$52,INDIRECT(CONCATENATE($X$93,"$A1:$AG1")),0))</f>
        <v>1</v>
      </c>
      <c r="AR77" s="21">
        <f t="shared" ca="1" si="14"/>
        <v>84</v>
      </c>
      <c r="AS77" s="21">
        <f t="shared" ca="1" si="14"/>
        <v>0</v>
      </c>
      <c r="AT77" s="21">
        <f t="shared" ca="1" si="14"/>
        <v>35</v>
      </c>
      <c r="AU77" s="21">
        <f t="shared" ca="1" si="14"/>
        <v>0</v>
      </c>
      <c r="AV77" s="21">
        <f t="shared" ref="AV77:AV88" si="15">ROUND(1*$X$97/$X$99,0)</f>
        <v>4</v>
      </c>
      <c r="AW77" s="21">
        <f t="shared" ref="AW77:AW88" si="16">6*$X$97</f>
        <v>96</v>
      </c>
      <c r="AX77" s="21">
        <f t="shared" ref="AX77:AX88" si="17">3*$X$97</f>
        <v>48</v>
      </c>
      <c r="AY77" s="21">
        <f t="shared" ref="AY77:AY88" si="18">5*$X$97</f>
        <v>80</v>
      </c>
      <c r="AZ77" s="21">
        <f t="shared" ref="AZ77:AZ88" si="19">1*$X$97</f>
        <v>16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2016:1:3:7:TAOYUAN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4</v>
      </c>
      <c r="AW78" s="21">
        <f t="shared" si="16"/>
        <v>96</v>
      </c>
      <c r="AX78" s="21">
        <f t="shared" si="17"/>
        <v>48</v>
      </c>
      <c r="AY78" s="21">
        <f t="shared" si="18"/>
        <v>80</v>
      </c>
      <c r="AZ78" s="21">
        <f t="shared" si="19"/>
        <v>16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2016:1:4:7:TAOYUAN</v>
      </c>
      <c r="AP79" s="27">
        <f t="shared" ca="1" si="13"/>
        <v>20</v>
      </c>
      <c r="AQ79" s="21">
        <f t="shared" ca="1" si="14"/>
        <v>1</v>
      </c>
      <c r="AR79" s="21">
        <f t="shared" ca="1" si="14"/>
        <v>84</v>
      </c>
      <c r="AS79" s="21">
        <f t="shared" ca="1" si="14"/>
        <v>18</v>
      </c>
      <c r="AT79" s="21">
        <f t="shared" ca="1" si="14"/>
        <v>67</v>
      </c>
      <c r="AU79" s="21">
        <f t="shared" ca="1" si="14"/>
        <v>0</v>
      </c>
      <c r="AV79" s="21">
        <f t="shared" si="15"/>
        <v>4</v>
      </c>
      <c r="AW79" s="21">
        <f t="shared" si="16"/>
        <v>96</v>
      </c>
      <c r="AX79" s="21">
        <f t="shared" si="17"/>
        <v>48</v>
      </c>
      <c r="AY79" s="21">
        <f t="shared" si="18"/>
        <v>80</v>
      </c>
      <c r="AZ79" s="21">
        <f t="shared" si="19"/>
        <v>16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8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2016:1:5:7:TAOYUAN</v>
      </c>
      <c r="AP80" s="27">
        <f t="shared" ca="1" si="13"/>
        <v>31</v>
      </c>
      <c r="AQ80" s="21">
        <f t="shared" ca="1" si="14"/>
        <v>2</v>
      </c>
      <c r="AR80" s="21">
        <f t="shared" ca="1" si="14"/>
        <v>81</v>
      </c>
      <c r="AS80" s="21">
        <f t="shared" ca="1" si="14"/>
        <v>18</v>
      </c>
      <c r="AT80" s="21">
        <f t="shared" ca="1" si="14"/>
        <v>53</v>
      </c>
      <c r="AU80" s="21">
        <f t="shared" ca="1" si="14"/>
        <v>0</v>
      </c>
      <c r="AV80" s="21">
        <f t="shared" si="15"/>
        <v>4</v>
      </c>
      <c r="AW80" s="21">
        <f t="shared" si="16"/>
        <v>96</v>
      </c>
      <c r="AX80" s="21">
        <f t="shared" si="17"/>
        <v>48</v>
      </c>
      <c r="AY80" s="21">
        <f t="shared" si="18"/>
        <v>80</v>
      </c>
      <c r="AZ80" s="21">
        <f t="shared" si="19"/>
        <v>16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8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2016:2:1:7:TAOYUAN</v>
      </c>
      <c r="AP81" s="27">
        <f t="shared" ca="1" si="13"/>
        <v>42</v>
      </c>
      <c r="AQ81" s="21">
        <f t="shared" ca="1" si="14"/>
        <v>1</v>
      </c>
      <c r="AR81" s="21">
        <f t="shared" ca="1" si="14"/>
        <v>82</v>
      </c>
      <c r="AS81" s="21">
        <f t="shared" ca="1" si="14"/>
        <v>15</v>
      </c>
      <c r="AT81" s="21">
        <f t="shared" ca="1" si="14"/>
        <v>57</v>
      </c>
      <c r="AU81" s="21">
        <f t="shared" ca="1" si="14"/>
        <v>0</v>
      </c>
      <c r="AV81" s="21">
        <f t="shared" si="15"/>
        <v>4</v>
      </c>
      <c r="AW81" s="21">
        <f t="shared" si="16"/>
        <v>96</v>
      </c>
      <c r="AX81" s="21">
        <f t="shared" si="17"/>
        <v>48</v>
      </c>
      <c r="AY81" s="21">
        <f t="shared" si="18"/>
        <v>80</v>
      </c>
      <c r="AZ81" s="21">
        <f t="shared" si="19"/>
        <v>16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2016:2:2:7:TAOYUAN</v>
      </c>
      <c r="AP82" s="27">
        <f t="shared" ca="1" si="13"/>
        <v>53</v>
      </c>
      <c r="AQ82" s="21">
        <f t="shared" ca="1" si="14"/>
        <v>1</v>
      </c>
      <c r="AR82" s="21">
        <f t="shared" ca="1" si="14"/>
        <v>80</v>
      </c>
      <c r="AS82" s="21">
        <f t="shared" ca="1" si="14"/>
        <v>28</v>
      </c>
      <c r="AT82" s="21">
        <f t="shared" ca="1" si="14"/>
        <v>68</v>
      </c>
      <c r="AU82" s="21">
        <f t="shared" ca="1" si="14"/>
        <v>5</v>
      </c>
      <c r="AV82" s="21">
        <f t="shared" si="15"/>
        <v>4</v>
      </c>
      <c r="AW82" s="21">
        <f t="shared" si="16"/>
        <v>96</v>
      </c>
      <c r="AX82" s="21">
        <f t="shared" si="17"/>
        <v>48</v>
      </c>
      <c r="AY82" s="21">
        <f t="shared" si="18"/>
        <v>80</v>
      </c>
      <c r="AZ82" s="21">
        <f t="shared" si="19"/>
        <v>16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2016:2:3:7:TAOYUAN</v>
      </c>
      <c r="AP83" s="27">
        <f t="shared" ca="1" si="13"/>
        <v>64</v>
      </c>
      <c r="AQ83" s="21">
        <f t="shared" ca="1" si="14"/>
        <v>1</v>
      </c>
      <c r="AR83" s="21">
        <f t="shared" ca="1" si="14"/>
        <v>78</v>
      </c>
      <c r="AS83" s="21">
        <f t="shared" ca="1" si="14"/>
        <v>34</v>
      </c>
      <c r="AT83" s="21">
        <f t="shared" ca="1" si="14"/>
        <v>79</v>
      </c>
      <c r="AU83" s="21">
        <f t="shared" ca="1" si="14"/>
        <v>2</v>
      </c>
      <c r="AV83" s="21">
        <f t="shared" si="15"/>
        <v>4</v>
      </c>
      <c r="AW83" s="21">
        <f t="shared" si="16"/>
        <v>96</v>
      </c>
      <c r="AX83" s="21">
        <f t="shared" si="17"/>
        <v>48</v>
      </c>
      <c r="AY83" s="21">
        <f t="shared" si="18"/>
        <v>80</v>
      </c>
      <c r="AZ83" s="21">
        <f t="shared" si="19"/>
        <v>16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2016:2:4:7:TAOYUAN</v>
      </c>
      <c r="AP84" s="27">
        <f t="shared" ca="1" si="13"/>
        <v>75</v>
      </c>
      <c r="AQ84" s="21">
        <f t="shared" ca="1" si="14"/>
        <v>1</v>
      </c>
      <c r="AR84" s="21">
        <f t="shared" ca="1" si="14"/>
        <v>79</v>
      </c>
      <c r="AS84" s="21">
        <f t="shared" ca="1" si="14"/>
        <v>30</v>
      </c>
      <c r="AT84" s="21">
        <f t="shared" ca="1" si="14"/>
        <v>63</v>
      </c>
      <c r="AU84" s="21">
        <f t="shared" ca="1" si="14"/>
        <v>8</v>
      </c>
      <c r="AV84" s="21">
        <f t="shared" si="15"/>
        <v>4</v>
      </c>
      <c r="AW84" s="21">
        <f t="shared" si="16"/>
        <v>96</v>
      </c>
      <c r="AX84" s="21">
        <f t="shared" si="17"/>
        <v>48</v>
      </c>
      <c r="AY84" s="21">
        <f t="shared" si="18"/>
        <v>80</v>
      </c>
      <c r="AZ84" s="21">
        <f t="shared" si="19"/>
        <v>16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2016:3:1:7:TAOYUAN</v>
      </c>
      <c r="AP85" s="27">
        <f t="shared" ca="1" si="13"/>
        <v>86</v>
      </c>
      <c r="AQ85" s="21">
        <f t="shared" ca="1" si="14"/>
        <v>2</v>
      </c>
      <c r="AR85" s="21">
        <f t="shared" ca="1" si="14"/>
        <v>83</v>
      </c>
      <c r="AS85" s="21">
        <f t="shared" ca="1" si="14"/>
        <v>35</v>
      </c>
      <c r="AT85" s="21">
        <f t="shared" ca="1" si="14"/>
        <v>64</v>
      </c>
      <c r="AU85" s="21">
        <f t="shared" ca="1" si="14"/>
        <v>6</v>
      </c>
      <c r="AV85" s="21">
        <f t="shared" si="15"/>
        <v>4</v>
      </c>
      <c r="AW85" s="21">
        <f t="shared" si="16"/>
        <v>96</v>
      </c>
      <c r="AX85" s="21">
        <f t="shared" si="17"/>
        <v>48</v>
      </c>
      <c r="AY85" s="21">
        <f t="shared" si="18"/>
        <v>80</v>
      </c>
      <c r="AZ85" s="21">
        <f t="shared" si="19"/>
        <v>16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2016:3:2:7:TAOYUAN</v>
      </c>
      <c r="AP86" s="27">
        <f t="shared" ca="1" si="13"/>
        <v>96</v>
      </c>
      <c r="AQ86" s="21">
        <f t="shared" ca="1" si="14"/>
        <v>3</v>
      </c>
      <c r="AR86" s="21">
        <f t="shared" ca="1" si="14"/>
        <v>78</v>
      </c>
      <c r="AS86" s="21">
        <f t="shared" ca="1" si="14"/>
        <v>26</v>
      </c>
      <c r="AT86" s="21">
        <f t="shared" ca="1" si="14"/>
        <v>47</v>
      </c>
      <c r="AU86" s="21">
        <f t="shared" ca="1" si="14"/>
        <v>10</v>
      </c>
      <c r="AV86" s="21">
        <f t="shared" si="15"/>
        <v>4</v>
      </c>
      <c r="AW86" s="21">
        <f t="shared" si="16"/>
        <v>96</v>
      </c>
      <c r="AX86" s="21">
        <f t="shared" si="17"/>
        <v>48</v>
      </c>
      <c r="AY86" s="21">
        <f t="shared" si="18"/>
        <v>80</v>
      </c>
      <c r="AZ86" s="21">
        <f t="shared" si="19"/>
        <v>16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2016:3:3:7:TAOYUAN</v>
      </c>
      <c r="AP87" s="27">
        <f t="shared" ca="1" si="13"/>
        <v>106</v>
      </c>
      <c r="AQ87" s="21">
        <f t="shared" ca="1" si="14"/>
        <v>1</v>
      </c>
      <c r="AR87" s="21">
        <f t="shared" ca="1" si="14"/>
        <v>76</v>
      </c>
      <c r="AS87" s="21">
        <f t="shared" ca="1" si="14"/>
        <v>37</v>
      </c>
      <c r="AT87" s="21">
        <f t="shared" ca="1" si="14"/>
        <v>75</v>
      </c>
      <c r="AU87" s="21">
        <f t="shared" ca="1" si="14"/>
        <v>7</v>
      </c>
      <c r="AV87" s="21">
        <f t="shared" si="15"/>
        <v>4</v>
      </c>
      <c r="AW87" s="21">
        <f t="shared" si="16"/>
        <v>96</v>
      </c>
      <c r="AX87" s="21">
        <f t="shared" si="17"/>
        <v>48</v>
      </c>
      <c r="AY87" s="21">
        <f t="shared" si="18"/>
        <v>80</v>
      </c>
      <c r="AZ87" s="21">
        <f t="shared" si="19"/>
        <v>16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2016:3:4:7:TAOYUAN</v>
      </c>
      <c r="AP88" s="27">
        <f t="shared" ca="1" si="13"/>
        <v>117</v>
      </c>
      <c r="AQ88" s="21">
        <f t="shared" ca="1" si="14"/>
        <v>0</v>
      </c>
      <c r="AR88" s="21">
        <f t="shared" ca="1" si="14"/>
        <v>83</v>
      </c>
      <c r="AS88" s="21">
        <f t="shared" ca="1" si="14"/>
        <v>47</v>
      </c>
      <c r="AT88" s="21">
        <f t="shared" ca="1" si="14"/>
        <v>74</v>
      </c>
      <c r="AU88" s="21">
        <f t="shared" ca="1" si="14"/>
        <v>7</v>
      </c>
      <c r="AV88" s="21">
        <f t="shared" si="15"/>
        <v>4</v>
      </c>
      <c r="AW88" s="21">
        <f t="shared" si="16"/>
        <v>96</v>
      </c>
      <c r="AX88" s="21">
        <f t="shared" si="17"/>
        <v>48</v>
      </c>
      <c r="AY88" s="21">
        <f t="shared" si="18"/>
        <v>80</v>
      </c>
      <c r="AZ88" s="21">
        <f t="shared" si="19"/>
        <v>16</v>
      </c>
    </row>
    <row r="89" spans="23:52">
      <c r="AC89" s="7">
        <f ca="1">SUMIFS(AC53:AC88, $X53:$X88,YEAR,AC53:AC88,"&lt;&gt;#N/A")</f>
        <v>15</v>
      </c>
      <c r="AD89" s="27"/>
      <c r="AF89" s="7">
        <f t="shared" ref="AF89:AK89" ca="1" si="21">SUM(AF53:AF88)</f>
        <v>11</v>
      </c>
      <c r="AG89" s="7">
        <f t="shared" ca="1" si="21"/>
        <v>0</v>
      </c>
      <c r="AH89" s="7">
        <f t="shared" ca="1" si="21"/>
        <v>0</v>
      </c>
      <c r="AI89" s="7">
        <f t="shared" ca="1" si="21"/>
        <v>15</v>
      </c>
      <c r="AJ89" s="7">
        <f t="shared" ca="1" si="21"/>
        <v>3</v>
      </c>
      <c r="AK89" s="7">
        <f t="shared" ca="1" si="21"/>
        <v>1</v>
      </c>
      <c r="AN89" s="27"/>
    </row>
    <row r="90" spans="23:52">
      <c r="W90" s="7" t="s">
        <v>1484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472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822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8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19</v>
      </c>
      <c r="AN100" s="27"/>
    </row>
    <row r="101" spans="23:50">
      <c r="W101" s="7" t="s">
        <v>449</v>
      </c>
      <c r="X101" s="7">
        <f ca="1">SUM($AF$89:$AH$89)</f>
        <v>11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37%</v>
      </c>
      <c r="Y102" s="30">
        <f ca="1">IFERROR(X101/SUM(X100:X101),"0")</f>
        <v>0.36666666666666664</v>
      </c>
      <c r="Z102" s="7" t="str">
        <f ca="1">TEXT(Y102,"00%")</f>
        <v>37%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100
Actual YTD 年度實際:    8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2014  80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2015  88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2016  15</v>
      </c>
    </row>
    <row r="107" spans="23:50" ht="23.25">
      <c r="W107" s="7" t="s">
        <v>1479</v>
      </c>
      <c r="X107" s="42" t="str">
        <f>$X$91</f>
        <v>Taoyuan Zone</v>
      </c>
    </row>
    <row r="108" spans="23:50">
      <c r="X108" s="40" t="str">
        <f>$X$92</f>
        <v>桃園地帶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2127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2701</v>
      </c>
      <c r="E2" s="75" t="str">
        <f>$A$3</f>
        <v>桃園3地區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2702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470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471</v>
      </c>
      <c r="E5" s="83"/>
      <c r="F5" s="5" t="s">
        <v>805</v>
      </c>
      <c r="G5" s="6"/>
      <c r="H5" s="87">
        <f ca="1">TAOYUAN_3_DISTRICT_GRAPH!$AC$89</f>
        <v>1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Taoyuan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814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454</v>
      </c>
      <c r="C12" s="64" t="str">
        <f>CONCATENATE(YEAR,":",MONTH,":",WEEK,":",WEEKDAY,":",$B12)</f>
        <v>2016:3:4:7:TAO_3_E_ZL</v>
      </c>
      <c r="D12" s="64">
        <f>MATCH($C12,REPORT_DATA_BY_COMP!$A:$A,0)</f>
        <v>1035</v>
      </c>
      <c r="E12" s="65" t="str">
        <f>SUBSTITUTE(VLOOKUP($B12,COMP_LIST!$A:$AA,5,FALSE),"EL","")</f>
        <v>E. Heaps ZL / Barton ZL</v>
      </c>
      <c r="F12" s="4" t="str">
        <f>VLOOKUP($B12,COMP_LIST!$A:$AA,3,FALSE)</f>
        <v>Taoyuan 3 ZL</v>
      </c>
      <c r="G12" s="4" t="str">
        <f>VLOOKUP($B12,COMP_LIST!$A:$AA,4,FALSE)</f>
        <v>桃園3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13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21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22</v>
      </c>
    </row>
    <row r="13" spans="1:19" ht="15" customHeight="1">
      <c r="A13" s="1"/>
      <c r="B13" s="1" t="s">
        <v>455</v>
      </c>
      <c r="C13" s="64" t="str">
        <f>CONCATENATE(YEAR,":",MONTH,":",WEEK,":",WEEKDAY,":",$B13)</f>
        <v>2016:3:4:7:TAO_3_E</v>
      </c>
      <c r="D13" s="64">
        <f>MATCH($C13,REPORT_DATA_BY_COMP!$A:$A,0)</f>
        <v>1034</v>
      </c>
      <c r="E13" s="65" t="str">
        <f>SUBSTITUTE(VLOOKUP($B13,COMP_LIST!$A:$AA,5,FALSE),"EL","")</f>
        <v>E. Pincock / Young</v>
      </c>
      <c r="F13" s="4" t="str">
        <f>VLOOKUP($B13,COMP_LIST!$A:$AA,3,FALSE)</f>
        <v>Taoyuan 3 E</v>
      </c>
      <c r="G13" s="4" t="str">
        <f>VLOOKUP($B13,COMP_LIST!$A:$AA,4,FALSE)</f>
        <v>桃園3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 t="s">
        <v>456</v>
      </c>
      <c r="C14" s="64" t="str">
        <f>CONCATENATE(YEAR,":",MONTH,":",WEEK,":",WEEKDAY,":",$B14)</f>
        <v>2016:3:4:7:TAO_4_E</v>
      </c>
      <c r="D14" s="64">
        <f>MATCH($C14,REPORT_DATA_BY_COMP!$A:$A,0)</f>
        <v>1036</v>
      </c>
      <c r="E14" s="65" t="str">
        <f>SUBSTITUTE(VLOOKUP($B14,COMP_LIST!$A:$AA,5,FALSE),"EL","")</f>
        <v>E. Alder DL  / Coletti</v>
      </c>
      <c r="F14" s="4" t="str">
        <f>VLOOKUP($B14,COMP_LIST!$A:$AA,3,FALSE)</f>
        <v>Taoyuan 4 E</v>
      </c>
      <c r="G14" s="4" t="str">
        <f>VLOOKUP($B14,COMP_LIST!$A:$AA,4,FALSE)</f>
        <v>桃園 4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12</v>
      </c>
    </row>
    <row r="15" spans="1:19" ht="15" customHeight="1">
      <c r="A15" s="1"/>
      <c r="B15" s="1" t="s">
        <v>457</v>
      </c>
      <c r="C15" s="64" t="str">
        <f>CONCATENATE(YEAR,":",MONTH,":",WEEK,":",WEEKDAY,":",$B15)</f>
        <v>2016:3:4:7:TAO_4_S</v>
      </c>
      <c r="D15" s="64">
        <f>MATCH($C15,REPORT_DATA_BY_COMP!$A:$A,0)</f>
        <v>1037</v>
      </c>
      <c r="E15" s="65" t="str">
        <f>SUBSTITUTE(VLOOKUP($B15,COMP_LIST!$A:$AA,5,FALSE),"EL","")</f>
        <v>S. Pendergrass / Nanney STL</v>
      </c>
      <c r="F15" s="4" t="str">
        <f>VLOOKUP($B15,COMP_LIST!$A:$AA,3,FALSE)</f>
        <v>Taoyuan 4 S</v>
      </c>
      <c r="G15" s="4" t="str">
        <f>VLOOKUP($B15,COMP_LIST!$A:$AA,4,FALSE)</f>
        <v>桃園 4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15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5</v>
      </c>
      <c r="K16" s="11">
        <f t="shared" si="0"/>
        <v>8</v>
      </c>
      <c r="L16" s="48">
        <f t="shared" si="0"/>
        <v>0</v>
      </c>
      <c r="M16" s="57">
        <f t="shared" si="0"/>
        <v>0</v>
      </c>
      <c r="N16" s="51">
        <f t="shared" si="0"/>
        <v>28</v>
      </c>
      <c r="O16" s="11">
        <f t="shared" si="0"/>
        <v>10</v>
      </c>
      <c r="P16" s="11">
        <f t="shared" si="0"/>
        <v>22</v>
      </c>
      <c r="Q16" s="11">
        <f t="shared" si="0"/>
        <v>34</v>
      </c>
      <c r="R16" s="11">
        <f t="shared" si="0"/>
        <v>1</v>
      </c>
      <c r="S16" s="11">
        <f>SUM(S12:S15)</f>
        <v>51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2016:3:1:7:TAOYUAN_3</v>
      </c>
      <c r="D19" s="64">
        <f>MATCH($C19,REPORT_DATA_BY_DISTRICT!$A:$A, 0)</f>
        <v>241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14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21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19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40</v>
      </c>
    </row>
    <row r="20" spans="3:19" ht="15" customHeight="1">
      <c r="C20" s="64" t="str">
        <f>CONCATENATE(YEAR,":",MONTH,":2:",WEEKLY_REPORT_DAY,":", $A$1)</f>
        <v>2016:3:2:7:TAOYUAN_3</v>
      </c>
      <c r="D20" s="64">
        <f>MATCH($C20,REPORT_DATA_BY_DISTRICT!$A:$A, 0)</f>
        <v>271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24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18</v>
      </c>
      <c r="Q20" s="10">
        <f>IFERROR(INDEX(REPORT_DATA_BY_DISTRICT!$A:$AH,$D20,MATCH(Q$8,REPORT_DATA_BY_DISTRICT!$A$1:$AH$1,0)), "")</f>
        <v>23</v>
      </c>
      <c r="R20" s="10">
        <f>IFERROR(INDEX(REPORT_DATA_BY_DISTRICT!$A:$AH,$D20,MATCH(R$8,REPORT_DATA_BY_DISTRICT!$A$1:$AH$1,0)), "")</f>
        <v>6</v>
      </c>
      <c r="S20" s="10">
        <f>IFERROR(INDEX(REPORT_DATA_BY_DISTRICT!$A:$AH,$D20,MATCH(S$8,REPORT_DATA_BY_DISTRICT!$A$1:$AH$1,0)), "")</f>
        <v>47</v>
      </c>
    </row>
    <row r="21" spans="3:19" ht="15" customHeight="1">
      <c r="C21" s="64" t="str">
        <f>CONCATENATE(YEAR,":",MONTH,":3:",WEEKLY_REPORT_DAY,":", $A$1)</f>
        <v>2016:3:3:7:TAOYUAN_3</v>
      </c>
      <c r="D21" s="64">
        <f>MATCH($C21,REPORT_DATA_BY_DISTRICT!$A:$A, 0)</f>
        <v>300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29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26</v>
      </c>
      <c r="Q21" s="10">
        <f>IFERROR(INDEX(REPORT_DATA_BY_DISTRICT!$A:$AH,$D21,MATCH(Q$8,REPORT_DATA_BY_DISTRICT!$A$1:$AH$1,0)), "")</f>
        <v>27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42</v>
      </c>
    </row>
    <row r="22" spans="3:19" ht="15" customHeight="1">
      <c r="C22" s="64" t="str">
        <f>CONCATENATE(YEAR,":",MONTH,":4:",WEEKLY_REPORT_DAY,":", $A$1)</f>
        <v>2016:3:4:7:TAOYUAN_3</v>
      </c>
      <c r="D22" s="64">
        <f>MATCH($C22,REPORT_DATA_BY_DISTRICT!$A:$A, 0)</f>
        <v>330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5</v>
      </c>
      <c r="K22" s="10">
        <f>IFERROR(INDEX(REPORT_DATA_BY_DISTRICT!$A:$AH,$D22,MATCH(K$8,REPORT_DATA_BY_DISTRICT!$A$1:$AH$1,0)), "")</f>
        <v>8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28</v>
      </c>
      <c r="O22" s="10">
        <f>IFERROR(INDEX(REPORT_DATA_BY_DISTRICT!$A:$AH,$D22,MATCH(O$8,REPORT_DATA_BY_DISTRICT!$A$1:$AH$1,0)), "")</f>
        <v>10</v>
      </c>
      <c r="P22" s="10">
        <f>IFERROR(INDEX(REPORT_DATA_BY_DISTRICT!$A:$AH,$D22,MATCH(P$8,REPORT_DATA_BY_DISTRICT!$A$1:$AH$1,0)), "")</f>
        <v>22</v>
      </c>
      <c r="Q22" s="10">
        <f>IFERROR(INDEX(REPORT_DATA_BY_DISTRICT!$A:$AH,$D22,MATCH(Q$8,REPORT_DATA_BY_DISTRICT!$A$1:$AH$1,0)), "")</f>
        <v>34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51</v>
      </c>
    </row>
    <row r="23" spans="3:19" ht="15" customHeight="1">
      <c r="C23" s="64" t="str">
        <f>CONCATENATE(YEAR,":",MONTH,":5:",WEEKLY_REPORT_DAY,":", $A$1)</f>
        <v>2016:3:5:7:TAOYUAN_3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13</v>
      </c>
      <c r="K24" s="17">
        <f t="shared" si="1"/>
        <v>39</v>
      </c>
      <c r="L24" s="49">
        <f t="shared" si="1"/>
        <v>0</v>
      </c>
      <c r="M24" s="17">
        <f t="shared" si="1"/>
        <v>0</v>
      </c>
      <c r="N24" s="52">
        <f t="shared" si="1"/>
        <v>102</v>
      </c>
      <c r="O24" s="17">
        <f t="shared" si="1"/>
        <v>32</v>
      </c>
      <c r="P24" s="17">
        <f t="shared" si="1"/>
        <v>85</v>
      </c>
      <c r="Q24" s="17">
        <f t="shared" si="1"/>
        <v>106</v>
      </c>
      <c r="R24" s="17">
        <f t="shared" si="1"/>
        <v>11</v>
      </c>
      <c r="S24" s="17">
        <f>SUM(S19:S23)</f>
        <v>180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91" priority="6">
      <formula>AND(M$9&lt;&gt;"",M12&gt;=M$9)</formula>
    </cfRule>
  </conditionalFormatting>
  <conditionalFormatting sqref="M12:S15">
    <cfRule type="expression" dxfId="190" priority="5">
      <formula>J12=""</formula>
    </cfRule>
    <cfRule type="expression" dxfId="189" priority="7">
      <formula>AND(M$10&lt;&gt;"",M12&lt;M$10)</formula>
    </cfRule>
    <cfRule type="expression" dxfId="188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1" sqref="E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2016:1:2:7:TAOYUAN_3</v>
      </c>
      <c r="AP77" s="27">
        <f t="shared" ref="AP77:AP88" ca="1" si="13">MATCH(AO77,INDIRECT(CONCATENATE($X$93,"$A:$A")),0)</f>
        <v>19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18</v>
      </c>
      <c r="AS77" s="21">
        <f t="shared" ca="1" si="14"/>
        <v>0</v>
      </c>
      <c r="AT77" s="21">
        <f t="shared" ca="1" si="14"/>
        <v>15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2016:1:3:7:TAOYUAN_3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2016:1:4:7:TAOYUAN_3</v>
      </c>
      <c r="AP79" s="27">
        <f t="shared" ca="1" si="13"/>
        <v>51</v>
      </c>
      <c r="AQ79" s="21">
        <f t="shared" ca="1" si="14"/>
        <v>0</v>
      </c>
      <c r="AR79" s="21">
        <f t="shared" ca="1" si="14"/>
        <v>21</v>
      </c>
      <c r="AS79" s="21">
        <f t="shared" ca="1" si="14"/>
        <v>5</v>
      </c>
      <c r="AT79" s="21">
        <f t="shared" ca="1" si="14"/>
        <v>27</v>
      </c>
      <c r="AU79" s="21">
        <f t="shared" ca="1" si="14"/>
        <v>0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2016:1:5:7:TAOYUAN_3</v>
      </c>
      <c r="AP80" s="27">
        <f t="shared" ca="1" si="13"/>
        <v>83</v>
      </c>
      <c r="AQ80" s="21">
        <f t="shared" ca="1" si="14"/>
        <v>1</v>
      </c>
      <c r="AR80" s="21">
        <f t="shared" ca="1" si="14"/>
        <v>23</v>
      </c>
      <c r="AS80" s="21">
        <f t="shared" ca="1" si="14"/>
        <v>2</v>
      </c>
      <c r="AT80" s="21">
        <f t="shared" ca="1" si="14"/>
        <v>19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2016:2:1:7:TAOYUAN_3</v>
      </c>
      <c r="AP81" s="27">
        <f t="shared" ca="1" si="13"/>
        <v>115</v>
      </c>
      <c r="AQ81" s="21">
        <f t="shared" ca="1" si="14"/>
        <v>0</v>
      </c>
      <c r="AR81" s="21">
        <f t="shared" ca="1" si="14"/>
        <v>20</v>
      </c>
      <c r="AS81" s="21">
        <f t="shared" ca="1" si="14"/>
        <v>0</v>
      </c>
      <c r="AT81" s="21">
        <f t="shared" ca="1" si="14"/>
        <v>16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2016:2:2:7:TAOYUAN_3</v>
      </c>
      <c r="AP82" s="27">
        <f t="shared" ca="1" si="13"/>
        <v>147</v>
      </c>
      <c r="AQ82" s="21">
        <f t="shared" ca="1" si="14"/>
        <v>0</v>
      </c>
      <c r="AR82" s="21">
        <f t="shared" ca="1" si="14"/>
        <v>21</v>
      </c>
      <c r="AS82" s="21">
        <f t="shared" ca="1" si="14"/>
        <v>3</v>
      </c>
      <c r="AT82" s="21">
        <f t="shared" ca="1" si="14"/>
        <v>22</v>
      </c>
      <c r="AU82" s="21">
        <f t="shared" ca="1" si="14"/>
        <v>0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2016:2:3:7:TAOYUAN_3</v>
      </c>
      <c r="AP83" s="27">
        <f t="shared" ca="1" si="13"/>
        <v>179</v>
      </c>
      <c r="AQ83" s="21">
        <f t="shared" ca="1" si="14"/>
        <v>0</v>
      </c>
      <c r="AR83" s="21">
        <f t="shared" ca="1" si="14"/>
        <v>21</v>
      </c>
      <c r="AS83" s="21">
        <f t="shared" ca="1" si="14"/>
        <v>8</v>
      </c>
      <c r="AT83" s="21">
        <f t="shared" ca="1" si="14"/>
        <v>24</v>
      </c>
      <c r="AU83" s="21">
        <f t="shared" ca="1" si="14"/>
        <v>0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2016:2:4:7:TAOYUAN_3</v>
      </c>
      <c r="AP84" s="27">
        <f t="shared" ca="1" si="13"/>
        <v>210</v>
      </c>
      <c r="AQ84" s="21">
        <f t="shared" ca="1" si="14"/>
        <v>0</v>
      </c>
      <c r="AR84" s="21">
        <f t="shared" ca="1" si="14"/>
        <v>19</v>
      </c>
      <c r="AS84" s="21">
        <f t="shared" ca="1" si="14"/>
        <v>4</v>
      </c>
      <c r="AT84" s="21">
        <f t="shared" ca="1" si="14"/>
        <v>21</v>
      </c>
      <c r="AU84" s="21">
        <f t="shared" ca="1" si="14"/>
        <v>1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2016:3:1:7:TAOYUAN_3</v>
      </c>
      <c r="AP85" s="27">
        <f t="shared" ca="1" si="13"/>
        <v>241</v>
      </c>
      <c r="AQ85" s="21">
        <f t="shared" ca="1" si="14"/>
        <v>0</v>
      </c>
      <c r="AR85" s="21">
        <f t="shared" ca="1" si="14"/>
        <v>21</v>
      </c>
      <c r="AS85" s="21">
        <f t="shared" ca="1" si="14"/>
        <v>7</v>
      </c>
      <c r="AT85" s="21">
        <f t="shared" ca="1" si="14"/>
        <v>22</v>
      </c>
      <c r="AU85" s="21">
        <f t="shared" ca="1" si="14"/>
        <v>3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2016:3:2:7:TAOYUAN_3</v>
      </c>
      <c r="AP86" s="27">
        <f t="shared" ca="1" si="13"/>
        <v>271</v>
      </c>
      <c r="AQ86" s="21">
        <f t="shared" ca="1" si="14"/>
        <v>0</v>
      </c>
      <c r="AR86" s="21">
        <f t="shared" ca="1" si="14"/>
        <v>24</v>
      </c>
      <c r="AS86" s="21">
        <f t="shared" ca="1" si="14"/>
        <v>5</v>
      </c>
      <c r="AT86" s="21">
        <f t="shared" ca="1" si="14"/>
        <v>23</v>
      </c>
      <c r="AU86" s="21">
        <f t="shared" ca="1" si="14"/>
        <v>6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2016:3:3:7:TAOYUAN_3</v>
      </c>
      <c r="AP87" s="27">
        <f t="shared" ca="1" si="13"/>
        <v>300</v>
      </c>
      <c r="AQ87" s="21">
        <f t="shared" ca="1" si="14"/>
        <v>0</v>
      </c>
      <c r="AR87" s="21">
        <f t="shared" ca="1" si="14"/>
        <v>29</v>
      </c>
      <c r="AS87" s="21">
        <f t="shared" ca="1" si="14"/>
        <v>10</v>
      </c>
      <c r="AT87" s="21">
        <f t="shared" ca="1" si="14"/>
        <v>27</v>
      </c>
      <c r="AU87" s="21">
        <f t="shared" ca="1" si="14"/>
        <v>1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2016:3:4:7:TAOYUAN_3</v>
      </c>
      <c r="AP88" s="27">
        <f t="shared" ca="1" si="13"/>
        <v>330</v>
      </c>
      <c r="AQ88" s="21">
        <f t="shared" ca="1" si="14"/>
        <v>0</v>
      </c>
      <c r="AR88" s="21">
        <f t="shared" ca="1" si="14"/>
        <v>28</v>
      </c>
      <c r="AS88" s="21">
        <f t="shared" ca="1" si="14"/>
        <v>10</v>
      </c>
      <c r="AT88" s="21">
        <f t="shared" ca="1" si="14"/>
        <v>34</v>
      </c>
      <c r="AU88" s="21">
        <f t="shared" ca="1" si="14"/>
        <v>1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2127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2701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2702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</v>
      </c>
    </row>
    <row r="107" spans="23:50" ht="23.25">
      <c r="W107" s="7" t="s">
        <v>1479</v>
      </c>
      <c r="X107" s="42" t="str">
        <f>$X$91</f>
        <v>Taoyuan 3 District</v>
      </c>
    </row>
    <row r="108" spans="23:50">
      <c r="X108" s="40" t="str">
        <f>$X$92</f>
        <v>桃園3地區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1942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2707</v>
      </c>
      <c r="E2" s="75" t="str">
        <f>$A$3</f>
        <v>桃園3地區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2702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470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471</v>
      </c>
      <c r="E5" s="83"/>
      <c r="F5" s="5" t="s">
        <v>805</v>
      </c>
      <c r="G5" s="6"/>
      <c r="H5" s="87">
        <f ca="1">TAOYUAN_1_2_DISTRICT_GRAPH!$AC$89</f>
        <v>3</v>
      </c>
      <c r="I5" s="88"/>
      <c r="J5" s="88"/>
      <c r="K5" s="89"/>
      <c r="L5" s="45">
        <f>$M$25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Taoyuan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815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458</v>
      </c>
      <c r="C12" s="64" t="str">
        <f>CONCATENATE(YEAR,":",MONTH,":",WEEK,":",WEEKDAY,":",$B12)</f>
        <v>2016:3:4:7:TAO_2_E</v>
      </c>
      <c r="D12" s="64">
        <f>MATCH($C12,REPORT_DATA_BY_COMP!$A:$A,0)</f>
        <v>1032</v>
      </c>
      <c r="E12" s="65" t="str">
        <f>SUBSTITUTE(VLOOKUP($B12,COMP_LIST!$A:$AA,5,FALSE),"EL","")</f>
        <v>E. Boyce / Bell</v>
      </c>
      <c r="F12" s="4" t="str">
        <f>VLOOKUP($B12,COMP_LIST!$A:$AA,3,FALSE)</f>
        <v>Taoyuan 2 E</v>
      </c>
      <c r="G12" s="4" t="str">
        <f>VLOOKUP($B12,COMP_LIST!$A:$AA,4,FALSE)</f>
        <v>桃園 2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5</v>
      </c>
      <c r="Q12" s="10">
        <f>IFERROR(INDEX(REPORT_DATA_BY_COMP!$A:$AH,$D12,MATCH(Q$8,REPORT_DATA_BY_COMP!$A$1:$AH$1,0)), "")</f>
        <v>0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11</v>
      </c>
    </row>
    <row r="13" spans="1:19" ht="15" customHeight="1">
      <c r="A13" s="1"/>
      <c r="B13" s="1" t="s">
        <v>459</v>
      </c>
      <c r="C13" s="64" t="str">
        <f>CONCATENATE(YEAR,":",MONTH,":",WEEK,":",WEEKDAY,":",$B13)</f>
        <v>2016:3:4:7:TAO_1_A</v>
      </c>
      <c r="D13" s="64">
        <f>MATCH($C13,REPORT_DATA_BY_COMP!$A:$A,0)</f>
        <v>1030</v>
      </c>
      <c r="E13" s="65" t="str">
        <f>SUBSTITUTE(VLOOKUP($B13,COMP_LIST!$A:$AA,5,FALSE),"EL","")</f>
        <v>E. Love / Shih</v>
      </c>
      <c r="F13" s="4" t="str">
        <f>VLOOKUP($B13,COMP_LIST!$A:$AA,3,FALSE)</f>
        <v>Taoyuan 1 A E</v>
      </c>
      <c r="G13" s="4" t="str">
        <f>VLOOKUP($B13,COMP_LIST!$A:$AA,4,FALSE)</f>
        <v>桃園 1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 t="s">
        <v>460</v>
      </c>
      <c r="C14" s="64" t="str">
        <f>CONCATENATE(YEAR,":",MONTH,":",WEEK,":",WEEKDAY,":",$B14)</f>
        <v>2016:3:4:7:TAO_1_B</v>
      </c>
      <c r="D14" s="64">
        <f>MATCH($C14,REPORT_DATA_BY_COMP!$A:$A,0)</f>
        <v>1031</v>
      </c>
      <c r="E14" s="65" t="str">
        <f>SUBSTITUTE(VLOOKUP($B14,COMP_LIST!$A:$AA,5,FALSE),"EL","")</f>
        <v>E. Nielson / Chuang</v>
      </c>
      <c r="F14" s="4" t="str">
        <f>VLOOKUP($B14,COMP_LIST!$A:$AA,3,FALSE)</f>
        <v>Taoyuan 1 B E</v>
      </c>
      <c r="G14" s="4" t="str">
        <f>VLOOKUP($B14,COMP_LIST!$A:$AA,4,FALSE)</f>
        <v>桃園 1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2</v>
      </c>
    </row>
    <row r="15" spans="1:19" ht="15" customHeight="1">
      <c r="A15" s="1"/>
      <c r="B15" s="1" t="s">
        <v>461</v>
      </c>
      <c r="C15" s="64" t="str">
        <f>CONCATENATE(YEAR,":",MONTH,":",WEEK,":",WEEKDAY,":",$B15)</f>
        <v>2016:3:4:7:TAO_2_S</v>
      </c>
      <c r="D15" s="64">
        <f>MATCH($C15,REPORT_DATA_BY_COMP!$A:$A,0)</f>
        <v>1033</v>
      </c>
      <c r="E15" s="65" t="str">
        <f>SUBSTITUTE(VLOOKUP($B15,COMP_LIST!$A:$AA,5,FALSE),"EL","")</f>
        <v>S. Denison  / Apsley</v>
      </c>
      <c r="F15" s="4" t="str">
        <f>VLOOKUP($B15,COMP_LIST!$A:$AA,3,FALSE)</f>
        <v>Taoyuan 2 S</v>
      </c>
      <c r="G15" s="4" t="str">
        <f>VLOOKUP($B15,COMP_LIST!$A:$AA,4,FALSE)</f>
        <v>桃園 2 姐妹</v>
      </c>
      <c r="H15" s="10">
        <f>IFERROR(INDEX(REPORT_DATA_BY_COMP!$A:$AH,$D15,MATCH(H$8,REPORT_DATA_BY_COMP!$A$1:$AH$1,0)), "")</f>
        <v>1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1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7</v>
      </c>
      <c r="P15" s="10">
        <f>IFERROR(INDEX(REPORT_DATA_BY_COMP!$A:$AH,$D15,MATCH(P$8,REPORT_DATA_BY_COMP!$A$1:$AH$1,0)), "")</f>
        <v>5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4</v>
      </c>
    </row>
    <row r="16" spans="1:19" ht="15" customHeight="1">
      <c r="A16" s="1"/>
      <c r="B16" s="1" t="s">
        <v>462</v>
      </c>
      <c r="C16" s="64" t="str">
        <f>CONCATENATE(YEAR,":",MONTH,":",WEEK,":",WEEKDAY,":",$B16)</f>
        <v>2016:3:4:7:GUISHAN_E</v>
      </c>
      <c r="D16" s="64">
        <f>MATCH($C16,REPORT_DATA_BY_COMP!$A:$A,0)</f>
        <v>992</v>
      </c>
      <c r="E16" s="65" t="str">
        <f>SUBSTITUTE(VLOOKUP($B16,COMP_LIST!$A:$AA,5,FALSE),"EL","")</f>
        <v>E. Miner DL / Welch</v>
      </c>
      <c r="F16" s="4" t="str">
        <f>VLOOKUP($B16,COMP_LIST!$A:$AA,3,FALSE)</f>
        <v>Guishan E</v>
      </c>
      <c r="G16" s="4" t="str">
        <f>VLOOKUP($B16,COMP_LIST!$A:$AA,4,FALSE)</f>
        <v>龜山長老</v>
      </c>
      <c r="H16" s="10">
        <f>IFERROR(INDEX(REPORT_DATA_BY_COMP!$A:$AH,$D16,MATCH(H$8,REPORT_DATA_BY_COMP!$A$1:$AH$1,0)), "")</f>
        <v>0</v>
      </c>
      <c r="I16" s="10">
        <f>IFERROR(INDEX(REPORT_DATA_BY_COMP!$A:$AH,$D16,MATCH(I$8,REPORT_DATA_BY_COMP!$A$1:$AH$1,0)), "")</f>
        <v>0</v>
      </c>
      <c r="J16" s="10">
        <f>IFERROR(INDEX(REPORT_DATA_BY_COMP!$A:$AH,$D16,MATCH(J$8,REPORT_DATA_BY_COMP!$A$1:$AH$1,0)), "")</f>
        <v>2</v>
      </c>
      <c r="K16" s="10">
        <f>IFERROR(INDEX(REPORT_DATA_BY_COMP!$A:$AH,$D16,MATCH(K$8,REPORT_DATA_BY_COMP!$A$1:$AH$1,0)), "")</f>
        <v>1</v>
      </c>
      <c r="L16" s="47">
        <f>IFERROR(INDEX(REPORT_DATA_BY_COMP!$A:$AH,$D16,MATCH(L$8,REPORT_DATA_BY_COMP!$A$1:$AH$1,0)), "")</f>
        <v>0</v>
      </c>
      <c r="M16" s="56">
        <f>IFERROR(INDEX(REPORT_DATA_BY_COMP!$A:$AH,$D16,MATCH(M$8,REPORT_DATA_BY_COMP!$A$1:$AH$1,0)), "")</f>
        <v>0</v>
      </c>
      <c r="N16" s="50">
        <f>IFERROR(INDEX(REPORT_DATA_BY_COMP!$A:$AH,$D16,MATCH(N$8,REPORT_DATA_BY_COMP!$A$1:$AH$1,0)), "")</f>
        <v>3</v>
      </c>
      <c r="O16" s="10">
        <f>IFERROR(INDEX(REPORT_DATA_BY_COMP!$A:$AH,$D16,MATCH(O$8,REPORT_DATA_BY_COMP!$A$1:$AH$1,0)), "")</f>
        <v>1</v>
      </c>
      <c r="P16" s="10">
        <f>IFERROR(INDEX(REPORT_DATA_BY_COMP!$A:$AH,$D16,MATCH(P$8,REPORT_DATA_BY_COMP!$A$1:$AH$1,0)), "")</f>
        <v>5</v>
      </c>
      <c r="Q16" s="10">
        <f>IFERROR(INDEX(REPORT_DATA_BY_COMP!$A:$AH,$D16,MATCH(Q$8,REPORT_DATA_BY_COMP!$A$1:$AH$1,0)), "")</f>
        <v>1</v>
      </c>
      <c r="R16" s="10">
        <f>IFERROR(INDEX(REPORT_DATA_BY_COMP!$A:$AH,$D16,MATCH(R$8,REPORT_DATA_BY_COMP!$A$1:$AH$1,0)), "")</f>
        <v>0</v>
      </c>
      <c r="S16" s="10">
        <f>IFERROR(INDEX(REPORT_DATA_BY_COMP!$A:$AH,$D16,MATCH(S$8,REPORT_DATA_BY_COMP!$A$1:$AH$1,0)), "")</f>
        <v>9</v>
      </c>
    </row>
    <row r="17" spans="1:19" ht="15" customHeight="1">
      <c r="A17" s="1"/>
      <c r="B17" s="1"/>
      <c r="E17" s="8" t="s">
        <v>819</v>
      </c>
      <c r="F17" s="9"/>
      <c r="G17" s="9"/>
      <c r="H17" s="11">
        <f>SUM(H12:H16)</f>
        <v>1</v>
      </c>
      <c r="I17" s="11">
        <f t="shared" ref="I17:S17" si="0">SUM(I12:I16)</f>
        <v>0</v>
      </c>
      <c r="J17" s="11">
        <f t="shared" si="0"/>
        <v>8</v>
      </c>
      <c r="K17" s="11">
        <f t="shared" si="0"/>
        <v>11</v>
      </c>
      <c r="L17" s="48">
        <f t="shared" si="0"/>
        <v>1</v>
      </c>
      <c r="M17" s="57">
        <f t="shared" si="0"/>
        <v>0</v>
      </c>
      <c r="N17" s="51">
        <f t="shared" si="0"/>
        <v>20</v>
      </c>
      <c r="O17" s="11">
        <f t="shared" si="0"/>
        <v>16</v>
      </c>
      <c r="P17" s="11">
        <f t="shared" si="0"/>
        <v>33</v>
      </c>
      <c r="Q17" s="11">
        <f t="shared" si="0"/>
        <v>9</v>
      </c>
      <c r="R17" s="11">
        <f t="shared" si="0"/>
        <v>4</v>
      </c>
      <c r="S17" s="11">
        <f t="shared" si="0"/>
        <v>36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2703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2016:3:1:7:TAOYUAN_1_2</v>
      </c>
      <c r="D20" s="64">
        <f>MATCH($C20,REPORT_DATA_BY_DISTRICT!$A:$A, 0)</f>
        <v>240</v>
      </c>
      <c r="E20" s="19" t="s">
        <v>796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2</v>
      </c>
      <c r="N20" s="10">
        <f>IFERROR(INDEX(REPORT_DATA_BY_DISTRICT!$A:$AH,$D20,MATCH(N$8,REPORT_DATA_BY_DISTRICT!$A$1:$AH$1,0)), "")</f>
        <v>13</v>
      </c>
      <c r="O20" s="10">
        <f>IFERROR(INDEX(REPORT_DATA_BY_DISTRICT!$A:$AH,$D20,MATCH(O$8,REPORT_DATA_BY_DISTRICT!$A$1:$AH$1,0)), "")</f>
        <v>13</v>
      </c>
      <c r="P20" s="10">
        <f>IFERROR(INDEX(REPORT_DATA_BY_DISTRICT!$A:$AH,$D20,MATCH(P$8,REPORT_DATA_BY_DISTRICT!$A$1:$AH$1,0)), "")</f>
        <v>33</v>
      </c>
      <c r="Q20" s="10">
        <f>IFERROR(INDEX(REPORT_DATA_BY_DISTRICT!$A:$AH,$D20,MATCH(Q$8,REPORT_DATA_BY_DISTRICT!$A$1:$AH$1,0)), "")</f>
        <v>13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22</v>
      </c>
    </row>
    <row r="21" spans="1:19" ht="15" customHeight="1">
      <c r="C21" s="64" t="str">
        <f>CONCATENATE(YEAR,":",MONTH,":2:",WEEKLY_REPORT_DAY,":", $A$1)</f>
        <v>2016:3:2:7:TAOYUAN_1_2</v>
      </c>
      <c r="D21" s="64">
        <f>MATCH($C21,REPORT_DATA_BY_DISTRICT!$A:$A, 0)</f>
        <v>270</v>
      </c>
      <c r="E21" s="19" t="s">
        <v>795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5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13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25</v>
      </c>
      <c r="Q21" s="10">
        <f>IFERROR(INDEX(REPORT_DATA_BY_DISTRICT!$A:$AH,$D21,MATCH(Q$8,REPORT_DATA_BY_DISTRICT!$A$1:$AH$1,0)), "")</f>
        <v>10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32</v>
      </c>
    </row>
    <row r="22" spans="1:19" ht="15" customHeight="1">
      <c r="C22" s="64" t="str">
        <f>CONCATENATE(YEAR,":",MONTH,":3:",WEEKLY_REPORT_DAY,":", $A$1)</f>
        <v>2016:3:3:7:TAOYUAN_1_2</v>
      </c>
      <c r="D22" s="64">
        <f>MATCH($C22,REPORT_DATA_BY_DISTRICT!$A:$A, 0)</f>
        <v>299</v>
      </c>
      <c r="E22" s="19" t="s">
        <v>797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7</v>
      </c>
      <c r="K22" s="10">
        <f>IFERROR(INDEX(REPORT_DATA_BY_DISTRICT!$A:$AH,$D22,MATCH(K$8,REPORT_DATA_BY_DISTRICT!$A$1:$AH$1,0)), "")</f>
        <v>8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16</v>
      </c>
      <c r="O22" s="10">
        <f>IFERROR(INDEX(REPORT_DATA_BY_DISTRICT!$A:$AH,$D22,MATCH(O$8,REPORT_DATA_BY_DISTRICT!$A$1:$AH$1,0)), "")</f>
        <v>11</v>
      </c>
      <c r="P22" s="10">
        <f>IFERROR(INDEX(REPORT_DATA_BY_DISTRICT!$A:$AH,$D22,MATCH(P$8,REPORT_DATA_BY_DISTRICT!$A$1:$AH$1,0)), "")</f>
        <v>28</v>
      </c>
      <c r="Q22" s="10">
        <f>IFERROR(INDEX(REPORT_DATA_BY_DISTRICT!$A:$AH,$D22,MATCH(Q$8,REPORT_DATA_BY_DISTRICT!$A$1:$AH$1,0)), "")</f>
        <v>20</v>
      </c>
      <c r="R22" s="10">
        <f>IFERROR(INDEX(REPORT_DATA_BY_DISTRICT!$A:$AH,$D22,MATCH(R$8,REPORT_DATA_BY_DISTRICT!$A$1:$AH$1,0)), "")</f>
        <v>4</v>
      </c>
      <c r="S22" s="10">
        <f>IFERROR(INDEX(REPORT_DATA_BY_DISTRICT!$A:$AH,$D22,MATCH(S$8,REPORT_DATA_BY_DISTRICT!$A$1:$AH$1,0)), "")</f>
        <v>36</v>
      </c>
    </row>
    <row r="23" spans="1:19" ht="15" customHeight="1">
      <c r="C23" s="64" t="str">
        <f>CONCATENATE(YEAR,":",MONTH,":4:",WEEKLY_REPORT_DAY,":", $A$1)</f>
        <v>2016:3:4:7:TAOYUAN_1_2</v>
      </c>
      <c r="D23" s="64">
        <f>MATCH($C23,REPORT_DATA_BY_DISTRICT!$A:$A, 0)</f>
        <v>329</v>
      </c>
      <c r="E23" s="19" t="s">
        <v>798</v>
      </c>
      <c r="F23" s="13"/>
      <c r="G23" s="13"/>
      <c r="H23" s="10">
        <f>IFERROR(INDEX(REPORT_DATA_BY_DISTRICT!$A:$AH,$D23,MATCH(H$8,REPORT_DATA_BY_DISTRICT!$A$1:$AH$1,0)), "")</f>
        <v>1</v>
      </c>
      <c r="I23" s="10">
        <f>IFERROR(INDEX(REPORT_DATA_BY_DISTRICT!$A:$AH,$D23,MATCH(I$8,REPORT_DATA_BY_DISTRICT!$A$1:$AH$1,0)), "")</f>
        <v>0</v>
      </c>
      <c r="J23" s="10">
        <f>IFERROR(INDEX(REPORT_DATA_BY_DISTRICT!$A:$AH,$D23,MATCH(J$8,REPORT_DATA_BY_DISTRICT!$A$1:$AH$1,0)), "")</f>
        <v>8</v>
      </c>
      <c r="K23" s="10">
        <f>IFERROR(INDEX(REPORT_DATA_BY_DISTRICT!$A:$AH,$D23,MATCH(K$8,REPORT_DATA_BY_DISTRICT!$A$1:$AH$1,0)), "")</f>
        <v>11</v>
      </c>
      <c r="L23" s="10">
        <f>IFERROR(INDEX(REPORT_DATA_BY_DISTRICT!$A:$AH,$D23,MATCH(L$8,REPORT_DATA_BY_DISTRICT!$A$1:$AH$1,0)), "")</f>
        <v>1</v>
      </c>
      <c r="M23" s="10">
        <f>IFERROR(INDEX(REPORT_DATA_BY_DISTRICT!$A:$AH,$D23,MATCH(M$8,REPORT_DATA_BY_DISTRICT!$A$1:$AH$1,0)), "")</f>
        <v>0</v>
      </c>
      <c r="N23" s="10">
        <f>IFERROR(INDEX(REPORT_DATA_BY_DISTRICT!$A:$AH,$D23,MATCH(N$8,REPORT_DATA_BY_DISTRICT!$A$1:$AH$1,0)), "")</f>
        <v>20</v>
      </c>
      <c r="O23" s="10">
        <f>IFERROR(INDEX(REPORT_DATA_BY_DISTRICT!$A:$AH,$D23,MATCH(O$8,REPORT_DATA_BY_DISTRICT!$A$1:$AH$1,0)), "")</f>
        <v>16</v>
      </c>
      <c r="P23" s="10">
        <f>IFERROR(INDEX(REPORT_DATA_BY_DISTRICT!$A:$AH,$D23,MATCH(P$8,REPORT_DATA_BY_DISTRICT!$A$1:$AH$1,0)), "")</f>
        <v>33</v>
      </c>
      <c r="Q23" s="10">
        <f>IFERROR(INDEX(REPORT_DATA_BY_DISTRICT!$A:$AH,$D23,MATCH(Q$8,REPORT_DATA_BY_DISTRICT!$A$1:$AH$1,0)), "")</f>
        <v>9</v>
      </c>
      <c r="R23" s="10">
        <f>IFERROR(INDEX(REPORT_DATA_BY_DISTRICT!$A:$AH,$D23,MATCH(R$8,REPORT_DATA_BY_DISTRICT!$A$1:$AH$1,0)), "")</f>
        <v>4</v>
      </c>
      <c r="S23" s="10">
        <f>IFERROR(INDEX(REPORT_DATA_BY_DISTRICT!$A:$AH,$D23,MATCH(S$8,REPORT_DATA_BY_DISTRICT!$A$1:$AH$1,0)), "")</f>
        <v>36</v>
      </c>
    </row>
    <row r="24" spans="1:19" ht="15" customHeight="1">
      <c r="C24" s="64" t="str">
        <f>CONCATENATE(YEAR,":",MONTH,":5:",WEEKLY_REPORT_DAY,":", $A$1)</f>
        <v>2016:3:5:7:TAOYUAN_1_2</v>
      </c>
      <c r="D24" s="64" t="e">
        <f>MATCH($C24,REPORT_DATA_BY_DISTRICT!$A:$A, 0)</f>
        <v>#N/A</v>
      </c>
      <c r="E24" s="19" t="s">
        <v>799</v>
      </c>
      <c r="F24" s="13"/>
      <c r="G24" s="13"/>
      <c r="H24" s="10" t="str">
        <f>IFERROR(INDEX(REPORT_DATA_BY_DISTRICT!$A:$AH,$D24,MATCH(H$8,REPORT_DATA_BY_DISTRICT!$A$1:$AH$1,0)), "")</f>
        <v/>
      </c>
      <c r="I24" s="10" t="str">
        <f>IFERROR(INDEX(REPORT_DATA_BY_DISTRICT!$A:$AH,$D24,MATCH(I$8,REPORT_DATA_BY_DISTRICT!$A$1:$AH$1,0)), "")</f>
        <v/>
      </c>
      <c r="J24" s="10" t="str">
        <f>IFERROR(INDEX(REPORT_DATA_BY_DISTRICT!$A:$AH,$D24,MATCH(J$8,REPORT_DATA_BY_DISTRICT!$A$1:$AH$1,0)), "")</f>
        <v/>
      </c>
      <c r="K24" s="10" t="str">
        <f>IFERROR(INDEX(REPORT_DATA_BY_DISTRICT!$A:$AH,$D24,MATCH(K$8,REPORT_DATA_BY_DISTRICT!$A$1:$AH$1,0)), "")</f>
        <v/>
      </c>
      <c r="L24" s="10" t="str">
        <f>IFERROR(INDEX(REPORT_DATA_BY_DISTRICT!$A:$AH,$D24,MATCH(L$8,REPORT_DATA_BY_DISTRICT!$A$1:$AH$1,0)), "")</f>
        <v/>
      </c>
      <c r="M24" s="10" t="str">
        <f>IFERROR(INDEX(REPORT_DATA_BY_DISTRICT!$A:$AH,$D24,MATCH(M$8,REPORT_DATA_BY_DISTRICT!$A$1:$AH$1,0)), "")</f>
        <v/>
      </c>
      <c r="N24" s="10" t="str">
        <f>IFERROR(INDEX(REPORT_DATA_BY_DISTRICT!$A:$AH,$D24,MATCH(N$8,REPORT_DATA_BY_DISTRICT!$A$1:$AH$1,0)), "")</f>
        <v/>
      </c>
      <c r="O24" s="10" t="str">
        <f>IFERROR(INDEX(REPORT_DATA_BY_DISTRICT!$A:$AH,$D24,MATCH(O$8,REPORT_DATA_BY_DISTRICT!$A$1:$AH$1,0)), "")</f>
        <v/>
      </c>
      <c r="P24" s="10" t="str">
        <f>IFERROR(INDEX(REPORT_DATA_BY_DISTRICT!$A:$AH,$D24,MATCH(P$8,REPORT_DATA_BY_DISTRICT!$A$1:$AH$1,0)), "")</f>
        <v/>
      </c>
      <c r="Q24" s="10" t="str">
        <f>IFERROR(INDEX(REPORT_DATA_BY_DISTRICT!$A:$AH,$D24,MATCH(Q$8,REPORT_DATA_BY_DISTRICT!$A$1:$AH$1,0)), "")</f>
        <v/>
      </c>
      <c r="R24" s="10" t="str">
        <f>IFERROR(INDEX(REPORT_DATA_BY_DISTRICT!$A:$AH,$D24,MATCH(R$8,REPORT_DATA_BY_DISTRICT!$A$1:$AH$1,0)), "")</f>
        <v/>
      </c>
      <c r="S24" s="10" t="str">
        <f>IFERROR(INDEX(REPORT_DATA_BY_DISTRICT!$A:$AH,$D24,MATCH(S$8,REPORT_DATA_BY_DISTRICT!$A$1:$AH$1,0)), "")</f>
        <v/>
      </c>
    </row>
    <row r="25" spans="1:19" ht="15" customHeight="1">
      <c r="E25" s="16" t="s">
        <v>819</v>
      </c>
      <c r="F25" s="14"/>
      <c r="G25" s="14"/>
      <c r="H25" s="17">
        <f>SUM(H20:H24)</f>
        <v>1</v>
      </c>
      <c r="I25" s="17">
        <f t="shared" ref="I25:R25" si="1">SUM(I20:I24)</f>
        <v>3</v>
      </c>
      <c r="J25" s="17">
        <f t="shared" si="1"/>
        <v>26</v>
      </c>
      <c r="K25" s="17">
        <f t="shared" si="1"/>
        <v>28</v>
      </c>
      <c r="L25" s="49">
        <f t="shared" si="1"/>
        <v>1</v>
      </c>
      <c r="M25" s="17">
        <f t="shared" si="1"/>
        <v>2</v>
      </c>
      <c r="N25" s="52">
        <f t="shared" si="1"/>
        <v>62</v>
      </c>
      <c r="O25" s="17">
        <f t="shared" si="1"/>
        <v>48</v>
      </c>
      <c r="P25" s="17">
        <f t="shared" si="1"/>
        <v>119</v>
      </c>
      <c r="Q25" s="17">
        <f t="shared" si="1"/>
        <v>52</v>
      </c>
      <c r="R25" s="17">
        <f t="shared" si="1"/>
        <v>12</v>
      </c>
      <c r="S25" s="17">
        <f>SUM(S20:S24)</f>
        <v>126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187" priority="10">
      <formula>AND(M$9&lt;&gt;"",M15&gt;=M$9)</formula>
    </cfRule>
  </conditionalFormatting>
  <conditionalFormatting sqref="M15:S16">
    <cfRule type="expression" dxfId="186" priority="9">
      <formula>J15=""</formula>
    </cfRule>
    <cfRule type="expression" dxfId="185" priority="11">
      <formula>AND(M$10&lt;&gt;"",M15&lt;M$10)</formula>
    </cfRule>
    <cfRule type="expression" dxfId="184" priority="12">
      <formula>AND(M$10&lt;&gt;"",M15&gt;=M$10)</formula>
    </cfRule>
  </conditionalFormatting>
  <conditionalFormatting sqref="M12:S13">
    <cfRule type="expression" dxfId="183" priority="6">
      <formula>AND(M$9&lt;&gt;"",M12&gt;=M$9)</formula>
    </cfRule>
  </conditionalFormatting>
  <conditionalFormatting sqref="M12:S13">
    <cfRule type="expression" dxfId="182" priority="5">
      <formula>J12=""</formula>
    </cfRule>
    <cfRule type="expression" dxfId="181" priority="7">
      <formula>AND(M$10&lt;&gt;"",M12&lt;M$10)</formula>
    </cfRule>
    <cfRule type="expression" dxfId="180" priority="8">
      <formula>AND(M$10&lt;&gt;"",M12&gt;=M$10)</formula>
    </cfRule>
  </conditionalFormatting>
  <conditionalFormatting sqref="M14:S14">
    <cfRule type="expression" dxfId="179" priority="2">
      <formula>AND(M$9&lt;&gt;"",M14&gt;=M$9)</formula>
    </cfRule>
  </conditionalFormatting>
  <conditionalFormatting sqref="M14:S14">
    <cfRule type="expression" dxfId="178" priority="1">
      <formula>J14=""</formula>
    </cfRule>
    <cfRule type="expression" dxfId="177" priority="3">
      <formula>AND(M$10&lt;&gt;"",M14&lt;M$10)</formula>
    </cfRule>
    <cfRule type="expression" dxfId="176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1" sqref="E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2016:1:2:7:TAOYUAN_1_2</v>
      </c>
      <c r="AP77" s="27">
        <f t="shared" ref="AP77:AP88" ca="1" si="13">MATCH(AO77,INDIRECT(CONCATENATE($X$93,"$A:$A")),0)</f>
        <v>18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9</v>
      </c>
      <c r="AS77" s="21">
        <f t="shared" ca="1" si="14"/>
        <v>0</v>
      </c>
      <c r="AT77" s="21">
        <f t="shared" ca="1" si="14"/>
        <v>5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30</v>
      </c>
      <c r="AX77" s="21">
        <f t="shared" ref="AX77:AX88" si="17">3*$X$97</f>
        <v>15</v>
      </c>
      <c r="AY77" s="21">
        <f t="shared" ref="AY77:AY88" si="18">5*$X$97</f>
        <v>25</v>
      </c>
      <c r="AZ77" s="21">
        <f t="shared" ref="AZ77:AZ88" si="19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2016:1:3:7:TAOYUAN_1_2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30</v>
      </c>
      <c r="AX78" s="21">
        <f t="shared" si="17"/>
        <v>15</v>
      </c>
      <c r="AY78" s="21">
        <f t="shared" si="18"/>
        <v>25</v>
      </c>
      <c r="AZ78" s="21">
        <f t="shared" si="19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2016:1:4:7:TAOYUAN_1_2</v>
      </c>
      <c r="AP79" s="27">
        <f t="shared" ca="1" si="13"/>
        <v>50</v>
      </c>
      <c r="AQ79" s="21">
        <f t="shared" ca="1" si="14"/>
        <v>0</v>
      </c>
      <c r="AR79" s="21">
        <f t="shared" ca="1" si="14"/>
        <v>10</v>
      </c>
      <c r="AS79" s="21">
        <f t="shared" ca="1" si="14"/>
        <v>3</v>
      </c>
      <c r="AT79" s="21">
        <f t="shared" ca="1" si="14"/>
        <v>10</v>
      </c>
      <c r="AU79" s="21">
        <f t="shared" ca="1" si="14"/>
        <v>0</v>
      </c>
      <c r="AV79" s="21">
        <f t="shared" si="15"/>
        <v>1</v>
      </c>
      <c r="AW79" s="21">
        <f t="shared" si="16"/>
        <v>30</v>
      </c>
      <c r="AX79" s="21">
        <f t="shared" si="17"/>
        <v>15</v>
      </c>
      <c r="AY79" s="21">
        <f t="shared" si="18"/>
        <v>25</v>
      </c>
      <c r="AZ79" s="21">
        <f t="shared" si="19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2016:1:5:7:TAOYUAN_1_2</v>
      </c>
      <c r="AP80" s="27">
        <f t="shared" ca="1" si="13"/>
        <v>82</v>
      </c>
      <c r="AQ80" s="21">
        <f t="shared" ca="1" si="14"/>
        <v>0</v>
      </c>
      <c r="AR80" s="21">
        <f t="shared" ca="1" si="14"/>
        <v>10</v>
      </c>
      <c r="AS80" s="21">
        <f t="shared" ca="1" si="14"/>
        <v>5</v>
      </c>
      <c r="AT80" s="21">
        <f t="shared" ca="1" si="14"/>
        <v>7</v>
      </c>
      <c r="AU80" s="21">
        <f t="shared" ca="1" si="14"/>
        <v>0</v>
      </c>
      <c r="AV80" s="21">
        <f t="shared" si="15"/>
        <v>1</v>
      </c>
      <c r="AW80" s="21">
        <f t="shared" si="16"/>
        <v>30</v>
      </c>
      <c r="AX80" s="21">
        <f t="shared" si="17"/>
        <v>15</v>
      </c>
      <c r="AY80" s="21">
        <f t="shared" si="18"/>
        <v>25</v>
      </c>
      <c r="AZ80" s="21">
        <f t="shared" si="19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2016:2:1:7:TAOYUAN_1_2</v>
      </c>
      <c r="AP81" s="27">
        <f t="shared" ca="1" si="13"/>
        <v>114</v>
      </c>
      <c r="AQ81" s="21">
        <f t="shared" ca="1" si="14"/>
        <v>0</v>
      </c>
      <c r="AR81" s="21">
        <f t="shared" ca="1" si="14"/>
        <v>13</v>
      </c>
      <c r="AS81" s="21">
        <f t="shared" ca="1" si="14"/>
        <v>4</v>
      </c>
      <c r="AT81" s="21">
        <f t="shared" ca="1" si="14"/>
        <v>9</v>
      </c>
      <c r="AU81" s="21">
        <f t="shared" ca="1" si="14"/>
        <v>0</v>
      </c>
      <c r="AV81" s="21">
        <f t="shared" si="15"/>
        <v>1</v>
      </c>
      <c r="AW81" s="21">
        <f t="shared" si="16"/>
        <v>30</v>
      </c>
      <c r="AX81" s="21">
        <f t="shared" si="17"/>
        <v>15</v>
      </c>
      <c r="AY81" s="21">
        <f t="shared" si="18"/>
        <v>25</v>
      </c>
      <c r="AZ81" s="21">
        <f t="shared" si="19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2016:2:2:7:TAOYUAN_1_2</v>
      </c>
      <c r="AP82" s="27">
        <f t="shared" ca="1" si="13"/>
        <v>146</v>
      </c>
      <c r="AQ82" s="21">
        <f t="shared" ca="1" si="14"/>
        <v>0</v>
      </c>
      <c r="AR82" s="21">
        <f t="shared" ca="1" si="14"/>
        <v>14</v>
      </c>
      <c r="AS82" s="21">
        <f t="shared" ca="1" si="14"/>
        <v>9</v>
      </c>
      <c r="AT82" s="21">
        <f t="shared" ca="1" si="14"/>
        <v>7</v>
      </c>
      <c r="AU82" s="21">
        <f t="shared" ca="1" si="14"/>
        <v>2</v>
      </c>
      <c r="AV82" s="21">
        <f t="shared" si="15"/>
        <v>1</v>
      </c>
      <c r="AW82" s="21">
        <f t="shared" si="16"/>
        <v>30</v>
      </c>
      <c r="AX82" s="21">
        <f t="shared" si="17"/>
        <v>15</v>
      </c>
      <c r="AY82" s="21">
        <f t="shared" si="18"/>
        <v>25</v>
      </c>
      <c r="AZ82" s="21">
        <f t="shared" si="19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2016:2:3:7:TAOYUAN_1_2</v>
      </c>
      <c r="AP83" s="27">
        <f t="shared" ca="1" si="13"/>
        <v>178</v>
      </c>
      <c r="AQ83" s="21">
        <f t="shared" ca="1" si="14"/>
        <v>0</v>
      </c>
      <c r="AR83" s="21">
        <f t="shared" ca="1" si="14"/>
        <v>16</v>
      </c>
      <c r="AS83" s="21">
        <f t="shared" ca="1" si="14"/>
        <v>8</v>
      </c>
      <c r="AT83" s="21">
        <f t="shared" ca="1" si="14"/>
        <v>28</v>
      </c>
      <c r="AU83" s="21">
        <f t="shared" ca="1" si="14"/>
        <v>0</v>
      </c>
      <c r="AV83" s="21">
        <f t="shared" si="15"/>
        <v>1</v>
      </c>
      <c r="AW83" s="21">
        <f t="shared" si="16"/>
        <v>30</v>
      </c>
      <c r="AX83" s="21">
        <f t="shared" si="17"/>
        <v>15</v>
      </c>
      <c r="AY83" s="21">
        <f t="shared" si="18"/>
        <v>25</v>
      </c>
      <c r="AZ83" s="21">
        <f t="shared" si="19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2016:2:4:7:TAOYUAN_1_2</v>
      </c>
      <c r="AP84" s="27">
        <f t="shared" ca="1" si="13"/>
        <v>209</v>
      </c>
      <c r="AQ84" s="21">
        <f t="shared" ca="1" si="14"/>
        <v>1</v>
      </c>
      <c r="AR84" s="21">
        <f t="shared" ca="1" si="14"/>
        <v>15</v>
      </c>
      <c r="AS84" s="21">
        <f t="shared" ca="1" si="14"/>
        <v>14</v>
      </c>
      <c r="AT84" s="21">
        <f t="shared" ca="1" si="14"/>
        <v>14</v>
      </c>
      <c r="AU84" s="21">
        <f t="shared" ca="1" si="14"/>
        <v>5</v>
      </c>
      <c r="AV84" s="21">
        <f t="shared" si="15"/>
        <v>1</v>
      </c>
      <c r="AW84" s="21">
        <f t="shared" si="16"/>
        <v>30</v>
      </c>
      <c r="AX84" s="21">
        <f t="shared" si="17"/>
        <v>15</v>
      </c>
      <c r="AY84" s="21">
        <f t="shared" si="18"/>
        <v>25</v>
      </c>
      <c r="AZ84" s="21">
        <f t="shared" si="19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2016:3:1:7:TAOYUAN_1_2</v>
      </c>
      <c r="AP85" s="27">
        <f t="shared" ca="1" si="13"/>
        <v>240</v>
      </c>
      <c r="AQ85" s="21">
        <f t="shared" ca="1" si="14"/>
        <v>2</v>
      </c>
      <c r="AR85" s="21">
        <f t="shared" ca="1" si="14"/>
        <v>13</v>
      </c>
      <c r="AS85" s="21">
        <f t="shared" ca="1" si="14"/>
        <v>13</v>
      </c>
      <c r="AT85" s="21">
        <f t="shared" ca="1" si="14"/>
        <v>13</v>
      </c>
      <c r="AU85" s="21">
        <f t="shared" ca="1" si="14"/>
        <v>3</v>
      </c>
      <c r="AV85" s="21">
        <f t="shared" si="15"/>
        <v>1</v>
      </c>
      <c r="AW85" s="21">
        <f t="shared" si="16"/>
        <v>30</v>
      </c>
      <c r="AX85" s="21">
        <f t="shared" si="17"/>
        <v>15</v>
      </c>
      <c r="AY85" s="21">
        <f t="shared" si="18"/>
        <v>25</v>
      </c>
      <c r="AZ85" s="21">
        <f t="shared" si="19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2016:3:2:7:TAOYUAN_1_2</v>
      </c>
      <c r="AP86" s="27">
        <f t="shared" ca="1" si="13"/>
        <v>270</v>
      </c>
      <c r="AQ86" s="21">
        <f t="shared" ca="1" si="14"/>
        <v>0</v>
      </c>
      <c r="AR86" s="21">
        <f t="shared" ca="1" si="14"/>
        <v>13</v>
      </c>
      <c r="AS86" s="21">
        <f t="shared" ca="1" si="14"/>
        <v>8</v>
      </c>
      <c r="AT86" s="21">
        <f t="shared" ca="1" si="14"/>
        <v>10</v>
      </c>
      <c r="AU86" s="21">
        <f t="shared" ca="1" si="14"/>
        <v>1</v>
      </c>
      <c r="AV86" s="21">
        <f t="shared" si="15"/>
        <v>1</v>
      </c>
      <c r="AW86" s="21">
        <f t="shared" si="16"/>
        <v>30</v>
      </c>
      <c r="AX86" s="21">
        <f t="shared" si="17"/>
        <v>15</v>
      </c>
      <c r="AY86" s="21">
        <f t="shared" si="18"/>
        <v>25</v>
      </c>
      <c r="AZ86" s="21">
        <f t="shared" si="19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2016:3:3:7:TAOYUAN_1_2</v>
      </c>
      <c r="AP87" s="27">
        <f t="shared" ca="1" si="13"/>
        <v>299</v>
      </c>
      <c r="AQ87" s="21">
        <f t="shared" ca="1" si="14"/>
        <v>0</v>
      </c>
      <c r="AR87" s="21">
        <f t="shared" ca="1" si="14"/>
        <v>16</v>
      </c>
      <c r="AS87" s="21">
        <f t="shared" ca="1" si="14"/>
        <v>11</v>
      </c>
      <c r="AT87" s="21">
        <f t="shared" ca="1" si="14"/>
        <v>20</v>
      </c>
      <c r="AU87" s="21">
        <f t="shared" ca="1" si="14"/>
        <v>4</v>
      </c>
      <c r="AV87" s="21">
        <f t="shared" si="15"/>
        <v>1</v>
      </c>
      <c r="AW87" s="21">
        <f t="shared" si="16"/>
        <v>30</v>
      </c>
      <c r="AX87" s="21">
        <f t="shared" si="17"/>
        <v>15</v>
      </c>
      <c r="AY87" s="21">
        <f t="shared" si="18"/>
        <v>25</v>
      </c>
      <c r="AZ87" s="21">
        <f t="shared" si="19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2016:3:4:7:TAOYUAN_1_2</v>
      </c>
      <c r="AP88" s="27">
        <f t="shared" ca="1" si="13"/>
        <v>329</v>
      </c>
      <c r="AQ88" s="21">
        <f t="shared" ca="1" si="14"/>
        <v>0</v>
      </c>
      <c r="AR88" s="21">
        <f t="shared" ca="1" si="14"/>
        <v>20</v>
      </c>
      <c r="AS88" s="21">
        <f t="shared" ca="1" si="14"/>
        <v>16</v>
      </c>
      <c r="AT88" s="21">
        <f t="shared" ca="1" si="14"/>
        <v>9</v>
      </c>
      <c r="AU88" s="21">
        <f t="shared" ca="1" si="14"/>
        <v>4</v>
      </c>
      <c r="AV88" s="21">
        <f t="shared" si="15"/>
        <v>1</v>
      </c>
      <c r="AW88" s="21">
        <f t="shared" si="16"/>
        <v>30</v>
      </c>
      <c r="AX88" s="21">
        <f t="shared" si="17"/>
        <v>15</v>
      </c>
      <c r="AY88" s="21">
        <f t="shared" si="18"/>
        <v>25</v>
      </c>
      <c r="AZ88" s="21">
        <f t="shared" si="19"/>
        <v>5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1942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2707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2708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Taoyuan 1/2 District</v>
      </c>
    </row>
    <row r="108" spans="23:50">
      <c r="X108" s="40" t="str">
        <f>$X$92</f>
        <v>桃園1/2地區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1903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2709</v>
      </c>
      <c r="E2" s="75" t="str">
        <f>$A$3</f>
        <v>八德地區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2710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470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471</v>
      </c>
      <c r="E5" s="83"/>
      <c r="F5" s="5" t="s">
        <v>805</v>
      </c>
      <c r="G5" s="6"/>
      <c r="H5" s="87">
        <f ca="1">BADE_DISTRICT_GRAPH!$AC$89</f>
        <v>6</v>
      </c>
      <c r="I5" s="88"/>
      <c r="J5" s="88"/>
      <c r="K5" s="89"/>
      <c r="L5" s="45">
        <f>$M$24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Taoyuan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2768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463</v>
      </c>
      <c r="C12" s="64" t="str">
        <f>CONCATENATE(YEAR,":",MONTH,":",WEEK,":",WEEKDAY,":",$B12)</f>
        <v>2016:3:4:7:BADE_A_E</v>
      </c>
      <c r="D12" s="64">
        <f>MATCH($C12,REPORT_DATA_BY_COMP!$A:$A,0)</f>
        <v>983</v>
      </c>
      <c r="E12" s="65" t="str">
        <f>SUBSTITUTE(VLOOKUP($B12,COMP_LIST!$A:$AA,5,FALSE),"EL","")</f>
        <v>E. Scovel / Tan</v>
      </c>
      <c r="F12" s="4" t="str">
        <f>VLOOKUP($B12,COMP_LIST!$A:$AA,3,FALSE)</f>
        <v>Bade A E</v>
      </c>
      <c r="G12" s="4" t="str">
        <f>VLOOKUP($B12,COMP_LIST!$A:$AA,4,FALSE)</f>
        <v>八德A長老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3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3</v>
      </c>
    </row>
    <row r="13" spans="1:19" ht="15" customHeight="1">
      <c r="A13" s="1"/>
      <c r="B13" s="1" t="s">
        <v>464</v>
      </c>
      <c r="C13" s="64" t="str">
        <f>CONCATENATE(YEAR,":",MONTH,":",WEEK,":",WEEKDAY,":",$B13)</f>
        <v>2016:3:4:7:BADE_B_E</v>
      </c>
      <c r="D13" s="64">
        <f>MATCH($C13,REPORT_DATA_BY_COMP!$A:$A,0)</f>
        <v>984</v>
      </c>
      <c r="E13" s="65" t="str">
        <f>SUBSTITUTE(VLOOKUP($B13,COMP_LIST!$A:$AA,5,FALSE),"EL","")</f>
        <v>E. Casper / Turner</v>
      </c>
      <c r="F13" s="4" t="str">
        <f>VLOOKUP($B13,COMP_LIST!$A:$AA,3,FALSE)</f>
        <v>Bade B E</v>
      </c>
      <c r="G13" s="4" t="str">
        <f>VLOOKUP($B13,COMP_LIST!$A:$AA,4,FALSE)</f>
        <v>八德B長老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 t="s">
        <v>465</v>
      </c>
      <c r="C14" s="64" t="str">
        <f>CONCATENATE(YEAR,":",MONTH,":",WEEK,":",WEEKDAY,":",$B14)</f>
        <v>2016:3:4:7:BADE_S</v>
      </c>
      <c r="D14" s="64">
        <f>MATCH($C14,REPORT_DATA_BY_COMP!$A:$A,0)</f>
        <v>985</v>
      </c>
      <c r="E14" s="65" t="str">
        <f>SUBSTITUTE(VLOOKUP($B14,COMP_LIST!$A:$AA,5,FALSE),"EL","")</f>
        <v>S. Bain  / Brinkerhoff</v>
      </c>
      <c r="F14" s="4" t="str">
        <f>VLOOKUP($B14,COMP_LIST!$A:$AA,3,FALSE)</f>
        <v>Bade S</v>
      </c>
      <c r="G14" s="4" t="str">
        <f>VLOOKUP($B14,COMP_LIST!$A:$AA,4,FALSE)</f>
        <v>八德姐妹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6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 t="s">
        <v>466</v>
      </c>
      <c r="C15" s="64" t="str">
        <f>CONCATENATE(YEAR,":",MONTH,":",WEEK,":",WEEKDAY,":",$B15)</f>
        <v>2016:3:4:7:LONGTAN_E</v>
      </c>
      <c r="D15" s="64">
        <f>MATCH($C15,REPORT_DATA_BY_COMP!$A:$A,0)</f>
        <v>1005</v>
      </c>
      <c r="E15" s="65" t="str">
        <f>SUBSTITUTE(VLOOKUP($B15,COMP_LIST!$A:$AA,5,FALSE),"EL","")</f>
        <v>E. King  DL  / Hsu</v>
      </c>
      <c r="F15" s="4" t="str">
        <f>VLOOKUP($B15,COMP_LIST!$A:$AA,3,FALSE)</f>
        <v>Longtan E</v>
      </c>
      <c r="G15" s="4" t="str">
        <f>VLOOKUP($B15,COMP_LIST!$A:$AA,4,FALSE)</f>
        <v>龍潭長老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5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2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2</v>
      </c>
      <c r="K16" s="11">
        <f t="shared" si="0"/>
        <v>12</v>
      </c>
      <c r="L16" s="48">
        <f t="shared" si="0"/>
        <v>0</v>
      </c>
      <c r="M16" s="57">
        <f t="shared" si="0"/>
        <v>0</v>
      </c>
      <c r="N16" s="51">
        <f t="shared" si="0"/>
        <v>16</v>
      </c>
      <c r="O16" s="11">
        <f t="shared" si="0"/>
        <v>6</v>
      </c>
      <c r="P16" s="11">
        <f t="shared" si="0"/>
        <v>29</v>
      </c>
      <c r="Q16" s="11">
        <f t="shared" si="0"/>
        <v>10</v>
      </c>
      <c r="R16" s="11">
        <f t="shared" si="0"/>
        <v>2</v>
      </c>
      <c r="S16" s="11">
        <f t="shared" si="0"/>
        <v>18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2016:3:1:7:BADE</v>
      </c>
      <c r="D19" s="64">
        <f>MATCH($C19,REPORT_DATA_BY_DISTRICT!$A:$A, 0)</f>
        <v>225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10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29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28</v>
      </c>
      <c r="Q19" s="10">
        <f>IFERROR(INDEX(REPORT_DATA_BY_DISTRICT!$A:$AH,$D19,MATCH(Q$8,REPORT_DATA_BY_DISTRICT!$A$1:$AH$1,0)), "")</f>
        <v>21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24</v>
      </c>
    </row>
    <row r="20" spans="3:19" ht="15" customHeight="1">
      <c r="C20" s="64" t="str">
        <f>CONCATENATE(YEAR,":",MONTH,":2:",WEEKLY_REPORT_DAY,":", $A$1)</f>
        <v>2016:3:2:7:BADE</v>
      </c>
      <c r="D20" s="64">
        <f>MATCH($C20,REPORT_DATA_BY_DISTRICT!$A:$A, 0)</f>
        <v>256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2</v>
      </c>
      <c r="N20" s="10">
        <f>IFERROR(INDEX(REPORT_DATA_BY_DISTRICT!$A:$AH,$D20,MATCH(N$8,REPORT_DATA_BY_DISTRICT!$A$1:$AH$1,0)), "")</f>
        <v>23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23</v>
      </c>
      <c r="Q20" s="10">
        <f>IFERROR(INDEX(REPORT_DATA_BY_DISTRICT!$A:$AH,$D20,MATCH(Q$8,REPORT_DATA_BY_DISTRICT!$A$1:$AH$1,0)), "")</f>
        <v>10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15</v>
      </c>
    </row>
    <row r="21" spans="3:19" ht="15" customHeight="1">
      <c r="C21" s="64" t="str">
        <f>CONCATENATE(YEAR,":",MONTH,":3:",WEEKLY_REPORT_DAY,":", $A$1)</f>
        <v>2016:3:3:7:BADE</v>
      </c>
      <c r="D21" s="64">
        <f>MATCH($C21,REPORT_DATA_BY_DISTRICT!$A:$A, 0)</f>
        <v>285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17</v>
      </c>
      <c r="O21" s="10">
        <f>IFERROR(INDEX(REPORT_DATA_BY_DISTRICT!$A:$AH,$D21,MATCH(O$8,REPORT_DATA_BY_DISTRICT!$A$1:$AH$1,0)), "")</f>
        <v>11</v>
      </c>
      <c r="P21" s="10">
        <f>IFERROR(INDEX(REPORT_DATA_BY_DISTRICT!$A:$AH,$D21,MATCH(P$8,REPORT_DATA_BY_DISTRICT!$A$1:$AH$1,0)), "")</f>
        <v>27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20</v>
      </c>
    </row>
    <row r="22" spans="3:19" ht="15" customHeight="1">
      <c r="C22" s="64" t="str">
        <f>CONCATENATE(YEAR,":",MONTH,":4:",WEEKLY_REPORT_DAY,":", $A$1)</f>
        <v>2016:3:4:7:BADE</v>
      </c>
      <c r="D22" s="64">
        <f>MATCH($C22,REPORT_DATA_BY_DISTRICT!$A:$A, 0)</f>
        <v>315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2</v>
      </c>
      <c r="K22" s="10">
        <f>IFERROR(INDEX(REPORT_DATA_BY_DISTRICT!$A:$AH,$D22,MATCH(K$8,REPORT_DATA_BY_DISTRICT!$A$1:$AH$1,0)), "")</f>
        <v>12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16</v>
      </c>
      <c r="O22" s="10">
        <f>IFERROR(INDEX(REPORT_DATA_BY_DISTRICT!$A:$AH,$D22,MATCH(O$8,REPORT_DATA_BY_DISTRICT!$A$1:$AH$1,0)), "")</f>
        <v>6</v>
      </c>
      <c r="P22" s="10">
        <f>IFERROR(INDEX(REPORT_DATA_BY_DISTRICT!$A:$AH,$D22,MATCH(P$8,REPORT_DATA_BY_DISTRICT!$A$1:$AH$1,0)), "")</f>
        <v>29</v>
      </c>
      <c r="Q22" s="10">
        <f>IFERROR(INDEX(REPORT_DATA_BY_DISTRICT!$A:$AH,$D22,MATCH(Q$8,REPORT_DATA_BY_DISTRICT!$A$1:$AH$1,0)), "")</f>
        <v>10</v>
      </c>
      <c r="R22" s="10">
        <f>IFERROR(INDEX(REPORT_DATA_BY_DISTRICT!$A:$AH,$D22,MATCH(R$8,REPORT_DATA_BY_DISTRICT!$A$1:$AH$1,0)), "")</f>
        <v>2</v>
      </c>
      <c r="S22" s="10">
        <f>IFERROR(INDEX(REPORT_DATA_BY_DISTRICT!$A:$AH,$D22,MATCH(S$8,REPORT_DATA_BY_DISTRICT!$A$1:$AH$1,0)), "")</f>
        <v>18</v>
      </c>
    </row>
    <row r="23" spans="3:19" ht="15" customHeight="1">
      <c r="C23" s="64" t="str">
        <f>CONCATENATE(YEAR,":",MONTH,":5:",WEEKLY_REPORT_DAY,":", $A$1)</f>
        <v>2016:3:5:7:BADE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15</v>
      </c>
      <c r="K24" s="17">
        <f t="shared" si="1"/>
        <v>40</v>
      </c>
      <c r="L24" s="49">
        <f t="shared" si="1"/>
        <v>2</v>
      </c>
      <c r="M24" s="17">
        <f t="shared" si="1"/>
        <v>2</v>
      </c>
      <c r="N24" s="52">
        <f t="shared" si="1"/>
        <v>85</v>
      </c>
      <c r="O24" s="17">
        <f t="shared" si="1"/>
        <v>34</v>
      </c>
      <c r="P24" s="17">
        <f t="shared" si="1"/>
        <v>107</v>
      </c>
      <c r="Q24" s="17">
        <f t="shared" si="1"/>
        <v>59</v>
      </c>
      <c r="R24" s="17">
        <f t="shared" si="1"/>
        <v>7</v>
      </c>
      <c r="S24" s="17">
        <f>SUM(S19:S23)</f>
        <v>77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75" priority="10">
      <formula>AND(M$9&lt;&gt;"",M15&gt;=M$9)</formula>
    </cfRule>
  </conditionalFormatting>
  <conditionalFormatting sqref="M15:S15">
    <cfRule type="expression" dxfId="174" priority="9">
      <formula>J15=""</formula>
    </cfRule>
    <cfRule type="expression" dxfId="173" priority="11">
      <formula>AND(M$10&lt;&gt;"",M15&lt;M$10)</formula>
    </cfRule>
    <cfRule type="expression" dxfId="172" priority="12">
      <formula>AND(M$10&lt;&gt;"",M15&gt;=M$10)</formula>
    </cfRule>
  </conditionalFormatting>
  <conditionalFormatting sqref="M12:S13">
    <cfRule type="expression" dxfId="171" priority="6">
      <formula>AND(M$9&lt;&gt;"",M12&gt;=M$9)</formula>
    </cfRule>
  </conditionalFormatting>
  <conditionalFormatting sqref="M12:S13">
    <cfRule type="expression" dxfId="170" priority="5">
      <formula>J12=""</formula>
    </cfRule>
    <cfRule type="expression" dxfId="169" priority="7">
      <formula>AND(M$10&lt;&gt;"",M12&lt;M$10)</formula>
    </cfRule>
    <cfRule type="expression" dxfId="168" priority="8">
      <formula>AND(M$10&lt;&gt;"",M12&gt;=M$10)</formula>
    </cfRule>
  </conditionalFormatting>
  <conditionalFormatting sqref="M14:S14">
    <cfRule type="expression" dxfId="167" priority="2">
      <formula>AND(M$9&lt;&gt;"",M14&gt;=M$9)</formula>
    </cfRule>
  </conditionalFormatting>
  <conditionalFormatting sqref="M14:S14">
    <cfRule type="expression" dxfId="166" priority="1">
      <formula>J14=""</formula>
    </cfRule>
    <cfRule type="expression" dxfId="165" priority="3">
      <formula>AND(M$10&lt;&gt;"",M14&lt;M$10)</formula>
    </cfRule>
    <cfRule type="expression" dxfId="164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1" sqref="E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2016:1:2:7:BADE</v>
      </c>
      <c r="AP77" s="27">
        <f t="shared" ref="AP77:AP88" ca="1" si="13">MATCH(AO77,INDIRECT(CONCATENATE($X$93,"$A:$A")),0)</f>
        <v>2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27</v>
      </c>
      <c r="AS77" s="21">
        <f t="shared" ca="1" si="14"/>
        <v>0</v>
      </c>
      <c r="AT77" s="21">
        <f t="shared" ca="1" si="14"/>
        <v>8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2016:1:3:7:BADE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2016:1:4:7:BADE</v>
      </c>
      <c r="AP79" s="27">
        <f t="shared" ca="1" si="13"/>
        <v>34</v>
      </c>
      <c r="AQ79" s="21">
        <f t="shared" ca="1" si="14"/>
        <v>0</v>
      </c>
      <c r="AR79" s="21">
        <f t="shared" ca="1" si="14"/>
        <v>24</v>
      </c>
      <c r="AS79" s="21">
        <f t="shared" ca="1" si="14"/>
        <v>5</v>
      </c>
      <c r="AT79" s="21">
        <f t="shared" ca="1" si="14"/>
        <v>16</v>
      </c>
      <c r="AU79" s="21">
        <f t="shared" ca="1" si="14"/>
        <v>0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2016:1:5:7:BADE</v>
      </c>
      <c r="AP80" s="27">
        <f t="shared" ca="1" si="13"/>
        <v>66</v>
      </c>
      <c r="AQ80" s="21">
        <f t="shared" ca="1" si="14"/>
        <v>1</v>
      </c>
      <c r="AR80" s="21">
        <f t="shared" ca="1" si="14"/>
        <v>21</v>
      </c>
      <c r="AS80" s="21">
        <f t="shared" ca="1" si="14"/>
        <v>6</v>
      </c>
      <c r="AT80" s="21">
        <f t="shared" ca="1" si="14"/>
        <v>17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2016:2:1:7:BADE</v>
      </c>
      <c r="AP81" s="27">
        <f t="shared" ca="1" si="13"/>
        <v>98</v>
      </c>
      <c r="AQ81" s="21">
        <f t="shared" ca="1" si="14"/>
        <v>1</v>
      </c>
      <c r="AR81" s="21">
        <f t="shared" ca="1" si="14"/>
        <v>19</v>
      </c>
      <c r="AS81" s="21">
        <f t="shared" ca="1" si="14"/>
        <v>4</v>
      </c>
      <c r="AT81" s="21">
        <f t="shared" ca="1" si="14"/>
        <v>16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2016:2:2:7:BADE</v>
      </c>
      <c r="AP82" s="27">
        <f t="shared" ca="1" si="13"/>
        <v>130</v>
      </c>
      <c r="AQ82" s="21">
        <f t="shared" ca="1" si="14"/>
        <v>1</v>
      </c>
      <c r="AR82" s="21">
        <f t="shared" ca="1" si="14"/>
        <v>23</v>
      </c>
      <c r="AS82" s="21">
        <f t="shared" ca="1" si="14"/>
        <v>13</v>
      </c>
      <c r="AT82" s="21">
        <f t="shared" ca="1" si="14"/>
        <v>19</v>
      </c>
      <c r="AU82" s="21">
        <f t="shared" ca="1" si="14"/>
        <v>2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2016:2:3:7:BADE</v>
      </c>
      <c r="AP83" s="27">
        <f t="shared" ca="1" si="13"/>
        <v>162</v>
      </c>
      <c r="AQ83" s="21">
        <f t="shared" ca="1" si="14"/>
        <v>1</v>
      </c>
      <c r="AR83" s="21">
        <f t="shared" ca="1" si="14"/>
        <v>18</v>
      </c>
      <c r="AS83" s="21">
        <f t="shared" ca="1" si="14"/>
        <v>10</v>
      </c>
      <c r="AT83" s="21">
        <f t="shared" ca="1" si="14"/>
        <v>19</v>
      </c>
      <c r="AU83" s="21">
        <f t="shared" ca="1" si="14"/>
        <v>0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2016:2:4:7:BADE</v>
      </c>
      <c r="AP84" s="27">
        <f t="shared" ca="1" si="13"/>
        <v>194</v>
      </c>
      <c r="AQ84" s="21">
        <f t="shared" ca="1" si="14"/>
        <v>0</v>
      </c>
      <c r="AR84" s="21">
        <f t="shared" ca="1" si="14"/>
        <v>22</v>
      </c>
      <c r="AS84" s="21">
        <f t="shared" ca="1" si="14"/>
        <v>7</v>
      </c>
      <c r="AT84" s="21">
        <f t="shared" ca="1" si="14"/>
        <v>22</v>
      </c>
      <c r="AU84" s="21">
        <f t="shared" ca="1" si="14"/>
        <v>2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2016:3:1:7:BADE</v>
      </c>
      <c r="AP85" s="27">
        <f t="shared" ca="1" si="13"/>
        <v>225</v>
      </c>
      <c r="AQ85" s="21">
        <f t="shared" ca="1" si="14"/>
        <v>0</v>
      </c>
      <c r="AR85" s="21">
        <f t="shared" ca="1" si="14"/>
        <v>29</v>
      </c>
      <c r="AS85" s="21">
        <f t="shared" ca="1" si="14"/>
        <v>9</v>
      </c>
      <c r="AT85" s="21">
        <f t="shared" ca="1" si="14"/>
        <v>21</v>
      </c>
      <c r="AU85" s="21">
        <f t="shared" ca="1" si="14"/>
        <v>0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2016:3:2:7:BADE</v>
      </c>
      <c r="AP86" s="27">
        <f t="shared" ca="1" si="13"/>
        <v>256</v>
      </c>
      <c r="AQ86" s="21">
        <f t="shared" ca="1" si="14"/>
        <v>2</v>
      </c>
      <c r="AR86" s="21">
        <f t="shared" ca="1" si="14"/>
        <v>23</v>
      </c>
      <c r="AS86" s="21">
        <f t="shared" ca="1" si="14"/>
        <v>8</v>
      </c>
      <c r="AT86" s="21">
        <f t="shared" ca="1" si="14"/>
        <v>10</v>
      </c>
      <c r="AU86" s="21">
        <f t="shared" ca="1" si="14"/>
        <v>3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2016:3:3:7:BADE</v>
      </c>
      <c r="AP87" s="27">
        <f t="shared" ca="1" si="13"/>
        <v>285</v>
      </c>
      <c r="AQ87" s="21">
        <f t="shared" ca="1" si="14"/>
        <v>0</v>
      </c>
      <c r="AR87" s="21">
        <f t="shared" ca="1" si="14"/>
        <v>17</v>
      </c>
      <c r="AS87" s="21">
        <f t="shared" ca="1" si="14"/>
        <v>11</v>
      </c>
      <c r="AT87" s="21">
        <f t="shared" ca="1" si="14"/>
        <v>18</v>
      </c>
      <c r="AU87" s="21">
        <f t="shared" ca="1" si="14"/>
        <v>2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2016:3:4:7:BADE</v>
      </c>
      <c r="AP88" s="27">
        <f t="shared" ca="1" si="13"/>
        <v>315</v>
      </c>
      <c r="AQ88" s="21">
        <f t="shared" ca="1" si="14"/>
        <v>0</v>
      </c>
      <c r="AR88" s="21">
        <f t="shared" ca="1" si="14"/>
        <v>16</v>
      </c>
      <c r="AS88" s="21">
        <f t="shared" ca="1" si="14"/>
        <v>6</v>
      </c>
      <c r="AT88" s="21">
        <f t="shared" ca="1" si="14"/>
        <v>10</v>
      </c>
      <c r="AU88" s="21">
        <f t="shared" ca="1" si="14"/>
        <v>2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2709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2710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2016  6</v>
      </c>
    </row>
    <row r="107" spans="23:50" ht="23.25">
      <c r="W107" s="7" t="s">
        <v>1479</v>
      </c>
      <c r="X107" s="42" t="str">
        <f>$X$91</f>
        <v>Bade District</v>
      </c>
    </row>
    <row r="108" spans="23:50">
      <c r="X108" s="40" t="str">
        <f>$X$92</f>
        <v>八德地區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2266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2711</v>
      </c>
      <c r="E2" s="75" t="str">
        <f>$A$3</f>
        <v>中壢地區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470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471</v>
      </c>
      <c r="E5" s="83"/>
      <c r="F5" s="5" t="s">
        <v>805</v>
      </c>
      <c r="G5" s="6"/>
      <c r="H5" s="87">
        <f ca="1">ZHONGLI_DISTRICT_GRAPH!$AC$89</f>
        <v>2</v>
      </c>
      <c r="I5" s="88"/>
      <c r="J5" s="88"/>
      <c r="K5" s="89"/>
      <c r="L5" s="45">
        <f>$M$23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Taoyuan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816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467</v>
      </c>
      <c r="C12" s="64" t="str">
        <f>CONCATENATE(YEAR,":",MONTH,":",WEEK,":",WEEKDAY,":",$B12)</f>
        <v>2016:3:4:7:ZHONGLI_1_E</v>
      </c>
      <c r="D12" s="64">
        <f>MATCH($C12,REPORT_DATA_BY_COMP!$A:$A,0)</f>
        <v>1067</v>
      </c>
      <c r="E12" s="65" t="str">
        <f>SUBSTITUTE(VLOOKUP($B12,COMP_LIST!$A:$AA,5,FALSE),"EL","")</f>
        <v>E. Magness / Zhou</v>
      </c>
      <c r="F12" s="4" t="str">
        <f>VLOOKUP($B12,COMP_LIST!$A:$AA,3,FALSE)</f>
        <v>Zhongli 1 E</v>
      </c>
      <c r="G12" s="4" t="str">
        <f>VLOOKUP($B12,COMP_LIST!$A:$AA,4,FALSE)</f>
        <v>中壢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1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12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11</v>
      </c>
    </row>
    <row r="13" spans="1:19" ht="15" customHeight="1">
      <c r="A13" s="1"/>
      <c r="B13" s="1" t="s">
        <v>468</v>
      </c>
      <c r="C13" s="64" t="str">
        <f>CONCATENATE(YEAR,":",MONTH,":",WEEK,":",WEEKDAY,":",$B13)</f>
        <v>2016:3:4:7:ZHONGLI_1_S</v>
      </c>
      <c r="D13" s="64">
        <f>MATCH($C13,REPORT_DATA_BY_COMP!$A:$A,0)</f>
        <v>1068</v>
      </c>
      <c r="E13" s="65" t="str">
        <f>SUBSTITUTE(VLOOKUP($B13,COMP_LIST!$A:$AA,5,FALSE),"EL","")</f>
        <v>S. Komatsu / Clawson</v>
      </c>
      <c r="F13" s="4" t="str">
        <f>VLOOKUP($B13,COMP_LIST!$A:$AA,3,FALSE)</f>
        <v>Zhongli 1 S</v>
      </c>
      <c r="G13" s="4" t="str">
        <f>VLOOKUP($B13,COMP_LIST!$A:$AA,4,FALSE)</f>
        <v>中壢 1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 t="s">
        <v>469</v>
      </c>
      <c r="C14" s="64" t="str">
        <f>CONCATENATE(YEAR,":",MONTH,":",WEEK,":",WEEKDAY,":",$B14)</f>
        <v>2016:3:4:7:ZHONGLI_2_E</v>
      </c>
      <c r="D14" s="64">
        <f>MATCH($C14,REPORT_DATA_BY_COMP!$A:$A,0)</f>
        <v>1069</v>
      </c>
      <c r="E14" s="65" t="str">
        <f>SUBSTITUTE(VLOOKUP($B14,COMP_LIST!$A:$AA,5,FALSE),"EL","")</f>
        <v>E. Seamons DL  / Clark</v>
      </c>
      <c r="F14" s="4" t="str">
        <f>VLOOKUP($B14,COMP_LIST!$A:$AA,3,FALSE)</f>
        <v>Zhongli 2 E</v>
      </c>
      <c r="G14" s="4" t="str">
        <f>VLOOKUP($B14,COMP_LIST!$A:$AA,4,FALSE)</f>
        <v>中壢 2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6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9</v>
      </c>
      <c r="O14" s="10">
        <f>IFERROR(INDEX(REPORT_DATA_BY_COMP!$A:$AH,$D14,MATCH(O$8,REPORT_DATA_BY_COMP!$A$1:$AH$1,0)), "")</f>
        <v>8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/>
      <c r="E15" s="8" t="s">
        <v>819</v>
      </c>
      <c r="F15" s="9"/>
      <c r="G15" s="9"/>
      <c r="H15" s="11">
        <f>SUM(H12:H14)</f>
        <v>0</v>
      </c>
      <c r="I15" s="11">
        <f t="shared" ref="I15:S15" si="0">SUM(I12:I14)</f>
        <v>1</v>
      </c>
      <c r="J15" s="11">
        <f t="shared" si="0"/>
        <v>4</v>
      </c>
      <c r="K15" s="11">
        <f t="shared" si="0"/>
        <v>8</v>
      </c>
      <c r="L15" s="48">
        <f t="shared" si="0"/>
        <v>1</v>
      </c>
      <c r="M15" s="57">
        <f t="shared" si="0"/>
        <v>0</v>
      </c>
      <c r="N15" s="51">
        <f t="shared" si="0"/>
        <v>19</v>
      </c>
      <c r="O15" s="11">
        <f t="shared" si="0"/>
        <v>15</v>
      </c>
      <c r="P15" s="11">
        <f t="shared" si="0"/>
        <v>25</v>
      </c>
      <c r="Q15" s="11">
        <f t="shared" si="0"/>
        <v>21</v>
      </c>
      <c r="R15" s="11">
        <f t="shared" si="0"/>
        <v>0</v>
      </c>
      <c r="S15" s="11">
        <f t="shared" si="0"/>
        <v>19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2703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2016:3:1:7:ZHONGLI</v>
      </c>
      <c r="D18" s="64">
        <f>MATCH($C18,REPORT_DATA_BY_DISTRICT!$A:$A, 0)</f>
        <v>252</v>
      </c>
      <c r="E18" s="19" t="s">
        <v>796</v>
      </c>
      <c r="F18" s="13"/>
      <c r="G18" s="13"/>
      <c r="H18" s="10">
        <f>IFERROR(INDEX(REPORT_DATA_BY_DISTRICT!$A:$AH,$D18,MATCH(H$8,REPORT_DATA_BY_DISTRICT!$A$1:$AH$1,0)), "")</f>
        <v>1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6</v>
      </c>
      <c r="L18" s="10">
        <f>IFERROR(INDEX(REPORT_DATA_BY_DISTRICT!$A:$AH,$D18,MATCH(L$8,REPORT_DATA_BY_DISTRICT!$A$1:$AH$1,0)), "")</f>
        <v>1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20</v>
      </c>
      <c r="O18" s="10">
        <f>IFERROR(INDEX(REPORT_DATA_BY_DISTRICT!$A:$AH,$D18,MATCH(O$8,REPORT_DATA_BY_DISTRICT!$A$1:$AH$1,0)), "")</f>
        <v>6</v>
      </c>
      <c r="P18" s="10">
        <f>IFERROR(INDEX(REPORT_DATA_BY_DISTRICT!$A:$AH,$D18,MATCH(P$8,REPORT_DATA_BY_DISTRICT!$A$1:$AH$1,0)), "")</f>
        <v>17</v>
      </c>
      <c r="Q18" s="10">
        <f>IFERROR(INDEX(REPORT_DATA_BY_DISTRICT!$A:$AH,$D18,MATCH(Q$8,REPORT_DATA_BY_DISTRICT!$A$1:$AH$1,0)), "")</f>
        <v>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13</v>
      </c>
    </row>
    <row r="19" spans="3:19" ht="15" customHeight="1">
      <c r="C19" s="64" t="str">
        <f>CONCATENATE(YEAR,":",MONTH,":2:",WEEKLY_REPORT_DAY,":", $A$1)</f>
        <v>2016:3:2:7:ZHONGLI</v>
      </c>
      <c r="D19" s="64">
        <f>MATCH($C19,REPORT_DATA_BY_DISTRICT!$A:$A, 0)</f>
        <v>281</v>
      </c>
      <c r="E19" s="19" t="s">
        <v>795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18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15</v>
      </c>
    </row>
    <row r="20" spans="3:19" ht="15" customHeight="1">
      <c r="C20" s="64" t="str">
        <f>CONCATENATE(YEAR,":",MONTH,":3:",WEEKLY_REPORT_DAY,":", $A$1)</f>
        <v>2016:3:3:7:ZHONGLI</v>
      </c>
      <c r="D20" s="64">
        <f>MATCH($C20,REPORT_DATA_BY_DISTRICT!$A:$A, 0)</f>
        <v>311</v>
      </c>
      <c r="E20" s="19" t="s">
        <v>797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14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21</v>
      </c>
      <c r="Q20" s="10">
        <f>IFERROR(INDEX(REPORT_DATA_BY_DISTRICT!$A:$AH,$D20,MATCH(Q$8,REPORT_DATA_BY_DISTRICT!$A$1:$AH$1,0)), "")</f>
        <v>10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29</v>
      </c>
    </row>
    <row r="21" spans="3:19" ht="15" customHeight="1">
      <c r="C21" s="64" t="str">
        <f>CONCATENATE(YEAR,":",MONTH,":4:",WEEKLY_REPORT_DAY,":", $A$1)</f>
        <v>2016:3:4:7:ZHONGLI</v>
      </c>
      <c r="D21" s="64">
        <f>MATCH($C21,REPORT_DATA_BY_DISTRICT!$A:$A, 0)</f>
        <v>340</v>
      </c>
      <c r="E21" s="19" t="s">
        <v>798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19</v>
      </c>
      <c r="O21" s="10">
        <f>IFERROR(INDEX(REPORT_DATA_BY_DISTRICT!$A:$AH,$D21,MATCH(O$8,REPORT_DATA_BY_DISTRICT!$A$1:$AH$1,0)), "")</f>
        <v>15</v>
      </c>
      <c r="P21" s="10">
        <f>IFERROR(INDEX(REPORT_DATA_BY_DISTRICT!$A:$AH,$D21,MATCH(P$8,REPORT_DATA_BY_DISTRICT!$A$1:$AH$1,0)), "")</f>
        <v>25</v>
      </c>
      <c r="Q21" s="10">
        <f>IFERROR(INDEX(REPORT_DATA_BY_DISTRICT!$A:$AH,$D21,MATCH(Q$8,REPORT_DATA_BY_DISTRICT!$A$1:$AH$1,0)), "")</f>
        <v>21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19</v>
      </c>
    </row>
    <row r="22" spans="3:19" ht="15" customHeight="1">
      <c r="C22" s="64" t="str">
        <f>CONCATENATE(YEAR,":",MONTH,":5:",WEEKLY_REPORT_DAY,":", $A$1)</f>
        <v>2016:3:5:7:ZHONGLI</v>
      </c>
      <c r="D22" s="64" t="e">
        <f>MATCH($C22,REPORT_DATA_BY_DISTRICT!$A:$A, 0)</f>
        <v>#N/A</v>
      </c>
      <c r="E22" s="19" t="s">
        <v>799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819</v>
      </c>
      <c r="F23" s="14"/>
      <c r="G23" s="14"/>
      <c r="H23" s="17">
        <f>SUM(H18:H22)</f>
        <v>1</v>
      </c>
      <c r="I23" s="17">
        <f t="shared" ref="I23:R23" si="1">SUM(I18:I22)</f>
        <v>3</v>
      </c>
      <c r="J23" s="17">
        <f t="shared" si="1"/>
        <v>14</v>
      </c>
      <c r="K23" s="17">
        <f t="shared" si="1"/>
        <v>22</v>
      </c>
      <c r="L23" s="49">
        <f t="shared" si="1"/>
        <v>3</v>
      </c>
      <c r="M23" s="17">
        <f t="shared" si="1"/>
        <v>2</v>
      </c>
      <c r="N23" s="52">
        <f t="shared" si="1"/>
        <v>71</v>
      </c>
      <c r="O23" s="17">
        <f t="shared" si="1"/>
        <v>31</v>
      </c>
      <c r="P23" s="17">
        <f t="shared" si="1"/>
        <v>81</v>
      </c>
      <c r="Q23" s="17">
        <f t="shared" si="1"/>
        <v>43</v>
      </c>
      <c r="R23" s="17">
        <f t="shared" si="1"/>
        <v>0</v>
      </c>
      <c r="S23" s="17">
        <f>SUM(S18:S22)</f>
        <v>76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63" priority="6">
      <formula>AND(M$9&lt;&gt;"",M12&gt;=M$9)</formula>
    </cfRule>
  </conditionalFormatting>
  <conditionalFormatting sqref="M12:S13">
    <cfRule type="expression" dxfId="162" priority="5">
      <formula>J12=""</formula>
    </cfRule>
    <cfRule type="expression" dxfId="161" priority="7">
      <formula>AND(M$10&lt;&gt;"",M12&lt;M$10)</formula>
    </cfRule>
    <cfRule type="expression" dxfId="160" priority="8">
      <formula>AND(M$10&lt;&gt;"",M12&gt;=M$10)</formula>
    </cfRule>
  </conditionalFormatting>
  <conditionalFormatting sqref="M14:S14">
    <cfRule type="expression" dxfId="159" priority="2">
      <formula>AND(M$9&lt;&gt;"",M14&gt;=M$9)</formula>
    </cfRule>
  </conditionalFormatting>
  <conditionalFormatting sqref="M14:S14">
    <cfRule type="expression" dxfId="158" priority="1">
      <formula>J14=""</formula>
    </cfRule>
    <cfRule type="expression" dxfId="157" priority="3">
      <formula>AND(M$10&lt;&gt;"",M14&lt;M$10)</formula>
    </cfRule>
    <cfRule type="expression" dxfId="156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1" sqref="E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2016:1:2:7:ZHONGLI</v>
      </c>
      <c r="AP77" s="27">
        <f t="shared" ref="AP77:AP88" ca="1" si="13">MATCH(AO77,INDIRECT(CONCATENATE($X$93,"$A:$A")),0)</f>
        <v>30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17</v>
      </c>
      <c r="AS77" s="21">
        <f t="shared" ca="1" si="14"/>
        <v>0</v>
      </c>
      <c r="AT77" s="21">
        <f t="shared" ca="1" si="14"/>
        <v>6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18</v>
      </c>
      <c r="AX77" s="21">
        <f t="shared" ref="AX77:AX88" si="17">3*$X$97</f>
        <v>9</v>
      </c>
      <c r="AY77" s="21">
        <f t="shared" ref="AY77:AY88" si="18">5*$X$97</f>
        <v>15</v>
      </c>
      <c r="AZ77" s="21">
        <f t="shared" ref="AZ77:AZ88" si="19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2016:1:3:7:ZHONGLI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18</v>
      </c>
      <c r="AX78" s="21">
        <f t="shared" si="17"/>
        <v>9</v>
      </c>
      <c r="AY78" s="21">
        <f t="shared" si="18"/>
        <v>15</v>
      </c>
      <c r="AZ78" s="21">
        <f t="shared" si="19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2016:1:4:7:ZHONGLI</v>
      </c>
      <c r="AP79" s="27">
        <f t="shared" ca="1" si="13"/>
        <v>62</v>
      </c>
      <c r="AQ79" s="21">
        <f t="shared" ca="1" si="14"/>
        <v>0</v>
      </c>
      <c r="AR79" s="21">
        <f t="shared" ca="1" si="14"/>
        <v>17</v>
      </c>
      <c r="AS79" s="21">
        <f t="shared" ca="1" si="14"/>
        <v>4</v>
      </c>
      <c r="AT79" s="21">
        <f t="shared" ca="1" si="14"/>
        <v>10</v>
      </c>
      <c r="AU79" s="21">
        <f t="shared" ca="1" si="14"/>
        <v>0</v>
      </c>
      <c r="AV79" s="21">
        <f t="shared" si="15"/>
        <v>1</v>
      </c>
      <c r="AW79" s="21">
        <f t="shared" si="16"/>
        <v>18</v>
      </c>
      <c r="AX79" s="21">
        <f t="shared" si="17"/>
        <v>9</v>
      </c>
      <c r="AY79" s="21">
        <f t="shared" si="18"/>
        <v>15</v>
      </c>
      <c r="AZ79" s="21">
        <f t="shared" si="19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2016:1:5:7:ZHONGLI</v>
      </c>
      <c r="AP80" s="27">
        <f t="shared" ca="1" si="13"/>
        <v>94</v>
      </c>
      <c r="AQ80" s="21">
        <f t="shared" ca="1" si="14"/>
        <v>0</v>
      </c>
      <c r="AR80" s="21">
        <f t="shared" ca="1" si="14"/>
        <v>22</v>
      </c>
      <c r="AS80" s="21">
        <f t="shared" ca="1" si="14"/>
        <v>5</v>
      </c>
      <c r="AT80" s="21">
        <f t="shared" ca="1" si="14"/>
        <v>9</v>
      </c>
      <c r="AU80" s="21">
        <f t="shared" ca="1" si="14"/>
        <v>0</v>
      </c>
      <c r="AV80" s="21">
        <f t="shared" si="15"/>
        <v>1</v>
      </c>
      <c r="AW80" s="21">
        <f t="shared" si="16"/>
        <v>18</v>
      </c>
      <c r="AX80" s="21">
        <f t="shared" si="17"/>
        <v>9</v>
      </c>
      <c r="AY80" s="21">
        <f t="shared" si="18"/>
        <v>15</v>
      </c>
      <c r="AZ80" s="21">
        <f t="shared" si="19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2016:2:1:7:ZHONGLI</v>
      </c>
      <c r="AP81" s="27">
        <f t="shared" ca="1" si="13"/>
        <v>126</v>
      </c>
      <c r="AQ81" s="21">
        <f t="shared" ca="1" si="14"/>
        <v>0</v>
      </c>
      <c r="AR81" s="21">
        <f t="shared" ca="1" si="14"/>
        <v>26</v>
      </c>
      <c r="AS81" s="21">
        <f t="shared" ca="1" si="14"/>
        <v>5</v>
      </c>
      <c r="AT81" s="21">
        <f t="shared" ca="1" si="14"/>
        <v>16</v>
      </c>
      <c r="AU81" s="21">
        <f t="shared" ca="1" si="14"/>
        <v>0</v>
      </c>
      <c r="AV81" s="21">
        <f t="shared" si="15"/>
        <v>1</v>
      </c>
      <c r="AW81" s="21">
        <f t="shared" si="16"/>
        <v>18</v>
      </c>
      <c r="AX81" s="21">
        <f t="shared" si="17"/>
        <v>9</v>
      </c>
      <c r="AY81" s="21">
        <f t="shared" si="18"/>
        <v>15</v>
      </c>
      <c r="AZ81" s="21">
        <f t="shared" si="19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2016:2:2:7:ZHONGLI</v>
      </c>
      <c r="AP82" s="27">
        <f t="shared" ca="1" si="13"/>
        <v>158</v>
      </c>
      <c r="AQ82" s="21">
        <f t="shared" ca="1" si="14"/>
        <v>0</v>
      </c>
      <c r="AR82" s="21">
        <f t="shared" ca="1" si="14"/>
        <v>18</v>
      </c>
      <c r="AS82" s="21">
        <f t="shared" ca="1" si="14"/>
        <v>3</v>
      </c>
      <c r="AT82" s="21">
        <f t="shared" ca="1" si="14"/>
        <v>14</v>
      </c>
      <c r="AU82" s="21">
        <f t="shared" ca="1" si="14"/>
        <v>1</v>
      </c>
      <c r="AV82" s="21">
        <f t="shared" si="15"/>
        <v>1</v>
      </c>
      <c r="AW82" s="21">
        <f t="shared" si="16"/>
        <v>18</v>
      </c>
      <c r="AX82" s="21">
        <f t="shared" si="17"/>
        <v>9</v>
      </c>
      <c r="AY82" s="21">
        <f t="shared" si="18"/>
        <v>15</v>
      </c>
      <c r="AZ82" s="21">
        <f t="shared" si="19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2016:2:3:7:ZHONGLI</v>
      </c>
      <c r="AP83" s="27">
        <f t="shared" ca="1" si="13"/>
        <v>190</v>
      </c>
      <c r="AQ83" s="21">
        <f t="shared" ca="1" si="14"/>
        <v>0</v>
      </c>
      <c r="AR83" s="21">
        <f t="shared" ca="1" si="14"/>
        <v>23</v>
      </c>
      <c r="AS83" s="21">
        <f t="shared" ca="1" si="14"/>
        <v>8</v>
      </c>
      <c r="AT83" s="21">
        <f t="shared" ca="1" si="14"/>
        <v>8</v>
      </c>
      <c r="AU83" s="21">
        <f t="shared" ca="1" si="14"/>
        <v>2</v>
      </c>
      <c r="AV83" s="21">
        <f t="shared" si="15"/>
        <v>1</v>
      </c>
      <c r="AW83" s="21">
        <f t="shared" si="16"/>
        <v>18</v>
      </c>
      <c r="AX83" s="21">
        <f t="shared" si="17"/>
        <v>9</v>
      </c>
      <c r="AY83" s="21">
        <f t="shared" si="18"/>
        <v>15</v>
      </c>
      <c r="AZ83" s="21">
        <f t="shared" si="19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2016:2:4:7:ZHONGLI</v>
      </c>
      <c r="AP84" s="27">
        <f t="shared" ca="1" si="13"/>
        <v>221</v>
      </c>
      <c r="AQ84" s="21">
        <f t="shared" ca="1" si="14"/>
        <v>0</v>
      </c>
      <c r="AR84" s="21">
        <f t="shared" ca="1" si="14"/>
        <v>23</v>
      </c>
      <c r="AS84" s="21">
        <f t="shared" ca="1" si="14"/>
        <v>5</v>
      </c>
      <c r="AT84" s="21">
        <f t="shared" ca="1" si="14"/>
        <v>6</v>
      </c>
      <c r="AU84" s="21">
        <f t="shared" ca="1" si="14"/>
        <v>0</v>
      </c>
      <c r="AV84" s="21">
        <f t="shared" si="15"/>
        <v>1</v>
      </c>
      <c r="AW84" s="21">
        <f t="shared" si="16"/>
        <v>18</v>
      </c>
      <c r="AX84" s="21">
        <f t="shared" si="17"/>
        <v>9</v>
      </c>
      <c r="AY84" s="21">
        <f t="shared" si="18"/>
        <v>15</v>
      </c>
      <c r="AZ84" s="21">
        <f t="shared" si="19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2016:3:1:7:ZHONGLI</v>
      </c>
      <c r="AP85" s="27">
        <f t="shared" ca="1" si="13"/>
        <v>252</v>
      </c>
      <c r="AQ85" s="21">
        <f t="shared" ca="1" si="14"/>
        <v>0</v>
      </c>
      <c r="AR85" s="21">
        <f t="shared" ca="1" si="14"/>
        <v>20</v>
      </c>
      <c r="AS85" s="21">
        <f t="shared" ca="1" si="14"/>
        <v>6</v>
      </c>
      <c r="AT85" s="21">
        <f t="shared" ca="1" si="14"/>
        <v>8</v>
      </c>
      <c r="AU85" s="21">
        <f t="shared" ca="1" si="14"/>
        <v>0</v>
      </c>
      <c r="AV85" s="21">
        <f t="shared" si="15"/>
        <v>1</v>
      </c>
      <c r="AW85" s="21">
        <f t="shared" si="16"/>
        <v>18</v>
      </c>
      <c r="AX85" s="21">
        <f t="shared" si="17"/>
        <v>9</v>
      </c>
      <c r="AY85" s="21">
        <f t="shared" si="18"/>
        <v>15</v>
      </c>
      <c r="AZ85" s="21">
        <f t="shared" si="19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2016:3:2:7:ZHONGLI</v>
      </c>
      <c r="AP86" s="27">
        <f t="shared" ca="1" si="13"/>
        <v>281</v>
      </c>
      <c r="AQ86" s="21">
        <f t="shared" ca="1" si="14"/>
        <v>1</v>
      </c>
      <c r="AR86" s="21">
        <f t="shared" ca="1" si="14"/>
        <v>18</v>
      </c>
      <c r="AS86" s="21">
        <f t="shared" ca="1" si="14"/>
        <v>5</v>
      </c>
      <c r="AT86" s="21">
        <f t="shared" ca="1" si="14"/>
        <v>4</v>
      </c>
      <c r="AU86" s="21">
        <f t="shared" ca="1" si="14"/>
        <v>0</v>
      </c>
      <c r="AV86" s="21">
        <f t="shared" si="15"/>
        <v>1</v>
      </c>
      <c r="AW86" s="21">
        <f t="shared" si="16"/>
        <v>18</v>
      </c>
      <c r="AX86" s="21">
        <f t="shared" si="17"/>
        <v>9</v>
      </c>
      <c r="AY86" s="21">
        <f t="shared" si="18"/>
        <v>15</v>
      </c>
      <c r="AZ86" s="21">
        <f t="shared" si="19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2016:3:3:7:ZHONGLI</v>
      </c>
      <c r="AP87" s="27">
        <f t="shared" ca="1" si="13"/>
        <v>311</v>
      </c>
      <c r="AQ87" s="21">
        <f t="shared" ca="1" si="14"/>
        <v>1</v>
      </c>
      <c r="AR87" s="21">
        <f t="shared" ca="1" si="14"/>
        <v>14</v>
      </c>
      <c r="AS87" s="21">
        <f t="shared" ca="1" si="14"/>
        <v>5</v>
      </c>
      <c r="AT87" s="21">
        <f t="shared" ca="1" si="14"/>
        <v>10</v>
      </c>
      <c r="AU87" s="21">
        <f t="shared" ca="1" si="14"/>
        <v>0</v>
      </c>
      <c r="AV87" s="21">
        <f t="shared" si="15"/>
        <v>1</v>
      </c>
      <c r="AW87" s="21">
        <f t="shared" si="16"/>
        <v>18</v>
      </c>
      <c r="AX87" s="21">
        <f t="shared" si="17"/>
        <v>9</v>
      </c>
      <c r="AY87" s="21">
        <f t="shared" si="18"/>
        <v>15</v>
      </c>
      <c r="AZ87" s="21">
        <f t="shared" si="19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2016:3:4:7:ZHONGLI</v>
      </c>
      <c r="AP88" s="27">
        <f t="shared" ca="1" si="13"/>
        <v>340</v>
      </c>
      <c r="AQ88" s="21">
        <f t="shared" ca="1" si="14"/>
        <v>0</v>
      </c>
      <c r="AR88" s="21">
        <f t="shared" ca="1" si="14"/>
        <v>19</v>
      </c>
      <c r="AS88" s="21">
        <f t="shared" ca="1" si="14"/>
        <v>15</v>
      </c>
      <c r="AT88" s="21">
        <f t="shared" ca="1" si="14"/>
        <v>21</v>
      </c>
      <c r="AU88" s="21">
        <f t="shared" ca="1" si="14"/>
        <v>0</v>
      </c>
      <c r="AV88" s="21">
        <f t="shared" si="15"/>
        <v>1</v>
      </c>
      <c r="AW88" s="21">
        <f t="shared" si="16"/>
        <v>18</v>
      </c>
      <c r="AX88" s="21">
        <f t="shared" si="17"/>
        <v>9</v>
      </c>
      <c r="AY88" s="21">
        <f t="shared" si="18"/>
        <v>15</v>
      </c>
      <c r="AZ88" s="21">
        <f t="shared" si="19"/>
        <v>3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1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2266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2711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2712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Zhongli District</v>
      </c>
    </row>
    <row r="108" spans="23:50">
      <c r="X108" s="40" t="str">
        <f>$X$92</f>
        <v>中壢地區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9"/>
  <sheetViews>
    <sheetView tabSelected="1" topLeftCell="E7" zoomScaleNormal="100" zoomScaleSheetLayoutView="115" workbookViewId="0">
      <selection activeCell="O36" sqref="O3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1978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2324</v>
      </c>
      <c r="E2" s="75" t="str">
        <f>$A$3</f>
        <v>東臺北地帶</v>
      </c>
      <c r="F2" s="26" t="s">
        <v>806</v>
      </c>
      <c r="G2" s="77">
        <f>$A$6</f>
        <v>88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2325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2326</v>
      </c>
      <c r="E4" s="82">
        <f>DATE</f>
        <v>42456</v>
      </c>
      <c r="F4" s="23" t="s">
        <v>804</v>
      </c>
      <c r="G4" s="24"/>
      <c r="H4" s="84">
        <f>ROUND($G$2/12*MONTH,0)</f>
        <v>22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2327</v>
      </c>
      <c r="E5" s="83"/>
      <c r="F5" s="5" t="s">
        <v>805</v>
      </c>
      <c r="G5" s="6"/>
      <c r="H5" s="87">
        <f ca="1">EAST_ZONE_GRAPH!$AC$89</f>
        <v>11</v>
      </c>
      <c r="I5" s="88"/>
      <c r="J5" s="88"/>
      <c r="K5" s="89"/>
      <c r="L5" s="45">
        <f ca="1">$M$39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88</v>
      </c>
      <c r="E6" s="34" t="str">
        <f>$A$4</f>
        <v>East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2328</v>
      </c>
      <c r="B11" s="1"/>
      <c r="E11" s="5" t="str">
        <f ca="1"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2086</v>
      </c>
      <c r="C12" s="64" t="str">
        <f>CONCATENATE(YEAR,":",MONTH,":",WEEK,":",WEEKDAY,":",$B12)</f>
        <v>2016:3:4:7:SONGSHAN_ZL</v>
      </c>
      <c r="D12" s="64">
        <f>MATCH($C12,REPORT_DATA_BY_COMP!$A:$A,0)</f>
        <v>1024</v>
      </c>
      <c r="E12" s="65" t="str">
        <f>SUBSTITUTE(VLOOKUP($B12,COMP_LIST!$A:$AA,5,FALSE),"EL","")</f>
        <v>E. Liston ZL / Tan ZL</v>
      </c>
      <c r="F12" s="4" t="str">
        <f>VLOOKUP($B12,COMP_LIST!$A:$AA,3,FALSE)</f>
        <v>Songshan ZL</v>
      </c>
      <c r="G12" s="4" t="str">
        <f>VLOOKUP($B12,COMP_LIST!$A:$AA,4,FALSE)</f>
        <v>松山 ZL</v>
      </c>
      <c r="H12" s="10">
        <f ca="1">IFERROR(INDEX(REPORT_DATA_BY_COMP!$A:$AH,$D12,MATCH(H$8,REPORT_DATA_BY_COMP!$A$1:$AH$1,0)), "")</f>
        <v>0</v>
      </c>
      <c r="I12" s="10">
        <f ca="1">IFERROR(INDEX(REPORT_DATA_BY_COMP!$A:$AH,$D12,MATCH(I$8,REPORT_DATA_BY_COMP!$A$1:$AH$1,0)), "")</f>
        <v>0</v>
      </c>
      <c r="J12" s="10">
        <f ca="1">IFERROR(INDEX(REPORT_DATA_BY_COMP!$A:$AH,$D12,MATCH(J$8,REPORT_DATA_BY_COMP!$A$1:$AH$1,0)), "")</f>
        <v>3</v>
      </c>
      <c r="K12" s="10">
        <f ca="1">IFERROR(INDEX(REPORT_DATA_BY_COMP!$A:$AH,$D12,MATCH(K$8,REPORT_DATA_BY_COMP!$A$1:$AH$1,0)), "")</f>
        <v>7</v>
      </c>
      <c r="L12" s="47">
        <f ca="1">IFERROR(INDEX(REPORT_DATA_BY_COMP!$A:$AH,$D12,MATCH(L$8,REPORT_DATA_BY_COMP!$A$1:$AH$1,0)), "")</f>
        <v>0</v>
      </c>
      <c r="M12" s="59">
        <f ca="1">IFERROR(INDEX(REPORT_DATA_BY_COMP!$A:$AH,$D12,MATCH(M$8,REPORT_DATA_BY_COMP!$A$1:$AH$1,0)), "")</f>
        <v>0</v>
      </c>
      <c r="N12" s="50">
        <f ca="1">IFERROR(INDEX(REPORT_DATA_BY_COMP!$A:$AH,$D12,MATCH(N$8,REPORT_DATA_BY_COMP!$A$1:$AH$1,0)), "")</f>
        <v>11</v>
      </c>
      <c r="O12" s="10">
        <f ca="1">IFERROR(INDEX(REPORT_DATA_BY_COMP!$A:$AH,$D12,MATCH(O$8,REPORT_DATA_BY_COMP!$A$1:$AH$1,0)), "")</f>
        <v>5</v>
      </c>
      <c r="P12" s="10">
        <f ca="1">IFERROR(INDEX(REPORT_DATA_BY_COMP!$A:$AH,$D12,MATCH(P$8,REPORT_DATA_BY_COMP!$A$1:$AH$1,0)), "")</f>
        <v>14</v>
      </c>
      <c r="Q12" s="10">
        <f ca="1">IFERROR(INDEX(REPORT_DATA_BY_COMP!$A:$AH,$D12,MATCH(Q$8,REPORT_DATA_BY_COMP!$A$1:$AH$1,0)), "")</f>
        <v>5</v>
      </c>
      <c r="R12" s="10">
        <f ca="1">IFERROR(INDEX(REPORT_DATA_BY_COMP!$A:$AH,$D12,MATCH(R$8,REPORT_DATA_BY_COMP!$A$1:$AH$1,0)), "")</f>
        <v>1</v>
      </c>
      <c r="S12" s="10">
        <f ca="1">IFERROR(INDEX(REPORT_DATA_BY_COMP!$A:$AH,$D12,MATCH(S$8,REPORT_DATA_BY_COMP!$A$1:$AH$1,0)), "")</f>
        <v>17</v>
      </c>
    </row>
    <row r="13" spans="1:19" ht="15" customHeight="1">
      <c r="A13" s="1"/>
      <c r="B13" s="1" t="s">
        <v>2090</v>
      </c>
      <c r="C13" s="64" t="str">
        <f>CONCATENATE(YEAR,":",MONTH,":",WEEK,":",WEEKDAY,":",$B13)</f>
        <v>2016:3:4:7:SONGSHAN_S</v>
      </c>
      <c r="D13" s="64">
        <f>MATCH($C13,REPORT_DATA_BY_COMP!$A:$A,0)</f>
        <v>1023</v>
      </c>
      <c r="E13" s="65" t="str">
        <f>SUBSTITUTE(VLOOKUP($B13,COMP_LIST!$A:$AA,5,FALSE),"EL","")</f>
        <v>S. Bowman STL / Torres Ortiz STL</v>
      </c>
      <c r="F13" s="4" t="str">
        <f>VLOOKUP($B13,COMP_LIST!$A:$AA,3,FALSE)</f>
        <v>Songshan S</v>
      </c>
      <c r="G13" s="4" t="str">
        <f>VLOOKUP($B13,COMP_LIST!$A:$AA,4,FALSE)</f>
        <v>松山姐妹</v>
      </c>
      <c r="H13" s="10">
        <f ca="1">IFERROR(INDEX(REPORT_DATA_BY_COMP!$A:$AH,$D13,MATCH(H$8,REPORT_DATA_BY_COMP!$A$1:$AH$1,0)), "")</f>
        <v>0</v>
      </c>
      <c r="I13" s="10">
        <f ca="1">IFERROR(INDEX(REPORT_DATA_BY_COMP!$A:$AH,$D13,MATCH(I$8,REPORT_DATA_BY_COMP!$A$1:$AH$1,0)), "")</f>
        <v>0</v>
      </c>
      <c r="J13" s="10">
        <f ca="1">IFERROR(INDEX(REPORT_DATA_BY_COMP!$A:$AH,$D13,MATCH(J$8,REPORT_DATA_BY_COMP!$A$1:$AH$1,0)), "")</f>
        <v>2</v>
      </c>
      <c r="K13" s="10">
        <f ca="1">IFERROR(INDEX(REPORT_DATA_BY_COMP!$A:$AH,$D13,MATCH(K$8,REPORT_DATA_BY_COMP!$A$1:$AH$1,0)), "")</f>
        <v>3</v>
      </c>
      <c r="L13" s="47">
        <f ca="1">IFERROR(INDEX(REPORT_DATA_BY_COMP!$A:$AH,$D13,MATCH(L$8,REPORT_DATA_BY_COMP!$A$1:$AH$1,0)), "")</f>
        <v>0</v>
      </c>
      <c r="M13" s="56">
        <f ca="1">IFERROR(INDEX(REPORT_DATA_BY_COMP!$A:$AH,$D13,MATCH(M$8,REPORT_DATA_BY_COMP!$A$1:$AH$1,0)), "")</f>
        <v>0</v>
      </c>
      <c r="N13" s="50">
        <f ca="1">IFERROR(INDEX(REPORT_DATA_BY_COMP!$A:$AH,$D13,MATCH(N$8,REPORT_DATA_BY_COMP!$A$1:$AH$1,0)), "")</f>
        <v>10</v>
      </c>
      <c r="O13" s="10">
        <f ca="1">IFERROR(INDEX(REPORT_DATA_BY_COMP!$A:$AH,$D13,MATCH(O$8,REPORT_DATA_BY_COMP!$A$1:$AH$1,0)), "")</f>
        <v>1</v>
      </c>
      <c r="P13" s="10">
        <f ca="1">IFERROR(INDEX(REPORT_DATA_BY_COMP!$A:$AH,$D13,MATCH(P$8,REPORT_DATA_BY_COMP!$A$1:$AH$1,0)), "")</f>
        <v>9</v>
      </c>
      <c r="Q13" s="10">
        <f ca="1">IFERROR(INDEX(REPORT_DATA_BY_COMP!$A:$AH,$D13,MATCH(Q$8,REPORT_DATA_BY_COMP!$A$1:$AH$1,0)), "")</f>
        <v>5</v>
      </c>
      <c r="R13" s="10">
        <f ca="1">IFERROR(INDEX(REPORT_DATA_BY_COMP!$A:$AH,$D13,MATCH(R$8,REPORT_DATA_BY_COMP!$A$1:$AH$1,0)), "")</f>
        <v>0</v>
      </c>
      <c r="S13" s="10">
        <f ca="1">IFERROR(INDEX(REPORT_DATA_BY_COMP!$A:$AH,$D13,MATCH(S$8,REPORT_DATA_BY_COMP!$A$1:$AH$1,0)), "")</f>
        <v>6</v>
      </c>
    </row>
    <row r="14" spans="1:19" ht="15" customHeight="1">
      <c r="A14" s="1"/>
      <c r="B14" s="1" t="s">
        <v>2038</v>
      </c>
      <c r="C14" s="64" t="str">
        <f>CONCATENATE(YEAR,":",MONTH,":",WEEK,":",WEEKDAY,":",$B14)</f>
        <v>2016:3:4:7:NEIHU_E</v>
      </c>
      <c r="D14" s="64">
        <f>MATCH($C14,REPORT_DATA_BY_COMP!$A:$A,0)</f>
        <v>1013</v>
      </c>
      <c r="E14" s="65" t="str">
        <f>SUBSTITUTE(VLOOKUP($B14,COMP_LIST!$A:$AA,5,FALSE),"EL","")</f>
        <v>E. Dorius DL / Bezzant</v>
      </c>
      <c r="F14" s="4" t="str">
        <f>VLOOKUP($B14,COMP_LIST!$A:$AA,3,FALSE)</f>
        <v>Neihu E</v>
      </c>
      <c r="G14" s="4" t="str">
        <f>VLOOKUP($B14,COMP_LIST!$A:$AA,4,FALSE)</f>
        <v>內湖長老</v>
      </c>
      <c r="H14" s="10">
        <f ca="1">IFERROR(INDEX(REPORT_DATA_BY_COMP!$A:$AH,$D14,MATCH(H$8,REPORT_DATA_BY_COMP!$A$1:$AH$1,0)), "")</f>
        <v>0</v>
      </c>
      <c r="I14" s="10">
        <f ca="1">IFERROR(INDEX(REPORT_DATA_BY_COMP!$A:$AH,$D14,MATCH(I$8,REPORT_DATA_BY_COMP!$A$1:$AH$1,0)), "")</f>
        <v>0</v>
      </c>
      <c r="J14" s="10">
        <f ca="1">IFERROR(INDEX(REPORT_DATA_BY_COMP!$A:$AH,$D14,MATCH(J$8,REPORT_DATA_BY_COMP!$A$1:$AH$1,0)), "")</f>
        <v>1</v>
      </c>
      <c r="K14" s="10">
        <f ca="1">IFERROR(INDEX(REPORT_DATA_BY_COMP!$A:$AH,$D14,MATCH(K$8,REPORT_DATA_BY_COMP!$A$1:$AH$1,0)), "")</f>
        <v>6</v>
      </c>
      <c r="L14" s="47">
        <f ca="1">IFERROR(INDEX(REPORT_DATA_BY_COMP!$A:$AH,$D14,MATCH(L$8,REPORT_DATA_BY_COMP!$A$1:$AH$1,0)), "")</f>
        <v>0</v>
      </c>
      <c r="M14" s="56">
        <f ca="1">IFERROR(INDEX(REPORT_DATA_BY_COMP!$A:$AH,$D14,MATCH(M$8,REPORT_DATA_BY_COMP!$A$1:$AH$1,0)), "")</f>
        <v>0</v>
      </c>
      <c r="N14" s="50">
        <f ca="1">IFERROR(INDEX(REPORT_DATA_BY_COMP!$A:$AH,$D14,MATCH(N$8,REPORT_DATA_BY_COMP!$A$1:$AH$1,0)), "")</f>
        <v>7</v>
      </c>
      <c r="O14" s="10">
        <f ca="1">IFERROR(INDEX(REPORT_DATA_BY_COMP!$A:$AH,$D14,MATCH(O$8,REPORT_DATA_BY_COMP!$A$1:$AH$1,0)), "")</f>
        <v>2</v>
      </c>
      <c r="P14" s="10">
        <f ca="1">IFERROR(INDEX(REPORT_DATA_BY_COMP!$A:$AH,$D14,MATCH(P$8,REPORT_DATA_BY_COMP!$A$1:$AH$1,0)), "")</f>
        <v>6</v>
      </c>
      <c r="Q14" s="10">
        <f ca="1">IFERROR(INDEX(REPORT_DATA_BY_COMP!$A:$AH,$D14,MATCH(Q$8,REPORT_DATA_BY_COMP!$A$1:$AH$1,0)), "")</f>
        <v>5</v>
      </c>
      <c r="R14" s="10">
        <f ca="1">IFERROR(INDEX(REPORT_DATA_BY_COMP!$A:$AH,$D14,MATCH(R$8,REPORT_DATA_BY_COMP!$A$1:$AH$1,0)), "")</f>
        <v>2</v>
      </c>
      <c r="S14" s="10">
        <f ca="1">IFERROR(INDEX(REPORT_DATA_BY_COMP!$A:$AH,$D14,MATCH(S$8,REPORT_DATA_BY_COMP!$A$1:$AH$1,0)), "")</f>
        <v>3</v>
      </c>
    </row>
    <row r="15" spans="1:19" ht="15" customHeight="1">
      <c r="A15" s="1"/>
      <c r="B15" s="1" t="s">
        <v>2044</v>
      </c>
      <c r="C15" s="64" t="str">
        <f>CONCATENATE(YEAR,":",MONTH,":",WEEK,":",WEEKDAY,":",$B15)</f>
        <v>2016:3:4:7:NEIHU_S</v>
      </c>
      <c r="D15" s="64">
        <f>MATCH($C15,REPORT_DATA_BY_COMP!$A:$A,0)</f>
        <v>1014</v>
      </c>
      <c r="E15" s="65" t="str">
        <f>SUBSTITUTE(VLOOKUP($B15,COMP_LIST!$A:$AA,5,FALSE),"EL","")</f>
        <v>S. Gabbitas  / Wu</v>
      </c>
      <c r="F15" s="4" t="str">
        <f>VLOOKUP($B15,COMP_LIST!$A:$AA,3,FALSE)</f>
        <v>Neihu S</v>
      </c>
      <c r="G15" s="4" t="str">
        <f>VLOOKUP($B15,COMP_LIST!$A:$AA,4,FALSE)</f>
        <v>內湖姐妹</v>
      </c>
      <c r="H15" s="10">
        <f ca="1">IFERROR(INDEX(REPORT_DATA_BY_COMP!$A:$AH,$D15,MATCH(H$8,REPORT_DATA_BY_COMP!$A$1:$AH$1,0)), "")</f>
        <v>0</v>
      </c>
      <c r="I15" s="10">
        <f ca="1">IFERROR(INDEX(REPORT_DATA_BY_COMP!$A:$AH,$D15,MATCH(I$8,REPORT_DATA_BY_COMP!$A$1:$AH$1,0)), "")</f>
        <v>0</v>
      </c>
      <c r="J15" s="10">
        <f ca="1">IFERROR(INDEX(REPORT_DATA_BY_COMP!$A:$AH,$D15,MATCH(J$8,REPORT_DATA_BY_COMP!$A$1:$AH$1,0)), "")</f>
        <v>1</v>
      </c>
      <c r="K15" s="10">
        <f ca="1">IFERROR(INDEX(REPORT_DATA_BY_COMP!$A:$AH,$D15,MATCH(K$8,REPORT_DATA_BY_COMP!$A$1:$AH$1,0)), "")</f>
        <v>4</v>
      </c>
      <c r="L15" s="47">
        <f ca="1">IFERROR(INDEX(REPORT_DATA_BY_COMP!$A:$AH,$D15,MATCH(L$8,REPORT_DATA_BY_COMP!$A$1:$AH$1,0)), "")</f>
        <v>0</v>
      </c>
      <c r="M15" s="56">
        <f ca="1">IFERROR(INDEX(REPORT_DATA_BY_COMP!$A:$AH,$D15,MATCH(M$8,REPORT_DATA_BY_COMP!$A$1:$AH$1,0)), "")</f>
        <v>0</v>
      </c>
      <c r="N15" s="50">
        <f ca="1">IFERROR(INDEX(REPORT_DATA_BY_COMP!$A:$AH,$D15,MATCH(N$8,REPORT_DATA_BY_COMP!$A$1:$AH$1,0)), "")</f>
        <v>5</v>
      </c>
      <c r="O15" s="10">
        <f ca="1">IFERROR(INDEX(REPORT_DATA_BY_COMP!$A:$AH,$D15,MATCH(O$8,REPORT_DATA_BY_COMP!$A$1:$AH$1,0)), "")</f>
        <v>3</v>
      </c>
      <c r="P15" s="10">
        <f ca="1">IFERROR(INDEX(REPORT_DATA_BY_COMP!$A:$AH,$D15,MATCH(P$8,REPORT_DATA_BY_COMP!$A$1:$AH$1,0)), "")</f>
        <v>5</v>
      </c>
      <c r="Q15" s="10">
        <f ca="1">IFERROR(INDEX(REPORT_DATA_BY_COMP!$A:$AH,$D15,MATCH(Q$8,REPORT_DATA_BY_COMP!$A$1:$AH$1,0)), "")</f>
        <v>4</v>
      </c>
      <c r="R15" s="10">
        <f ca="1">IFERROR(INDEX(REPORT_DATA_BY_COMP!$A:$AH,$D15,MATCH(R$8,REPORT_DATA_BY_COMP!$A$1:$AH$1,0)), "")</f>
        <v>0</v>
      </c>
      <c r="S15" s="10">
        <f ca="1">IFERROR(INDEX(REPORT_DATA_BY_COMP!$A:$AH,$D15,MATCH(S$8,REPORT_DATA_BY_COMP!$A$1:$AH$1,0)), "")</f>
        <v>7</v>
      </c>
    </row>
    <row r="16" spans="1:19" ht="15" customHeight="1">
      <c r="A16" s="1"/>
      <c r="B16" s="1"/>
      <c r="E16" s="8" t="s">
        <v>819</v>
      </c>
      <c r="F16" s="9"/>
      <c r="G16" s="9"/>
      <c r="H16" s="11">
        <f ca="1">SUM(H12:H15)</f>
        <v>0</v>
      </c>
      <c r="I16" s="11">
        <f t="shared" ref="I16:R16" ca="1" si="0">SUM(I12:I15)</f>
        <v>0</v>
      </c>
      <c r="J16" s="11">
        <f t="shared" ca="1" si="0"/>
        <v>7</v>
      </c>
      <c r="K16" s="11">
        <f t="shared" ca="1" si="0"/>
        <v>20</v>
      </c>
      <c r="L16" s="48">
        <f t="shared" ca="1" si="0"/>
        <v>0</v>
      </c>
      <c r="M16" s="57">
        <f t="shared" ca="1" si="0"/>
        <v>0</v>
      </c>
      <c r="N16" s="51">
        <f t="shared" ca="1" si="0"/>
        <v>33</v>
      </c>
      <c r="O16" s="11">
        <f t="shared" ca="1" si="0"/>
        <v>11</v>
      </c>
      <c r="P16" s="11">
        <f t="shared" ca="1" si="0"/>
        <v>34</v>
      </c>
      <c r="Q16" s="11">
        <f t="shared" ca="1" si="0"/>
        <v>19</v>
      </c>
      <c r="R16" s="11">
        <f t="shared" ca="1" si="0"/>
        <v>3</v>
      </c>
      <c r="S16" s="11">
        <f ca="1">SUM(S12:S15)</f>
        <v>33</v>
      </c>
    </row>
    <row r="17" spans="1:19" ht="15" customHeight="1">
      <c r="A17" s="1" t="s">
        <v>2329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1975</v>
      </c>
      <c r="C18" s="64" t="str">
        <f>CONCATENATE(YEAR,":",MONTH,":",WEEK,":",WEEKDAY,":",$B18)</f>
        <v>2016:3:4:7:JILONG_A_E</v>
      </c>
      <c r="D18" s="64">
        <f>MATCH($C18,REPORT_DATA_BY_COMP!$A:$A,0)</f>
        <v>999</v>
      </c>
      <c r="E18" s="65" t="str">
        <f>SUBSTITUTE(VLOOKUP($B18,COMP_LIST!$A:$AA,5,FALSE),"EL","")</f>
        <v xml:space="preserve">E. Brinton DL / James </v>
      </c>
      <c r="F18" s="4" t="str">
        <f>VLOOKUP($B18,COMP_LIST!$A:$AA,3,FALSE)</f>
        <v>Jilong A E</v>
      </c>
      <c r="G18" s="4" t="str">
        <f>VLOOKUP($B18,COMP_LIST!$A:$AA,4,FALSE)</f>
        <v>基隆 A 長老</v>
      </c>
      <c r="H18" s="10">
        <f ca="1">IFERROR(INDEX(REPORT_DATA_BY_COMP!$A:$AH,$D18,MATCH(H$8,REPORT_DATA_BY_COMP!$A$1:$AH$1,0)), "")</f>
        <v>0</v>
      </c>
      <c r="I18" s="10">
        <f ca="1">IFERROR(INDEX(REPORT_DATA_BY_COMP!$A:$AH,$D18,MATCH(I$8,REPORT_DATA_BY_COMP!$A$1:$AH$1,0)), "")</f>
        <v>0</v>
      </c>
      <c r="J18" s="10">
        <f ca="1">IFERROR(INDEX(REPORT_DATA_BY_COMP!$A:$AH,$D18,MATCH(J$8,REPORT_DATA_BY_COMP!$A$1:$AH$1,0)), "")</f>
        <v>3</v>
      </c>
      <c r="K18" s="10">
        <f ca="1">IFERROR(INDEX(REPORT_DATA_BY_COMP!$A:$AH,$D18,MATCH(K$8,REPORT_DATA_BY_COMP!$A$1:$AH$1,0)), "")</f>
        <v>5</v>
      </c>
      <c r="L18" s="47">
        <f ca="1">IFERROR(INDEX(REPORT_DATA_BY_COMP!$A:$AH,$D18,MATCH(L$8,REPORT_DATA_BY_COMP!$A$1:$AH$1,0)), "")</f>
        <v>0</v>
      </c>
      <c r="M18" s="56">
        <f ca="1">IFERROR(INDEX(REPORT_DATA_BY_COMP!$A:$AH,$D18,MATCH(M$8,REPORT_DATA_BY_COMP!$A$1:$AH$1,0)), "")</f>
        <v>0</v>
      </c>
      <c r="N18" s="50">
        <f ca="1">IFERROR(INDEX(REPORT_DATA_BY_COMP!$A:$AH,$D18,MATCH(N$8,REPORT_DATA_BY_COMP!$A$1:$AH$1,0)), "")</f>
        <v>9</v>
      </c>
      <c r="O18" s="10">
        <f ca="1">IFERROR(INDEX(REPORT_DATA_BY_COMP!$A:$AH,$D18,MATCH(O$8,REPORT_DATA_BY_COMP!$A$1:$AH$1,0)), "")</f>
        <v>3</v>
      </c>
      <c r="P18" s="10">
        <f ca="1">IFERROR(INDEX(REPORT_DATA_BY_COMP!$A:$AH,$D18,MATCH(P$8,REPORT_DATA_BY_COMP!$A$1:$AH$1,0)), "")</f>
        <v>13</v>
      </c>
      <c r="Q18" s="10">
        <f ca="1">IFERROR(INDEX(REPORT_DATA_BY_COMP!$A:$AH,$D18,MATCH(Q$8,REPORT_DATA_BY_COMP!$A$1:$AH$1,0)), "")</f>
        <v>3</v>
      </c>
      <c r="R18" s="10">
        <f ca="1">IFERROR(INDEX(REPORT_DATA_BY_COMP!$A:$AH,$D18,MATCH(R$8,REPORT_DATA_BY_COMP!$A$1:$AH$1,0)), "")</f>
        <v>1</v>
      </c>
      <c r="S18" s="10">
        <f ca="1">IFERROR(INDEX(REPORT_DATA_BY_COMP!$A:$AH,$D18,MATCH(S$8,REPORT_DATA_BY_COMP!$A$1:$AH$1,0)), "")</f>
        <v>5</v>
      </c>
    </row>
    <row r="19" spans="1:19" ht="15" customHeight="1">
      <c r="A19" s="1"/>
      <c r="B19" s="1" t="s">
        <v>1981</v>
      </c>
      <c r="C19" s="64" t="str">
        <f>CONCATENATE(YEAR,":",MONTH,":",WEEK,":",WEEKDAY,":",$B19)</f>
        <v>2016:3:4:7:JILONG_B_E</v>
      </c>
      <c r="D19" s="64">
        <f>MATCH($C19,REPORT_DATA_BY_COMP!$A:$A,0)</f>
        <v>1000</v>
      </c>
      <c r="E19" s="65" t="str">
        <f>SUBSTITUTE(VLOOKUP($B19,COMP_LIST!$A:$AA,5,FALSE),"EL","")</f>
        <v>E. Andelin / Lin</v>
      </c>
      <c r="F19" s="4" t="str">
        <f>VLOOKUP($B19,COMP_LIST!$A:$AA,3,FALSE)</f>
        <v>Jilong B E</v>
      </c>
      <c r="G19" s="4" t="str">
        <f>VLOOKUP($B19,COMP_LIST!$A:$AA,4,FALSE)</f>
        <v>基隆 B 長老</v>
      </c>
      <c r="H19" s="10">
        <f ca="1">IFERROR(INDEX(REPORT_DATA_BY_COMP!$A:$AH,$D19,MATCH(H$8,REPORT_DATA_BY_COMP!$A$1:$AH$1,0)), "")</f>
        <v>1</v>
      </c>
      <c r="I19" s="10">
        <f ca="1">IFERROR(INDEX(REPORT_DATA_BY_COMP!$A:$AH,$D19,MATCH(I$8,REPORT_DATA_BY_COMP!$A$1:$AH$1,0)), "")</f>
        <v>0</v>
      </c>
      <c r="J19" s="10">
        <f ca="1">IFERROR(INDEX(REPORT_DATA_BY_COMP!$A:$AH,$D19,MATCH(J$8,REPORT_DATA_BY_COMP!$A$1:$AH$1,0)), "")</f>
        <v>0</v>
      </c>
      <c r="K19" s="10">
        <f ca="1">IFERROR(INDEX(REPORT_DATA_BY_COMP!$A:$AH,$D19,MATCH(K$8,REPORT_DATA_BY_COMP!$A$1:$AH$1,0)), "")</f>
        <v>5</v>
      </c>
      <c r="L19" s="47">
        <f ca="1">IFERROR(INDEX(REPORT_DATA_BY_COMP!$A:$AH,$D19,MATCH(L$8,REPORT_DATA_BY_COMP!$A$1:$AH$1,0)), "")</f>
        <v>1</v>
      </c>
      <c r="M19" s="56">
        <f ca="1">IFERROR(INDEX(REPORT_DATA_BY_COMP!$A:$AH,$D19,MATCH(M$8,REPORT_DATA_BY_COMP!$A$1:$AH$1,0)), "")</f>
        <v>0</v>
      </c>
      <c r="N19" s="50">
        <f ca="1">IFERROR(INDEX(REPORT_DATA_BY_COMP!$A:$AH,$D19,MATCH(N$8,REPORT_DATA_BY_COMP!$A$1:$AH$1,0)), "")</f>
        <v>6</v>
      </c>
      <c r="O19" s="10">
        <f ca="1">IFERROR(INDEX(REPORT_DATA_BY_COMP!$A:$AH,$D19,MATCH(O$8,REPORT_DATA_BY_COMP!$A$1:$AH$1,0)), "")</f>
        <v>4</v>
      </c>
      <c r="P19" s="10">
        <f ca="1">IFERROR(INDEX(REPORT_DATA_BY_COMP!$A:$AH,$D19,MATCH(P$8,REPORT_DATA_BY_COMP!$A$1:$AH$1,0)), "")</f>
        <v>10</v>
      </c>
      <c r="Q19" s="10">
        <f ca="1">IFERROR(INDEX(REPORT_DATA_BY_COMP!$A:$AH,$D19,MATCH(Q$8,REPORT_DATA_BY_COMP!$A$1:$AH$1,0)), "")</f>
        <v>5</v>
      </c>
      <c r="R19" s="10">
        <f ca="1">IFERROR(INDEX(REPORT_DATA_BY_COMP!$A:$AH,$D19,MATCH(R$8,REPORT_DATA_BY_COMP!$A$1:$AH$1,0)), "")</f>
        <v>1</v>
      </c>
      <c r="S19" s="10">
        <f ca="1">IFERROR(INDEX(REPORT_DATA_BY_COMP!$A:$AH,$D19,MATCH(S$8,REPORT_DATA_BY_COMP!$A$1:$AH$1,0)), "")</f>
        <v>3</v>
      </c>
    </row>
    <row r="20" spans="1:19" ht="15" customHeight="1">
      <c r="A20" s="1"/>
      <c r="B20" s="1"/>
      <c r="E20" s="8" t="s">
        <v>819</v>
      </c>
      <c r="F20" s="9"/>
      <c r="G20" s="9"/>
      <c r="H20" s="11">
        <f t="shared" ref="H20:S20" ca="1" si="1">SUM(H18:H19)</f>
        <v>1</v>
      </c>
      <c r="I20" s="11">
        <f t="shared" ca="1" si="1"/>
        <v>0</v>
      </c>
      <c r="J20" s="11">
        <f t="shared" ca="1" si="1"/>
        <v>3</v>
      </c>
      <c r="K20" s="11">
        <f t="shared" ca="1" si="1"/>
        <v>10</v>
      </c>
      <c r="L20" s="48">
        <f t="shared" ca="1" si="1"/>
        <v>1</v>
      </c>
      <c r="M20" s="57">
        <f t="shared" ca="1" si="1"/>
        <v>0</v>
      </c>
      <c r="N20" s="51">
        <f t="shared" ca="1" si="1"/>
        <v>15</v>
      </c>
      <c r="O20" s="11">
        <f t="shared" ca="1" si="1"/>
        <v>7</v>
      </c>
      <c r="P20" s="11">
        <f t="shared" ca="1" si="1"/>
        <v>23</v>
      </c>
      <c r="Q20" s="11">
        <f t="shared" ca="1" si="1"/>
        <v>8</v>
      </c>
      <c r="R20" s="11">
        <f t="shared" ca="1" si="1"/>
        <v>2</v>
      </c>
      <c r="S20" s="11">
        <f t="shared" ca="1" si="1"/>
        <v>8</v>
      </c>
    </row>
    <row r="21" spans="1:19" ht="15" customHeight="1">
      <c r="A21" s="1" t="s">
        <v>2330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2219</v>
      </c>
      <c r="C22" s="64" t="str">
        <f>CONCATENATE(YEAR,":",MONTH,":",WEEK,":",WEEKDAY,":",$B22)</f>
        <v>2016:3:4:7:XIZHI_A_E</v>
      </c>
      <c r="D22" s="64">
        <f>MATCH($C22,REPORT_DATA_BY_COMP!$A:$A,0)</f>
        <v>1056</v>
      </c>
      <c r="E22" s="65" t="str">
        <f>SUBSTITUTE(VLOOKUP($B22,COMP_LIST!$A:$AA,5,FALSE),"EL","")</f>
        <v>E. Jacobson DL / Chiu Falck</v>
      </c>
      <c r="F22" s="4" t="str">
        <f>VLOOKUP($B22,COMP_LIST!$A:$AA,3,FALSE)</f>
        <v>Xizhi A E</v>
      </c>
      <c r="G22" s="4" t="str">
        <f>VLOOKUP($B22,COMP_LIST!$A:$AA,4,FALSE)</f>
        <v>汐止 A 長老</v>
      </c>
      <c r="H22" s="10">
        <f ca="1">IFERROR(INDEX(REPORT_DATA_BY_COMP!$A:$AH,$D22,MATCH(H$8,REPORT_DATA_BY_COMP!$A$1:$AH$1,0)), "")</f>
        <v>0</v>
      </c>
      <c r="I22" s="10">
        <f ca="1">IFERROR(INDEX(REPORT_DATA_BY_COMP!$A:$AH,$D22,MATCH(I$8,REPORT_DATA_BY_COMP!$A$1:$AH$1,0)), "")</f>
        <v>0</v>
      </c>
      <c r="J22" s="10">
        <f ca="1">IFERROR(INDEX(REPORT_DATA_BY_COMP!$A:$AH,$D22,MATCH(J$8,REPORT_DATA_BY_COMP!$A$1:$AH$1,0)), "")</f>
        <v>0</v>
      </c>
      <c r="K22" s="10">
        <f ca="1">IFERROR(INDEX(REPORT_DATA_BY_COMP!$A:$AH,$D22,MATCH(K$8,REPORT_DATA_BY_COMP!$A$1:$AH$1,0)), "")</f>
        <v>3</v>
      </c>
      <c r="L22" s="47">
        <f ca="1">IFERROR(INDEX(REPORT_DATA_BY_COMP!$A:$AH,$D22,MATCH(L$8,REPORT_DATA_BY_COMP!$A$1:$AH$1,0)), "")</f>
        <v>0</v>
      </c>
      <c r="M22" s="56">
        <f ca="1">IFERROR(INDEX(REPORT_DATA_BY_COMP!$A:$AH,$D22,MATCH(M$8,REPORT_DATA_BY_COMP!$A$1:$AH$1,0)), "")</f>
        <v>0</v>
      </c>
      <c r="N22" s="50">
        <f ca="1">IFERROR(INDEX(REPORT_DATA_BY_COMP!$A:$AH,$D22,MATCH(N$8,REPORT_DATA_BY_COMP!$A$1:$AH$1,0)), "")</f>
        <v>3</v>
      </c>
      <c r="O22" s="10">
        <f ca="1">IFERROR(INDEX(REPORT_DATA_BY_COMP!$A:$AH,$D22,MATCH(O$8,REPORT_DATA_BY_COMP!$A$1:$AH$1,0)), "")</f>
        <v>1</v>
      </c>
      <c r="P22" s="10">
        <f ca="1">IFERROR(INDEX(REPORT_DATA_BY_COMP!$A:$AH,$D22,MATCH(P$8,REPORT_DATA_BY_COMP!$A$1:$AH$1,0)), "")</f>
        <v>7</v>
      </c>
      <c r="Q22" s="10">
        <f ca="1">IFERROR(INDEX(REPORT_DATA_BY_COMP!$A:$AH,$D22,MATCH(Q$8,REPORT_DATA_BY_COMP!$A$1:$AH$1,0)), "")</f>
        <v>4</v>
      </c>
      <c r="R22" s="10">
        <f ca="1">IFERROR(INDEX(REPORT_DATA_BY_COMP!$A:$AH,$D22,MATCH(R$8,REPORT_DATA_BY_COMP!$A$1:$AH$1,0)), "")</f>
        <v>1</v>
      </c>
      <c r="S22" s="10">
        <f ca="1">IFERROR(INDEX(REPORT_DATA_BY_COMP!$A:$AH,$D22,MATCH(S$8,REPORT_DATA_BY_COMP!$A$1:$AH$1,0)), "")</f>
        <v>10</v>
      </c>
    </row>
    <row r="23" spans="1:19" ht="15" customHeight="1">
      <c r="A23" s="1"/>
      <c r="B23" s="1" t="s">
        <v>2224</v>
      </c>
      <c r="C23" s="64" t="str">
        <f>CONCATENATE(YEAR,":",MONTH,":",WEEK,":",WEEKDAY,":",$B23)</f>
        <v>2016:3:4:7:XIZHI_B_E</v>
      </c>
      <c r="D23" s="64">
        <f>MATCH($C23,REPORT_DATA_BY_COMP!$A:$A,0)</f>
        <v>1057</v>
      </c>
      <c r="E23" s="65" t="str">
        <f>SUBSTITUTE(VLOOKUP($B23,COMP_LIST!$A:$AA,5,FALSE),"EL","")</f>
        <v>E. Griffin / Joly</v>
      </c>
      <c r="F23" s="4" t="str">
        <f>VLOOKUP($B23,COMP_LIST!$A:$AA,3,FALSE)</f>
        <v>Xizhi B E</v>
      </c>
      <c r="G23" s="4" t="str">
        <f>VLOOKUP($B23,COMP_LIST!$A:$AA,4,FALSE)</f>
        <v>汐止 B 長老</v>
      </c>
      <c r="H23" s="10">
        <f ca="1">IFERROR(INDEX(REPORT_DATA_BY_COMP!$A:$AH,$D23,MATCH(H$8,REPORT_DATA_BY_COMP!$A$1:$AH$1,0)), "")</f>
        <v>0</v>
      </c>
      <c r="I23" s="10">
        <f ca="1">IFERROR(INDEX(REPORT_DATA_BY_COMP!$A:$AH,$D23,MATCH(I$8,REPORT_DATA_BY_COMP!$A$1:$AH$1,0)), "")</f>
        <v>0</v>
      </c>
      <c r="J23" s="10">
        <f ca="1">IFERROR(INDEX(REPORT_DATA_BY_COMP!$A:$AH,$D23,MATCH(J$8,REPORT_DATA_BY_COMP!$A$1:$AH$1,0)), "")</f>
        <v>2</v>
      </c>
      <c r="K23" s="10">
        <f ca="1">IFERROR(INDEX(REPORT_DATA_BY_COMP!$A:$AH,$D23,MATCH(K$8,REPORT_DATA_BY_COMP!$A$1:$AH$1,0)), "")</f>
        <v>3</v>
      </c>
      <c r="L23" s="47">
        <f ca="1">IFERROR(INDEX(REPORT_DATA_BY_COMP!$A:$AH,$D23,MATCH(L$8,REPORT_DATA_BY_COMP!$A$1:$AH$1,0)), "")</f>
        <v>0</v>
      </c>
      <c r="M23" s="56">
        <f ca="1">IFERROR(INDEX(REPORT_DATA_BY_COMP!$A:$AH,$D23,MATCH(M$8,REPORT_DATA_BY_COMP!$A$1:$AH$1,0)), "")</f>
        <v>0</v>
      </c>
      <c r="N23" s="50">
        <f ca="1">IFERROR(INDEX(REPORT_DATA_BY_COMP!$A:$AH,$D23,MATCH(N$8,REPORT_DATA_BY_COMP!$A$1:$AH$1,0)), "")</f>
        <v>6</v>
      </c>
      <c r="O23" s="10">
        <f ca="1">IFERROR(INDEX(REPORT_DATA_BY_COMP!$A:$AH,$D23,MATCH(O$8,REPORT_DATA_BY_COMP!$A$1:$AH$1,0)), "")</f>
        <v>2</v>
      </c>
      <c r="P23" s="10">
        <f ca="1">IFERROR(INDEX(REPORT_DATA_BY_COMP!$A:$AH,$D23,MATCH(P$8,REPORT_DATA_BY_COMP!$A$1:$AH$1,0)), "")</f>
        <v>7</v>
      </c>
      <c r="Q23" s="10">
        <f ca="1">IFERROR(INDEX(REPORT_DATA_BY_COMP!$A:$AH,$D23,MATCH(Q$8,REPORT_DATA_BY_COMP!$A$1:$AH$1,0)), "")</f>
        <v>10</v>
      </c>
      <c r="R23" s="10">
        <f ca="1">IFERROR(INDEX(REPORT_DATA_BY_COMP!$A:$AH,$D23,MATCH(R$8,REPORT_DATA_BY_COMP!$A$1:$AH$1,0)), "")</f>
        <v>0</v>
      </c>
      <c r="S23" s="10">
        <f ca="1">IFERROR(INDEX(REPORT_DATA_BY_COMP!$A:$AH,$D23,MATCH(S$8,REPORT_DATA_BY_COMP!$A$1:$AH$1,0)), "")</f>
        <v>13</v>
      </c>
    </row>
    <row r="24" spans="1:19" ht="15" customHeight="1">
      <c r="A24" s="1"/>
      <c r="B24" s="1" t="s">
        <v>2227</v>
      </c>
      <c r="C24" s="64" t="str">
        <f>CONCATENATE(YEAR,":",MONTH,":",WEEK,":",WEEKDAY,":",$B24)</f>
        <v>2016:3:4:7:XIZHI_S</v>
      </c>
      <c r="D24" s="64">
        <f>MATCH($C24,REPORT_DATA_BY_COMP!$A:$A,0)</f>
        <v>1058</v>
      </c>
      <c r="E24" s="65" t="str">
        <f>SUBSTITUTE(VLOOKUP($B24,COMP_LIST!$A:$AA,5,FALSE),"EL","")</f>
        <v>S. Parkin  / Fang</v>
      </c>
      <c r="F24" s="4" t="str">
        <f>VLOOKUP($B24,COMP_LIST!$A:$AA,3,FALSE)</f>
        <v>Xizhi S</v>
      </c>
      <c r="G24" s="4" t="str">
        <f>VLOOKUP($B24,COMP_LIST!$A:$AA,4,FALSE)</f>
        <v>汐止姐妹</v>
      </c>
      <c r="H24" s="10">
        <f ca="1">IFERROR(INDEX(REPORT_DATA_BY_COMP!$A:$AH,$D24,MATCH(H$8,REPORT_DATA_BY_COMP!$A$1:$AH$1,0)), "")</f>
        <v>0</v>
      </c>
      <c r="I24" s="10">
        <f ca="1">IFERROR(INDEX(REPORT_DATA_BY_COMP!$A:$AH,$D24,MATCH(I$8,REPORT_DATA_BY_COMP!$A$1:$AH$1,0)), "")</f>
        <v>2</v>
      </c>
      <c r="J24" s="10">
        <f ca="1">IFERROR(INDEX(REPORT_DATA_BY_COMP!$A:$AH,$D24,MATCH(J$8,REPORT_DATA_BY_COMP!$A$1:$AH$1,0)), "")</f>
        <v>1</v>
      </c>
      <c r="K24" s="10">
        <f ca="1">IFERROR(INDEX(REPORT_DATA_BY_COMP!$A:$AH,$D24,MATCH(K$8,REPORT_DATA_BY_COMP!$A$1:$AH$1,0)), "")</f>
        <v>0</v>
      </c>
      <c r="L24" s="47">
        <f ca="1">IFERROR(INDEX(REPORT_DATA_BY_COMP!$A:$AH,$D24,MATCH(L$8,REPORT_DATA_BY_COMP!$A$1:$AH$1,0)), "")</f>
        <v>2</v>
      </c>
      <c r="M24" s="56">
        <f ca="1">IFERROR(INDEX(REPORT_DATA_BY_COMP!$A:$AH,$D24,MATCH(M$8,REPORT_DATA_BY_COMP!$A$1:$AH$1,0)), "")</f>
        <v>0</v>
      </c>
      <c r="N24" s="50">
        <f ca="1">IFERROR(INDEX(REPORT_DATA_BY_COMP!$A:$AH,$D24,MATCH(N$8,REPORT_DATA_BY_COMP!$A$1:$AH$1,0)), "")</f>
        <v>5</v>
      </c>
      <c r="O24" s="10">
        <f ca="1">IFERROR(INDEX(REPORT_DATA_BY_COMP!$A:$AH,$D24,MATCH(O$8,REPORT_DATA_BY_COMP!$A$1:$AH$1,0)), "")</f>
        <v>2</v>
      </c>
      <c r="P24" s="10">
        <f ca="1">IFERROR(INDEX(REPORT_DATA_BY_COMP!$A:$AH,$D24,MATCH(P$8,REPORT_DATA_BY_COMP!$A$1:$AH$1,0)), "")</f>
        <v>8</v>
      </c>
      <c r="Q24" s="10">
        <f ca="1">IFERROR(INDEX(REPORT_DATA_BY_COMP!$A:$AH,$D24,MATCH(Q$8,REPORT_DATA_BY_COMP!$A$1:$AH$1,0)), "")</f>
        <v>6</v>
      </c>
      <c r="R24" s="10">
        <f ca="1">IFERROR(INDEX(REPORT_DATA_BY_COMP!$A:$AH,$D24,MATCH(R$8,REPORT_DATA_BY_COMP!$A$1:$AH$1,0)), "")</f>
        <v>0</v>
      </c>
      <c r="S24" s="10">
        <f ca="1">IFERROR(INDEX(REPORT_DATA_BY_COMP!$A:$AH,$D24,MATCH(S$8,REPORT_DATA_BY_COMP!$A$1:$AH$1,0)), "")</f>
        <v>3</v>
      </c>
    </row>
    <row r="25" spans="1:19" ht="15" customHeight="1">
      <c r="A25" s="1"/>
      <c r="B25" s="1"/>
      <c r="E25" s="8" t="s">
        <v>819</v>
      </c>
      <c r="F25" s="9"/>
      <c r="G25" s="9"/>
      <c r="H25" s="11">
        <f t="shared" ref="H25:S25" ca="1" si="2">SUM(H22:H24)</f>
        <v>0</v>
      </c>
      <c r="I25" s="11">
        <f t="shared" ca="1" si="2"/>
        <v>2</v>
      </c>
      <c r="J25" s="11">
        <f t="shared" ca="1" si="2"/>
        <v>3</v>
      </c>
      <c r="K25" s="11">
        <f t="shared" ca="1" si="2"/>
        <v>6</v>
      </c>
      <c r="L25" s="48">
        <f t="shared" ca="1" si="2"/>
        <v>2</v>
      </c>
      <c r="M25" s="57">
        <f t="shared" ca="1" si="2"/>
        <v>0</v>
      </c>
      <c r="N25" s="51">
        <f t="shared" ca="1" si="2"/>
        <v>14</v>
      </c>
      <c r="O25" s="11">
        <f t="shared" ca="1" si="2"/>
        <v>5</v>
      </c>
      <c r="P25" s="11">
        <f t="shared" ca="1" si="2"/>
        <v>22</v>
      </c>
      <c r="Q25" s="11">
        <f t="shared" ca="1" si="2"/>
        <v>20</v>
      </c>
      <c r="R25" s="11">
        <f t="shared" ca="1" si="2"/>
        <v>1</v>
      </c>
      <c r="S25" s="11">
        <f t="shared" ca="1" si="2"/>
        <v>26</v>
      </c>
    </row>
    <row r="26" spans="1:19" ht="15" customHeight="1">
      <c r="A26" s="1" t="s">
        <v>2331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2230</v>
      </c>
      <c r="C27" s="64" t="str">
        <f>CONCATENATE(YEAR,":",MONTH,":",WEEK,":",WEEKDAY,":",$B27)</f>
        <v>2016:3:4:7:YILAN_E</v>
      </c>
      <c r="D27" s="64">
        <f>MATCH($C27,REPORT_DATA_BY_COMP!$A:$A,0)</f>
        <v>1059</v>
      </c>
      <c r="E27" s="65" t="str">
        <f>SUBSTITUTE(VLOOKUP($B27,COMP_LIST!$A:$AA,5,FALSE),"EL","")</f>
        <v>E. Azua / Puzey / Zhou</v>
      </c>
      <c r="F27" s="4" t="str">
        <f>VLOOKUP($B27,COMP_LIST!$A:$AA,3,FALSE)</f>
        <v>Yilan E</v>
      </c>
      <c r="G27" s="4" t="str">
        <f>VLOOKUP($B27,COMP_LIST!$A:$AA,4,FALSE)</f>
        <v>宜蘭長老</v>
      </c>
      <c r="H27" s="10">
        <f ca="1">IFERROR(INDEX(REPORT_DATA_BY_COMP!$A:$AH,$D27,MATCH(H$8,REPORT_DATA_BY_COMP!$A$1:$AH$1,0)), "")</f>
        <v>0</v>
      </c>
      <c r="I27" s="10">
        <f ca="1">IFERROR(INDEX(REPORT_DATA_BY_COMP!$A:$AH,$D27,MATCH(I$8,REPORT_DATA_BY_COMP!$A$1:$AH$1,0)), "")</f>
        <v>0</v>
      </c>
      <c r="J27" s="10">
        <f ca="1">IFERROR(INDEX(REPORT_DATA_BY_COMP!$A:$AH,$D27,MATCH(J$8,REPORT_DATA_BY_COMP!$A$1:$AH$1,0)), "")</f>
        <v>6</v>
      </c>
      <c r="K27" s="10">
        <f ca="1">IFERROR(INDEX(REPORT_DATA_BY_COMP!$A:$AH,$D27,MATCH(K$8,REPORT_DATA_BY_COMP!$A$1:$AH$1,0)), "")</f>
        <v>4</v>
      </c>
      <c r="L27" s="47">
        <f ca="1">IFERROR(INDEX(REPORT_DATA_BY_COMP!$A:$AH,$D27,MATCH(L$8,REPORT_DATA_BY_COMP!$A$1:$AH$1,0)), "")</f>
        <v>0</v>
      </c>
      <c r="M27" s="56">
        <f ca="1">IFERROR(INDEX(REPORT_DATA_BY_COMP!$A:$AH,$D27,MATCH(M$8,REPORT_DATA_BY_COMP!$A$1:$AH$1,0)), "")</f>
        <v>0</v>
      </c>
      <c r="N27" s="50">
        <f ca="1">IFERROR(INDEX(REPORT_DATA_BY_COMP!$A:$AH,$D27,MATCH(N$8,REPORT_DATA_BY_COMP!$A$1:$AH$1,0)), "")</f>
        <v>13</v>
      </c>
      <c r="O27" s="10">
        <f ca="1">IFERROR(INDEX(REPORT_DATA_BY_COMP!$A:$AH,$D27,MATCH(O$8,REPORT_DATA_BY_COMP!$A$1:$AH$1,0)), "")</f>
        <v>1</v>
      </c>
      <c r="P27" s="10">
        <f ca="1">IFERROR(INDEX(REPORT_DATA_BY_COMP!$A:$AH,$D27,MATCH(P$8,REPORT_DATA_BY_COMP!$A$1:$AH$1,0)), "")</f>
        <v>6</v>
      </c>
      <c r="Q27" s="10">
        <f ca="1">IFERROR(INDEX(REPORT_DATA_BY_COMP!$A:$AH,$D27,MATCH(Q$8,REPORT_DATA_BY_COMP!$A$1:$AH$1,0)), "")</f>
        <v>4</v>
      </c>
      <c r="R27" s="10">
        <f ca="1">IFERROR(INDEX(REPORT_DATA_BY_COMP!$A:$AH,$D27,MATCH(R$8,REPORT_DATA_BY_COMP!$A$1:$AH$1,0)), "")</f>
        <v>0</v>
      </c>
      <c r="S27" s="10">
        <f ca="1">IFERROR(INDEX(REPORT_DATA_BY_COMP!$A:$AH,$D27,MATCH(S$8,REPORT_DATA_BY_COMP!$A$1:$AH$1,0)), "")</f>
        <v>32</v>
      </c>
    </row>
    <row r="28" spans="1:19" ht="15" customHeight="1">
      <c r="A28" s="1"/>
      <c r="B28" s="1" t="s">
        <v>2234</v>
      </c>
      <c r="C28" s="64" t="str">
        <f>CONCATENATE(YEAR,":",MONTH,":",WEEK,":",WEEKDAY,":",$B28)</f>
        <v>2016:3:4:7:YILAN_S</v>
      </c>
      <c r="D28" s="64">
        <f>MATCH($C28,REPORT_DATA_BY_COMP!$A:$A,0)</f>
        <v>1060</v>
      </c>
      <c r="E28" s="65" t="str">
        <f>SUBSTITUTE(VLOOKUP($B28,COMP_LIST!$A:$AA,5,FALSE),"EL","")</f>
        <v>S. Iaone / Li</v>
      </c>
      <c r="F28" s="4" t="str">
        <f>VLOOKUP($B28,COMP_LIST!$A:$AA,3,FALSE)</f>
        <v>Yilan S</v>
      </c>
      <c r="G28" s="4" t="str">
        <f>VLOOKUP($B28,COMP_LIST!$A:$AA,4,FALSE)</f>
        <v>宜蘭姐妹</v>
      </c>
      <c r="H28" s="10">
        <f ca="1">IFERROR(INDEX(REPORT_DATA_BY_COMP!$A:$AH,$D28,MATCH(H$8,REPORT_DATA_BY_COMP!$A$1:$AH$1,0)), "")</f>
        <v>0</v>
      </c>
      <c r="I28" s="10">
        <f ca="1">IFERROR(INDEX(REPORT_DATA_BY_COMP!$A:$AH,$D28,MATCH(I$8,REPORT_DATA_BY_COMP!$A$1:$AH$1,0)), "")</f>
        <v>0</v>
      </c>
      <c r="J28" s="10">
        <f ca="1">IFERROR(INDEX(REPORT_DATA_BY_COMP!$A:$AH,$D28,MATCH(J$8,REPORT_DATA_BY_COMP!$A$1:$AH$1,0)), "")</f>
        <v>2</v>
      </c>
      <c r="K28" s="10">
        <f ca="1">IFERROR(INDEX(REPORT_DATA_BY_COMP!$A:$AH,$D28,MATCH(K$8,REPORT_DATA_BY_COMP!$A$1:$AH$1,0)), "")</f>
        <v>5</v>
      </c>
      <c r="L28" s="47">
        <f ca="1">IFERROR(INDEX(REPORT_DATA_BY_COMP!$A:$AH,$D28,MATCH(L$8,REPORT_DATA_BY_COMP!$A$1:$AH$1,0)), "")</f>
        <v>0</v>
      </c>
      <c r="M28" s="56">
        <f ca="1">IFERROR(INDEX(REPORT_DATA_BY_COMP!$A:$AH,$D28,MATCH(M$8,REPORT_DATA_BY_COMP!$A$1:$AH$1,0)), "")</f>
        <v>0</v>
      </c>
      <c r="N28" s="50">
        <f ca="1">IFERROR(INDEX(REPORT_DATA_BY_COMP!$A:$AH,$D28,MATCH(N$8,REPORT_DATA_BY_COMP!$A$1:$AH$1,0)), "")</f>
        <v>11</v>
      </c>
      <c r="O28" s="10">
        <f ca="1">IFERROR(INDEX(REPORT_DATA_BY_COMP!$A:$AH,$D28,MATCH(O$8,REPORT_DATA_BY_COMP!$A$1:$AH$1,0)), "")</f>
        <v>1</v>
      </c>
      <c r="P28" s="10">
        <f ca="1">IFERROR(INDEX(REPORT_DATA_BY_COMP!$A:$AH,$D28,MATCH(P$8,REPORT_DATA_BY_COMP!$A$1:$AH$1,0)), "")</f>
        <v>8</v>
      </c>
      <c r="Q28" s="10">
        <f ca="1">IFERROR(INDEX(REPORT_DATA_BY_COMP!$A:$AH,$D28,MATCH(Q$8,REPORT_DATA_BY_COMP!$A$1:$AH$1,0)), "")</f>
        <v>0</v>
      </c>
      <c r="R28" s="10">
        <f ca="1">IFERROR(INDEX(REPORT_DATA_BY_COMP!$A:$AH,$D28,MATCH(R$8,REPORT_DATA_BY_COMP!$A$1:$AH$1,0)), "")</f>
        <v>0</v>
      </c>
      <c r="S28" s="10">
        <f ca="1">IFERROR(INDEX(REPORT_DATA_BY_COMP!$A:$AH,$D28,MATCH(S$8,REPORT_DATA_BY_COMP!$A$1:$AH$1,0)), "")</f>
        <v>10</v>
      </c>
    </row>
    <row r="29" spans="1:19" ht="15" customHeight="1">
      <c r="A29" s="1"/>
      <c r="B29" s="1" t="s">
        <v>2003</v>
      </c>
      <c r="C29" s="64" t="str">
        <f>CONCATENATE(YEAR,":",MONTH,":",WEEK,":",WEEKDAY,":",$B29)</f>
        <v>2016:3:4:7:LUODONG_A_E</v>
      </c>
      <c r="D29" s="64">
        <f>MATCH($C29,REPORT_DATA_BY_COMP!$A:$A,0)</f>
        <v>1006</v>
      </c>
      <c r="E29" s="65" t="str">
        <f>SUBSTITUTE(VLOOKUP($B29,COMP_LIST!$A:$AA,5,FALSE),"EL","")</f>
        <v xml:space="preserve">E. Welch DL / Wu </v>
      </c>
      <c r="F29" s="4" t="str">
        <f>VLOOKUP($B29,COMP_LIST!$A:$AA,3,FALSE)</f>
        <v>Luodong A E</v>
      </c>
      <c r="G29" s="4" t="str">
        <f>VLOOKUP($B29,COMP_LIST!$A:$AA,4,FALSE)</f>
        <v>羅東 A 長老</v>
      </c>
      <c r="H29" s="10">
        <f ca="1">IFERROR(INDEX(REPORT_DATA_BY_COMP!$A:$AH,$D29,MATCH(H$8,REPORT_DATA_BY_COMP!$A$1:$AH$1,0)), "")</f>
        <v>0</v>
      </c>
      <c r="I29" s="10">
        <f ca="1">IFERROR(INDEX(REPORT_DATA_BY_COMP!$A:$AH,$D29,MATCH(I$8,REPORT_DATA_BY_COMP!$A$1:$AH$1,0)), "")</f>
        <v>0</v>
      </c>
      <c r="J29" s="10">
        <f ca="1">IFERROR(INDEX(REPORT_DATA_BY_COMP!$A:$AH,$D29,MATCH(J$8,REPORT_DATA_BY_COMP!$A$1:$AH$1,0)), "")</f>
        <v>1</v>
      </c>
      <c r="K29" s="10">
        <f ca="1">IFERROR(INDEX(REPORT_DATA_BY_COMP!$A:$AH,$D29,MATCH(K$8,REPORT_DATA_BY_COMP!$A$1:$AH$1,0)), "")</f>
        <v>3</v>
      </c>
      <c r="L29" s="47">
        <f ca="1">IFERROR(INDEX(REPORT_DATA_BY_COMP!$A:$AH,$D29,MATCH(L$8,REPORT_DATA_BY_COMP!$A$1:$AH$1,0)), "")</f>
        <v>0</v>
      </c>
      <c r="M29" s="56">
        <f ca="1">IFERROR(INDEX(REPORT_DATA_BY_COMP!$A:$AH,$D29,MATCH(M$8,REPORT_DATA_BY_COMP!$A$1:$AH$1,0)), "")</f>
        <v>1</v>
      </c>
      <c r="N29" s="50">
        <f ca="1">IFERROR(INDEX(REPORT_DATA_BY_COMP!$A:$AH,$D29,MATCH(N$8,REPORT_DATA_BY_COMP!$A$1:$AH$1,0)), "")</f>
        <v>5</v>
      </c>
      <c r="O29" s="10">
        <f ca="1">IFERROR(INDEX(REPORT_DATA_BY_COMP!$A:$AH,$D29,MATCH(O$8,REPORT_DATA_BY_COMP!$A$1:$AH$1,0)), "")</f>
        <v>0</v>
      </c>
      <c r="P29" s="10">
        <f ca="1">IFERROR(INDEX(REPORT_DATA_BY_COMP!$A:$AH,$D29,MATCH(P$8,REPORT_DATA_BY_COMP!$A$1:$AH$1,0)), "")</f>
        <v>9</v>
      </c>
      <c r="Q29" s="10">
        <f ca="1">IFERROR(INDEX(REPORT_DATA_BY_COMP!$A:$AH,$D29,MATCH(Q$8,REPORT_DATA_BY_COMP!$A$1:$AH$1,0)), "")</f>
        <v>4</v>
      </c>
      <c r="R29" s="10">
        <f ca="1">IFERROR(INDEX(REPORT_DATA_BY_COMP!$A:$AH,$D29,MATCH(R$8,REPORT_DATA_BY_COMP!$A$1:$AH$1,0)), "")</f>
        <v>0</v>
      </c>
      <c r="S29" s="10">
        <f ca="1">IFERROR(INDEX(REPORT_DATA_BY_COMP!$A:$AH,$D29,MATCH(S$8,REPORT_DATA_BY_COMP!$A$1:$AH$1,0)), "")</f>
        <v>4</v>
      </c>
    </row>
    <row r="30" spans="1:19" ht="15" customHeight="1">
      <c r="A30" s="1"/>
      <c r="B30" s="1" t="s">
        <v>2008</v>
      </c>
      <c r="C30" s="64" t="str">
        <f>CONCATENATE(YEAR,":",MONTH,":",WEEK,":",WEEKDAY,":",$B30)</f>
        <v>2016:3:4:7:LUODONG_B_E</v>
      </c>
      <c r="D30" s="64">
        <f>MATCH($C30,REPORT_DATA_BY_COMP!$A:$A,0)</f>
        <v>1007</v>
      </c>
      <c r="E30" s="65" t="str">
        <f>SUBSTITUTE(VLOOKUP($B30,COMP_LIST!$A:$AA,5,FALSE),"EL","")</f>
        <v>E. Iverson / Lloyd</v>
      </c>
      <c r="F30" s="4" t="str">
        <f>VLOOKUP($B30,COMP_LIST!$A:$AA,3,FALSE)</f>
        <v>Luodong B E</v>
      </c>
      <c r="G30" s="4" t="str">
        <f>VLOOKUP($B30,COMP_LIST!$A:$AA,4,FALSE)</f>
        <v>羅東 B 長老</v>
      </c>
      <c r="H30" s="10">
        <f ca="1">IFERROR(INDEX(REPORT_DATA_BY_COMP!$A:$AH,$D30,MATCH(H$8,REPORT_DATA_BY_COMP!$A$1:$AH$1,0)), "")</f>
        <v>0</v>
      </c>
      <c r="I30" s="10">
        <f ca="1">IFERROR(INDEX(REPORT_DATA_BY_COMP!$A:$AH,$D30,MATCH(I$8,REPORT_DATA_BY_COMP!$A$1:$AH$1,0)), "")</f>
        <v>1</v>
      </c>
      <c r="J30" s="10">
        <f ca="1">IFERROR(INDEX(REPORT_DATA_BY_COMP!$A:$AH,$D30,MATCH(J$8,REPORT_DATA_BY_COMP!$A$1:$AH$1,0)), "")</f>
        <v>0</v>
      </c>
      <c r="K30" s="10">
        <f ca="1">IFERROR(INDEX(REPORT_DATA_BY_COMP!$A:$AH,$D30,MATCH(K$8,REPORT_DATA_BY_COMP!$A$1:$AH$1,0)), "")</f>
        <v>4</v>
      </c>
      <c r="L30" s="47">
        <f ca="1">IFERROR(INDEX(REPORT_DATA_BY_COMP!$A:$AH,$D30,MATCH(L$8,REPORT_DATA_BY_COMP!$A$1:$AH$1,0)), "")</f>
        <v>1</v>
      </c>
      <c r="M30" s="56">
        <f ca="1">IFERROR(INDEX(REPORT_DATA_BY_COMP!$A:$AH,$D30,MATCH(M$8,REPORT_DATA_BY_COMP!$A$1:$AH$1,0)), "")</f>
        <v>0</v>
      </c>
      <c r="N30" s="50">
        <f ca="1">IFERROR(INDEX(REPORT_DATA_BY_COMP!$A:$AH,$D30,MATCH(N$8,REPORT_DATA_BY_COMP!$A$1:$AH$1,0)), "")</f>
        <v>6</v>
      </c>
      <c r="O30" s="10">
        <f ca="1">IFERROR(INDEX(REPORT_DATA_BY_COMP!$A:$AH,$D30,MATCH(O$8,REPORT_DATA_BY_COMP!$A$1:$AH$1,0)), "")</f>
        <v>2</v>
      </c>
      <c r="P30" s="10">
        <f ca="1">IFERROR(INDEX(REPORT_DATA_BY_COMP!$A:$AH,$D30,MATCH(P$8,REPORT_DATA_BY_COMP!$A$1:$AH$1,0)), "")</f>
        <v>8</v>
      </c>
      <c r="Q30" s="10">
        <f ca="1">IFERROR(INDEX(REPORT_DATA_BY_COMP!$A:$AH,$D30,MATCH(Q$8,REPORT_DATA_BY_COMP!$A$1:$AH$1,0)), "")</f>
        <v>1</v>
      </c>
      <c r="R30" s="10">
        <f ca="1">IFERROR(INDEX(REPORT_DATA_BY_COMP!$A:$AH,$D30,MATCH(R$8,REPORT_DATA_BY_COMP!$A$1:$AH$1,0)), "")</f>
        <v>0</v>
      </c>
      <c r="S30" s="10">
        <f ca="1">IFERROR(INDEX(REPORT_DATA_BY_COMP!$A:$AH,$D30,MATCH(S$8,REPORT_DATA_BY_COMP!$A$1:$AH$1,0)), "")</f>
        <v>6</v>
      </c>
    </row>
    <row r="31" spans="1:19" ht="15" customHeight="1" thickBot="1">
      <c r="E31" s="8" t="s">
        <v>819</v>
      </c>
      <c r="F31" s="9"/>
      <c r="G31" s="9"/>
      <c r="H31" s="11">
        <f ca="1">SUM(H27:H30)</f>
        <v>0</v>
      </c>
      <c r="I31" s="11">
        <f t="shared" ref="I31:R31" ca="1" si="3">SUM(I27:I30)</f>
        <v>1</v>
      </c>
      <c r="J31" s="11">
        <f t="shared" ca="1" si="3"/>
        <v>9</v>
      </c>
      <c r="K31" s="11">
        <f t="shared" ca="1" si="3"/>
        <v>16</v>
      </c>
      <c r="L31" s="48">
        <f t="shared" ca="1" si="3"/>
        <v>1</v>
      </c>
      <c r="M31" s="58">
        <f t="shared" ca="1" si="3"/>
        <v>1</v>
      </c>
      <c r="N31" s="51">
        <f t="shared" ca="1" si="3"/>
        <v>35</v>
      </c>
      <c r="O31" s="11">
        <f t="shared" ca="1" si="3"/>
        <v>4</v>
      </c>
      <c r="P31" s="11">
        <f t="shared" ca="1" si="3"/>
        <v>31</v>
      </c>
      <c r="Q31" s="11">
        <f t="shared" ca="1" si="3"/>
        <v>9</v>
      </c>
      <c r="R31" s="11">
        <f t="shared" ca="1" si="3"/>
        <v>0</v>
      </c>
      <c r="S31" s="11">
        <f ca="1">SUM(S27:S30)</f>
        <v>52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818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2016:3:1:7:EAST</v>
      </c>
      <c r="D34" s="64">
        <f>MATCH($C34,REPORT_DATA_BY_ZONE!$A:$A, 0)</f>
        <v>80</v>
      </c>
      <c r="E34" s="19" t="s">
        <v>796</v>
      </c>
      <c r="F34" s="13"/>
      <c r="G34" s="13"/>
      <c r="H34" s="10">
        <f ca="1">IFERROR(INDEX(REPORT_DATA_BY_ZONE!$A:$AH,$D34,MATCH(H$8,REPORT_DATA_BY_ZONE!$A$1:$AH$1,0)), "")</f>
        <v>0</v>
      </c>
      <c r="I34" s="10">
        <f ca="1">IFERROR(INDEX(REPORT_DATA_BY_ZONE!$A:$AH,$D34,MATCH(I$8,REPORT_DATA_BY_ZONE!$A$1:$AH$1,0)), "")</f>
        <v>2</v>
      </c>
      <c r="J34" s="10">
        <f ca="1">IFERROR(INDEX(REPORT_DATA_BY_ZONE!$A:$AH,$D34,MATCH(J$8,REPORT_DATA_BY_ZONE!$A$1:$AH$1,0)), "")</f>
        <v>21</v>
      </c>
      <c r="K34" s="10">
        <f ca="1">IFERROR(INDEX(REPORT_DATA_BY_ZONE!$A:$AH,$D34,MATCH(K$8,REPORT_DATA_BY_ZONE!$A$1:$AH$1,0)), "")</f>
        <v>27</v>
      </c>
      <c r="L34" s="47">
        <f ca="1">IFERROR(INDEX(REPORT_DATA_BY_ZONE!$A:$AH,$D34,MATCH(L$8,REPORT_DATA_BY_ZONE!$A$1:$AH$1,0)), "")</f>
        <v>0</v>
      </c>
      <c r="M34" s="10">
        <f ca="1">IFERROR(INDEX(REPORT_DATA_BY_ZONE!$A:$AH,$D34,MATCH(M$8,REPORT_DATA_BY_ZONE!$A$1:$AH$1,0)), "")</f>
        <v>0</v>
      </c>
      <c r="N34" s="50">
        <f ca="1">IFERROR(INDEX(REPORT_DATA_BY_ZONE!$A:$AH,$D34,MATCH(N$8,REPORT_DATA_BY_ZONE!$A$1:$AH$1,0)), "")</f>
        <v>65</v>
      </c>
      <c r="O34" s="10">
        <f ca="1">IFERROR(INDEX(REPORT_DATA_BY_ZONE!$A:$AH,$D34,MATCH(O$8,REPORT_DATA_BY_ZONE!$A$1:$AH$1,0)), "")</f>
        <v>31</v>
      </c>
      <c r="P34" s="10">
        <f ca="1">IFERROR(INDEX(REPORT_DATA_BY_ZONE!$A:$AH,$D34,MATCH(P$8,REPORT_DATA_BY_ZONE!$A$1:$AH$1,0)), "")</f>
        <v>87</v>
      </c>
      <c r="Q34" s="10">
        <f ca="1">IFERROR(INDEX(REPORT_DATA_BY_ZONE!$A:$AH,$D34,MATCH(Q$8,REPORT_DATA_BY_ZONE!$A$1:$AH$1,0)), "")</f>
        <v>51</v>
      </c>
      <c r="R34" s="10">
        <f ca="1">IFERROR(INDEX(REPORT_DATA_BY_ZONE!$A:$AH,$D34,MATCH(R$8,REPORT_DATA_BY_ZONE!$A$1:$AH$1,0)), "")</f>
        <v>3</v>
      </c>
      <c r="S34" s="10">
        <f ca="1">IFERROR(INDEX(REPORT_DATA_BY_ZONE!$A:$AH,$D34,MATCH(S$8,REPORT_DATA_BY_ZONE!$A$1:$AH$1,0)), "")</f>
        <v>114</v>
      </c>
    </row>
    <row r="35" spans="3:19" ht="15" customHeight="1">
      <c r="C35" s="64" t="str">
        <f>CONCATENATE(YEAR,":",MONTH,":2:",WEEKLY_REPORT_DAY,":", $A$1)</f>
        <v>2016:3:2:7:EAST</v>
      </c>
      <c r="D35" s="64">
        <f>MATCH($C35,REPORT_DATA_BY_ZONE!$A:$A, 0)</f>
        <v>91</v>
      </c>
      <c r="E35" s="19" t="s">
        <v>795</v>
      </c>
      <c r="F35" s="13"/>
      <c r="G35" s="13"/>
      <c r="H35" s="10">
        <f ca="1">IFERROR(INDEX(REPORT_DATA_BY_ZONE!$A:$AH,$D35,MATCH(H$8,REPORT_DATA_BY_ZONE!$A$1:$AH$1,0)), "")</f>
        <v>0</v>
      </c>
      <c r="I35" s="10">
        <f ca="1">IFERROR(INDEX(REPORT_DATA_BY_ZONE!$A:$AH,$D35,MATCH(I$8,REPORT_DATA_BY_ZONE!$A$1:$AH$1,0)), "")</f>
        <v>2</v>
      </c>
      <c r="J35" s="10">
        <f ca="1">IFERROR(INDEX(REPORT_DATA_BY_ZONE!$A:$AH,$D35,MATCH(J$8,REPORT_DATA_BY_ZONE!$A$1:$AH$1,0)), "")</f>
        <v>22</v>
      </c>
      <c r="K35" s="10">
        <f ca="1">IFERROR(INDEX(REPORT_DATA_BY_ZONE!$A:$AH,$D35,MATCH(K$8,REPORT_DATA_BY_ZONE!$A$1:$AH$1,0)), "")</f>
        <v>42</v>
      </c>
      <c r="L35" s="47">
        <f ca="1">IFERROR(INDEX(REPORT_DATA_BY_ZONE!$A:$AH,$D35,MATCH(L$8,REPORT_DATA_BY_ZONE!$A$1:$AH$1,0)), "")</f>
        <v>1</v>
      </c>
      <c r="M35" s="10">
        <f ca="1">IFERROR(INDEX(REPORT_DATA_BY_ZONE!$A:$AH,$D35,MATCH(M$8,REPORT_DATA_BY_ZONE!$A$1:$AH$1,0)), "")</f>
        <v>0</v>
      </c>
      <c r="N35" s="50">
        <f ca="1">IFERROR(INDEX(REPORT_DATA_BY_ZONE!$A:$AH,$D35,MATCH(N$8,REPORT_DATA_BY_ZONE!$A$1:$AH$1,0)), "")</f>
        <v>80</v>
      </c>
      <c r="O35" s="10">
        <f ca="1">IFERROR(INDEX(REPORT_DATA_BY_ZONE!$A:$AH,$D35,MATCH(O$8,REPORT_DATA_BY_ZONE!$A$1:$AH$1,0)), "")</f>
        <v>30</v>
      </c>
      <c r="P35" s="10">
        <f ca="1">IFERROR(INDEX(REPORT_DATA_BY_ZONE!$A:$AH,$D35,MATCH(P$8,REPORT_DATA_BY_ZONE!$A$1:$AH$1,0)), "")</f>
        <v>106</v>
      </c>
      <c r="Q35" s="10">
        <f ca="1">IFERROR(INDEX(REPORT_DATA_BY_ZONE!$A:$AH,$D35,MATCH(Q$8,REPORT_DATA_BY_ZONE!$A$1:$AH$1,0)), "")</f>
        <v>43</v>
      </c>
      <c r="R35" s="10">
        <f ca="1">IFERROR(INDEX(REPORT_DATA_BY_ZONE!$A:$AH,$D35,MATCH(R$8,REPORT_DATA_BY_ZONE!$A$1:$AH$1,0)), "")</f>
        <v>3</v>
      </c>
      <c r="S35" s="10">
        <f ca="1">IFERROR(INDEX(REPORT_DATA_BY_ZONE!$A:$AH,$D35,MATCH(S$8,REPORT_DATA_BY_ZONE!$A$1:$AH$1,0)), "")</f>
        <v>96</v>
      </c>
    </row>
    <row r="36" spans="3:19" ht="15" customHeight="1">
      <c r="C36" s="64" t="str">
        <f>CONCATENATE(YEAR,":",MONTH,":3:",WEEKLY_REPORT_DAY,":", $A$1)</f>
        <v>2016:3:3:7:EAST</v>
      </c>
      <c r="D36" s="64">
        <f>MATCH($C36,REPORT_DATA_BY_ZONE!$A:$A, 0)</f>
        <v>101</v>
      </c>
      <c r="E36" s="19" t="s">
        <v>797</v>
      </c>
      <c r="F36" s="13"/>
      <c r="G36" s="13"/>
      <c r="H36" s="10">
        <f ca="1">IFERROR(INDEX(REPORT_DATA_BY_ZONE!$A:$AH,$D36,MATCH(H$8,REPORT_DATA_BY_ZONE!$A$1:$AH$1,0)), "")</f>
        <v>1</v>
      </c>
      <c r="I36" s="10">
        <f ca="1">IFERROR(INDEX(REPORT_DATA_BY_ZONE!$A:$AH,$D36,MATCH(I$8,REPORT_DATA_BY_ZONE!$A$1:$AH$1,0)), "")</f>
        <v>2</v>
      </c>
      <c r="J36" s="10">
        <f ca="1">IFERROR(INDEX(REPORT_DATA_BY_ZONE!$A:$AH,$D36,MATCH(J$8,REPORT_DATA_BY_ZONE!$A$1:$AH$1,0)), "")</f>
        <v>23</v>
      </c>
      <c r="K36" s="10">
        <f ca="1">IFERROR(INDEX(REPORT_DATA_BY_ZONE!$A:$AH,$D36,MATCH(K$8,REPORT_DATA_BY_ZONE!$A$1:$AH$1,0)), "")</f>
        <v>45</v>
      </c>
      <c r="L36" s="47">
        <f ca="1">IFERROR(INDEX(REPORT_DATA_BY_ZONE!$A:$AH,$D36,MATCH(L$8,REPORT_DATA_BY_ZONE!$A$1:$AH$1,0)), "")</f>
        <v>1</v>
      </c>
      <c r="M36" s="10">
        <f ca="1">IFERROR(INDEX(REPORT_DATA_BY_ZONE!$A:$AH,$D36,MATCH(M$8,REPORT_DATA_BY_ZONE!$A$1:$AH$1,0)), "")</f>
        <v>0</v>
      </c>
      <c r="N36" s="50">
        <f ca="1">IFERROR(INDEX(REPORT_DATA_BY_ZONE!$A:$AH,$D36,MATCH(N$8,REPORT_DATA_BY_ZONE!$A$1:$AH$1,0)), "")</f>
        <v>85</v>
      </c>
      <c r="O36" s="10">
        <f ca="1">IFERROR(INDEX(REPORT_DATA_BY_ZONE!$A:$AH,$D36,MATCH(O$8,REPORT_DATA_BY_ZONE!$A$1:$AH$1,0)), "")</f>
        <v>23</v>
      </c>
      <c r="P36" s="10">
        <f ca="1">IFERROR(INDEX(REPORT_DATA_BY_ZONE!$A:$AH,$D36,MATCH(P$8,REPORT_DATA_BY_ZONE!$A$1:$AH$1,0)), "")</f>
        <v>97</v>
      </c>
      <c r="Q36" s="10">
        <f ca="1">IFERROR(INDEX(REPORT_DATA_BY_ZONE!$A:$AH,$D36,MATCH(Q$8,REPORT_DATA_BY_ZONE!$A$1:$AH$1,0)), "")</f>
        <v>71</v>
      </c>
      <c r="R36" s="10">
        <f ca="1">IFERROR(INDEX(REPORT_DATA_BY_ZONE!$A:$AH,$D36,MATCH(R$8,REPORT_DATA_BY_ZONE!$A$1:$AH$1,0)), "")</f>
        <v>3</v>
      </c>
      <c r="S36" s="10">
        <f ca="1">IFERROR(INDEX(REPORT_DATA_BY_ZONE!$A:$AH,$D36,MATCH(S$8,REPORT_DATA_BY_ZONE!$A$1:$AH$1,0)), "")</f>
        <v>117</v>
      </c>
    </row>
    <row r="37" spans="3:19" ht="15" customHeight="1">
      <c r="C37" s="64" t="str">
        <f>CONCATENATE(YEAR,":",MONTH,":4:",WEEKLY_REPORT_DAY,":", $A$1)</f>
        <v>2016:3:4:7:EAST</v>
      </c>
      <c r="D37" s="64">
        <f>MATCH($C37,REPORT_DATA_BY_ZONE!$A:$A, 0)</f>
        <v>112</v>
      </c>
      <c r="E37" s="19" t="s">
        <v>798</v>
      </c>
      <c r="F37" s="13"/>
      <c r="G37" s="13"/>
      <c r="H37" s="10">
        <f ca="1">IFERROR(INDEX(REPORT_DATA_BY_ZONE!$A:$AH,$D37,MATCH(H$8,REPORT_DATA_BY_ZONE!$A$1:$AH$1,0)), "")</f>
        <v>1</v>
      </c>
      <c r="I37" s="10">
        <f ca="1">IFERROR(INDEX(REPORT_DATA_BY_ZONE!$A:$AH,$D37,MATCH(I$8,REPORT_DATA_BY_ZONE!$A$1:$AH$1,0)), "")</f>
        <v>3</v>
      </c>
      <c r="J37" s="10">
        <f ca="1">IFERROR(INDEX(REPORT_DATA_BY_ZONE!$A:$AH,$D37,MATCH(J$8,REPORT_DATA_BY_ZONE!$A$1:$AH$1,0)), "")</f>
        <v>22</v>
      </c>
      <c r="K37" s="10">
        <f ca="1">IFERROR(INDEX(REPORT_DATA_BY_ZONE!$A:$AH,$D37,MATCH(K$8,REPORT_DATA_BY_ZONE!$A$1:$AH$1,0)), "")</f>
        <v>52</v>
      </c>
      <c r="L37" s="47">
        <f ca="1">IFERROR(INDEX(REPORT_DATA_BY_ZONE!$A:$AH,$D37,MATCH(L$8,REPORT_DATA_BY_ZONE!$A$1:$AH$1,0)), "")</f>
        <v>4</v>
      </c>
      <c r="M37" s="10">
        <f ca="1">IFERROR(INDEX(REPORT_DATA_BY_ZONE!$A:$AH,$D37,MATCH(M$8,REPORT_DATA_BY_ZONE!$A$1:$AH$1,0)), "")</f>
        <v>1</v>
      </c>
      <c r="N37" s="50">
        <f ca="1">IFERROR(INDEX(REPORT_DATA_BY_ZONE!$A:$AH,$D37,MATCH(N$8,REPORT_DATA_BY_ZONE!$A$1:$AH$1,0)), "")</f>
        <v>97</v>
      </c>
      <c r="O37" s="10">
        <f ca="1">IFERROR(INDEX(REPORT_DATA_BY_ZONE!$A:$AH,$D37,MATCH(O$8,REPORT_DATA_BY_ZONE!$A$1:$AH$1,0)), "")</f>
        <v>27</v>
      </c>
      <c r="P37" s="10">
        <f ca="1">IFERROR(INDEX(REPORT_DATA_BY_ZONE!$A:$AH,$D37,MATCH(P$8,REPORT_DATA_BY_ZONE!$A$1:$AH$1,0)), "")</f>
        <v>110</v>
      </c>
      <c r="Q37" s="10">
        <f ca="1">IFERROR(INDEX(REPORT_DATA_BY_ZONE!$A:$AH,$D37,MATCH(Q$8,REPORT_DATA_BY_ZONE!$A$1:$AH$1,0)), "")</f>
        <v>56</v>
      </c>
      <c r="R37" s="10">
        <f ca="1">IFERROR(INDEX(REPORT_DATA_BY_ZONE!$A:$AH,$D37,MATCH(R$8,REPORT_DATA_BY_ZONE!$A$1:$AH$1,0)), "")</f>
        <v>6</v>
      </c>
      <c r="S37" s="10">
        <f ca="1">IFERROR(INDEX(REPORT_DATA_BY_ZONE!$A:$AH,$D37,MATCH(S$8,REPORT_DATA_BY_ZONE!$A$1:$AH$1,0)), "")</f>
        <v>119</v>
      </c>
    </row>
    <row r="38" spans="3:19" ht="15" customHeight="1">
      <c r="C38" s="64" t="str">
        <f>CONCATENATE(YEAR,":",MONTH,":5:",WEEKLY_REPORT_DAY,":", $A$1)</f>
        <v>2016:3:5:7:EAST</v>
      </c>
      <c r="D38" s="64" t="e">
        <f>MATCH($C38,REPORT_DATA_BY_ZONE!$A:$A, 0)</f>
        <v>#N/A</v>
      </c>
      <c r="E38" s="19" t="s">
        <v>799</v>
      </c>
      <c r="F38" s="13"/>
      <c r="G38" s="13"/>
      <c r="H38" s="10" t="str">
        <f ca="1">IFERROR(INDEX(REPORT_DATA_BY_ZONE!$A:$AH,$D38,MATCH(H$8,REPORT_DATA_BY_ZONE!$A$1:$AH$1,0)), "")</f>
        <v/>
      </c>
      <c r="I38" s="10" t="str">
        <f ca="1">IFERROR(INDEX(REPORT_DATA_BY_ZONE!$A:$AH,$D38,MATCH(I$8,REPORT_DATA_BY_ZONE!$A$1:$AH$1,0)), "")</f>
        <v/>
      </c>
      <c r="J38" s="10" t="str">
        <f ca="1">IFERROR(INDEX(REPORT_DATA_BY_ZONE!$A:$AH,$D38,MATCH(J$8,REPORT_DATA_BY_ZONE!$A$1:$AH$1,0)), "")</f>
        <v/>
      </c>
      <c r="K38" s="10" t="str">
        <f ca="1">IFERROR(INDEX(REPORT_DATA_BY_ZONE!$A:$AH,$D38,MATCH(K$8,REPORT_DATA_BY_ZONE!$A$1:$AH$1,0)), "")</f>
        <v/>
      </c>
      <c r="L38" s="47" t="str">
        <f ca="1">IFERROR(INDEX(REPORT_DATA_BY_ZONE!$A:$AH,$D38,MATCH(L$8,REPORT_DATA_BY_ZONE!$A$1:$AH$1,0)), "")</f>
        <v/>
      </c>
      <c r="M38" s="10" t="str">
        <f ca="1">IFERROR(INDEX(REPORT_DATA_BY_ZONE!$A:$AH,$D38,MATCH(M$8,REPORT_DATA_BY_ZONE!$A$1:$AH$1,0)), "")</f>
        <v/>
      </c>
      <c r="N38" s="50" t="str">
        <f ca="1">IFERROR(INDEX(REPORT_DATA_BY_ZONE!$A:$AH,$D38,MATCH(N$8,REPORT_DATA_BY_ZONE!$A$1:$AH$1,0)), "")</f>
        <v/>
      </c>
      <c r="O38" s="10" t="str">
        <f ca="1">IFERROR(INDEX(REPORT_DATA_BY_ZONE!$A:$AH,$D38,MATCH(O$8,REPORT_DATA_BY_ZONE!$A$1:$AH$1,0)), "")</f>
        <v/>
      </c>
      <c r="P38" s="10" t="str">
        <f ca="1">IFERROR(INDEX(REPORT_DATA_BY_ZONE!$A:$AH,$D38,MATCH(P$8,REPORT_DATA_BY_ZONE!$A$1:$AH$1,0)), "")</f>
        <v/>
      </c>
      <c r="Q38" s="10" t="str">
        <f ca="1">IFERROR(INDEX(REPORT_DATA_BY_ZONE!$A:$AH,$D38,MATCH(Q$8,REPORT_DATA_BY_ZONE!$A$1:$AH$1,0)), "")</f>
        <v/>
      </c>
      <c r="R38" s="10" t="str">
        <f ca="1">IFERROR(INDEX(REPORT_DATA_BY_ZONE!$A:$AH,$D38,MATCH(R$8,REPORT_DATA_BY_ZONE!$A$1:$AH$1,0)), "")</f>
        <v/>
      </c>
      <c r="S38" s="10" t="str">
        <f ca="1">IFERROR(INDEX(REPORT_DATA_BY_ZONE!$A:$AH,$D38,MATCH(S$8,REPORT_DATA_BY_ZONE!$A$1:$AH$1,0)), "")</f>
        <v/>
      </c>
    </row>
    <row r="39" spans="3:19" ht="15" customHeight="1">
      <c r="E39" s="16" t="s">
        <v>819</v>
      </c>
      <c r="F39" s="14"/>
      <c r="G39" s="14"/>
      <c r="H39" s="17">
        <f ca="1">SUM(H34:H38)</f>
        <v>2</v>
      </c>
      <c r="I39" s="17">
        <f t="shared" ref="I39:R39" ca="1" si="4">SUM(I34:I38)</f>
        <v>9</v>
      </c>
      <c r="J39" s="17">
        <f t="shared" ca="1" si="4"/>
        <v>88</v>
      </c>
      <c r="K39" s="17">
        <f t="shared" ca="1" si="4"/>
        <v>166</v>
      </c>
      <c r="L39" s="49">
        <f t="shared" ca="1" si="4"/>
        <v>6</v>
      </c>
      <c r="M39" s="17">
        <f t="shared" ca="1" si="4"/>
        <v>1</v>
      </c>
      <c r="N39" s="52">
        <f t="shared" ca="1" si="4"/>
        <v>327</v>
      </c>
      <c r="O39" s="17">
        <f t="shared" ca="1" si="4"/>
        <v>111</v>
      </c>
      <c r="P39" s="17">
        <f t="shared" ca="1" si="4"/>
        <v>400</v>
      </c>
      <c r="Q39" s="17">
        <f t="shared" ca="1" si="4"/>
        <v>221</v>
      </c>
      <c r="R39" s="17">
        <f t="shared" ca="1" si="4"/>
        <v>15</v>
      </c>
      <c r="S39" s="17">
        <f ca="1">SUM(S34:S38)</f>
        <v>446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 M27:S30 M22:S24 M27:S28 M12:S15 M30:S30">
    <cfRule type="expression" dxfId="7" priority="6">
      <formula>AND(M$9&lt;&gt;"",M12&gt;=M$9)</formula>
    </cfRule>
  </conditionalFormatting>
  <conditionalFormatting sqref="M12:S15 M18:S19 M22:S24 M27:S30">
    <cfRule type="expression" dxfId="6" priority="5">
      <formula>J12=""</formula>
    </cfRule>
    <cfRule type="expression" dxfId="5" priority="7">
      <formula>AND(M$10&lt;&gt;"",M12&lt;M$10)</formula>
    </cfRule>
    <cfRule type="expression" dxfId="4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G13" sqref="G1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2016:1:2:7:EAST</v>
      </c>
      <c r="AP77" s="27">
        <f t="shared" ref="AP77:AP88" ca="1" si="13">MATCH(AO77,INDIRECT(CONCATENATE($X$93,"$A:$A")),0)</f>
        <v>3</v>
      </c>
      <c r="AQ77" s="21">
        <f t="shared" ref="AQ77:AU88" ca="1" si="14">INDEX(INDIRECT(CONCATENATE($X$93,"$A:$AG")),$AP77,MATCH(AQ$52,INDIRECT(CONCATENATE($X$93,"$A1:$AG1")),0))</f>
        <v>1</v>
      </c>
      <c r="AR77" s="21">
        <f t="shared" ca="1" si="14"/>
        <v>59</v>
      </c>
      <c r="AS77" s="21">
        <f t="shared" ca="1" si="14"/>
        <v>0</v>
      </c>
      <c r="AT77" s="21">
        <f t="shared" ca="1" si="14"/>
        <v>18</v>
      </c>
      <c r="AU77" s="21">
        <f t="shared" ca="1" si="14"/>
        <v>0</v>
      </c>
      <c r="AV77" s="21">
        <f t="shared" ref="AV77:AV88" si="15">ROUND(1*$X$97/$X$99,0)</f>
        <v>3</v>
      </c>
      <c r="AW77" s="21">
        <f t="shared" ref="AW77:AW88" si="16">6*$X$97</f>
        <v>78</v>
      </c>
      <c r="AX77" s="21">
        <f t="shared" ref="AX77:AX88" si="17">3*$X$97</f>
        <v>39</v>
      </c>
      <c r="AY77" s="21">
        <f t="shared" ref="AY77:AY88" si="18">5*$X$97</f>
        <v>65</v>
      </c>
      <c r="AZ77" s="21">
        <f t="shared" ref="AZ77:AZ88" si="19">1*$X$97</f>
        <v>13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2016:1:3:7:EAST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3</v>
      </c>
      <c r="AW78" s="21">
        <f t="shared" si="16"/>
        <v>78</v>
      </c>
      <c r="AX78" s="21">
        <f t="shared" si="17"/>
        <v>39</v>
      </c>
      <c r="AY78" s="21">
        <f t="shared" si="18"/>
        <v>65</v>
      </c>
      <c r="AZ78" s="21">
        <f t="shared" si="19"/>
        <v>13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2016:1:4:7:EAST</v>
      </c>
      <c r="AP79" s="27">
        <f t="shared" ca="1" si="13"/>
        <v>14</v>
      </c>
      <c r="AQ79" s="21">
        <f t="shared" ca="1" si="14"/>
        <v>1</v>
      </c>
      <c r="AR79" s="21">
        <f t="shared" ca="1" si="14"/>
        <v>66</v>
      </c>
      <c r="AS79" s="21">
        <f t="shared" ca="1" si="14"/>
        <v>27</v>
      </c>
      <c r="AT79" s="21">
        <f t="shared" ca="1" si="14"/>
        <v>57</v>
      </c>
      <c r="AU79" s="21">
        <f t="shared" ca="1" si="14"/>
        <v>0</v>
      </c>
      <c r="AV79" s="21">
        <f t="shared" si="15"/>
        <v>3</v>
      </c>
      <c r="AW79" s="21">
        <f t="shared" si="16"/>
        <v>78</v>
      </c>
      <c r="AX79" s="21">
        <f t="shared" si="17"/>
        <v>39</v>
      </c>
      <c r="AY79" s="21">
        <f t="shared" si="18"/>
        <v>65</v>
      </c>
      <c r="AZ79" s="21">
        <f t="shared" si="19"/>
        <v>13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7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2016:1:5:7:EAST</v>
      </c>
      <c r="AP80" s="27">
        <f t="shared" ca="1" si="13"/>
        <v>25</v>
      </c>
      <c r="AQ80" s="21">
        <f t="shared" ca="1" si="14"/>
        <v>3</v>
      </c>
      <c r="AR80" s="21">
        <f t="shared" ca="1" si="14"/>
        <v>60</v>
      </c>
      <c r="AS80" s="21">
        <f t="shared" ca="1" si="14"/>
        <v>21</v>
      </c>
      <c r="AT80" s="21">
        <f t="shared" ca="1" si="14"/>
        <v>59</v>
      </c>
      <c r="AU80" s="21">
        <f t="shared" ca="1" si="14"/>
        <v>0</v>
      </c>
      <c r="AV80" s="21">
        <f t="shared" si="15"/>
        <v>3</v>
      </c>
      <c r="AW80" s="21">
        <f t="shared" si="16"/>
        <v>78</v>
      </c>
      <c r="AX80" s="21">
        <f t="shared" si="17"/>
        <v>39</v>
      </c>
      <c r="AY80" s="21">
        <f t="shared" si="18"/>
        <v>65</v>
      </c>
      <c r="AZ80" s="21">
        <f t="shared" si="19"/>
        <v>13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2016:2:1:7:EAST</v>
      </c>
      <c r="AP81" s="27">
        <f t="shared" ca="1" si="13"/>
        <v>36</v>
      </c>
      <c r="AQ81" s="21">
        <f t="shared" ca="1" si="14"/>
        <v>1</v>
      </c>
      <c r="AR81" s="21">
        <f t="shared" ca="1" si="14"/>
        <v>70</v>
      </c>
      <c r="AS81" s="21">
        <f t="shared" ca="1" si="14"/>
        <v>24</v>
      </c>
      <c r="AT81" s="21">
        <f t="shared" ca="1" si="14"/>
        <v>68</v>
      </c>
      <c r="AU81" s="21">
        <f t="shared" ca="1" si="14"/>
        <v>0</v>
      </c>
      <c r="AV81" s="21">
        <f t="shared" si="15"/>
        <v>3</v>
      </c>
      <c r="AW81" s="21">
        <f t="shared" si="16"/>
        <v>78</v>
      </c>
      <c r="AX81" s="21">
        <f t="shared" si="17"/>
        <v>39</v>
      </c>
      <c r="AY81" s="21">
        <f t="shared" si="18"/>
        <v>65</v>
      </c>
      <c r="AZ81" s="21">
        <f t="shared" si="19"/>
        <v>13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2016:2:2:7:EAST</v>
      </c>
      <c r="AP82" s="27">
        <f t="shared" ca="1" si="13"/>
        <v>47</v>
      </c>
      <c r="AQ82" s="21">
        <f t="shared" ca="1" si="14"/>
        <v>1</v>
      </c>
      <c r="AR82" s="21">
        <f t="shared" ca="1" si="14"/>
        <v>63</v>
      </c>
      <c r="AS82" s="21">
        <f t="shared" ca="1" si="14"/>
        <v>21</v>
      </c>
      <c r="AT82" s="21">
        <f t="shared" ca="1" si="14"/>
        <v>47</v>
      </c>
      <c r="AU82" s="21">
        <f t="shared" ca="1" si="14"/>
        <v>2</v>
      </c>
      <c r="AV82" s="21">
        <f t="shared" si="15"/>
        <v>3</v>
      </c>
      <c r="AW82" s="21">
        <f t="shared" si="16"/>
        <v>78</v>
      </c>
      <c r="AX82" s="21">
        <f t="shared" si="17"/>
        <v>39</v>
      </c>
      <c r="AY82" s="21">
        <f t="shared" si="18"/>
        <v>65</v>
      </c>
      <c r="AZ82" s="21">
        <f t="shared" si="19"/>
        <v>13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2016:2:3:7:EAST</v>
      </c>
      <c r="AP83" s="27">
        <f t="shared" ca="1" si="13"/>
        <v>58</v>
      </c>
      <c r="AQ83" s="21">
        <f t="shared" ca="1" si="14"/>
        <v>2</v>
      </c>
      <c r="AR83" s="21">
        <f t="shared" ca="1" si="14"/>
        <v>61</v>
      </c>
      <c r="AS83" s="21">
        <f t="shared" ca="1" si="14"/>
        <v>26</v>
      </c>
      <c r="AT83" s="21">
        <f t="shared" ca="1" si="14"/>
        <v>59</v>
      </c>
      <c r="AU83" s="21">
        <f t="shared" ca="1" si="14"/>
        <v>0</v>
      </c>
      <c r="AV83" s="21">
        <f t="shared" si="15"/>
        <v>3</v>
      </c>
      <c r="AW83" s="21">
        <f t="shared" si="16"/>
        <v>78</v>
      </c>
      <c r="AX83" s="21">
        <f t="shared" si="17"/>
        <v>39</v>
      </c>
      <c r="AY83" s="21">
        <f t="shared" si="18"/>
        <v>65</v>
      </c>
      <c r="AZ83" s="21">
        <f t="shared" si="19"/>
        <v>13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2016:2:4:7:EAST</v>
      </c>
      <c r="AP84" s="27">
        <f t="shared" ca="1" si="13"/>
        <v>69</v>
      </c>
      <c r="AQ84" s="21">
        <f t="shared" ca="1" si="14"/>
        <v>0</v>
      </c>
      <c r="AR84" s="21">
        <f t="shared" ca="1" si="14"/>
        <v>68</v>
      </c>
      <c r="AS84" s="21">
        <f t="shared" ca="1" si="14"/>
        <v>34</v>
      </c>
      <c r="AT84" s="21">
        <f t="shared" ca="1" si="14"/>
        <v>61</v>
      </c>
      <c r="AU84" s="21">
        <f t="shared" ca="1" si="14"/>
        <v>5</v>
      </c>
      <c r="AV84" s="21">
        <f t="shared" si="15"/>
        <v>3</v>
      </c>
      <c r="AW84" s="21">
        <f t="shared" si="16"/>
        <v>78</v>
      </c>
      <c r="AX84" s="21">
        <f t="shared" si="17"/>
        <v>39</v>
      </c>
      <c r="AY84" s="21">
        <f t="shared" si="18"/>
        <v>65</v>
      </c>
      <c r="AZ84" s="21">
        <f t="shared" si="19"/>
        <v>13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2016:3:1:7:EAST</v>
      </c>
      <c r="AP85" s="27">
        <f t="shared" ca="1" si="13"/>
        <v>80</v>
      </c>
      <c r="AQ85" s="21">
        <f t="shared" ca="1" si="14"/>
        <v>0</v>
      </c>
      <c r="AR85" s="21">
        <f t="shared" ca="1" si="14"/>
        <v>65</v>
      </c>
      <c r="AS85" s="21">
        <f t="shared" ca="1" si="14"/>
        <v>31</v>
      </c>
      <c r="AT85" s="21">
        <f t="shared" ca="1" si="14"/>
        <v>51</v>
      </c>
      <c r="AU85" s="21">
        <f t="shared" ca="1" si="14"/>
        <v>3</v>
      </c>
      <c r="AV85" s="21">
        <f t="shared" si="15"/>
        <v>3</v>
      </c>
      <c r="AW85" s="21">
        <f t="shared" si="16"/>
        <v>78</v>
      </c>
      <c r="AX85" s="21">
        <f t="shared" si="17"/>
        <v>39</v>
      </c>
      <c r="AY85" s="21">
        <f t="shared" si="18"/>
        <v>65</v>
      </c>
      <c r="AZ85" s="21">
        <f t="shared" si="19"/>
        <v>13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2016:3:2:7:EAST</v>
      </c>
      <c r="AP86" s="27">
        <f t="shared" ca="1" si="13"/>
        <v>91</v>
      </c>
      <c r="AQ86" s="21">
        <f t="shared" ca="1" si="14"/>
        <v>0</v>
      </c>
      <c r="AR86" s="21">
        <f t="shared" ca="1" si="14"/>
        <v>80</v>
      </c>
      <c r="AS86" s="21">
        <f t="shared" ca="1" si="14"/>
        <v>30</v>
      </c>
      <c r="AT86" s="21">
        <f t="shared" ca="1" si="14"/>
        <v>43</v>
      </c>
      <c r="AU86" s="21">
        <f t="shared" ca="1" si="14"/>
        <v>3</v>
      </c>
      <c r="AV86" s="21">
        <f t="shared" si="15"/>
        <v>3</v>
      </c>
      <c r="AW86" s="21">
        <f t="shared" si="16"/>
        <v>78</v>
      </c>
      <c r="AX86" s="21">
        <f t="shared" si="17"/>
        <v>39</v>
      </c>
      <c r="AY86" s="21">
        <f t="shared" si="18"/>
        <v>65</v>
      </c>
      <c r="AZ86" s="21">
        <f t="shared" si="19"/>
        <v>13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2016:3:3:7:EAST</v>
      </c>
      <c r="AP87" s="27">
        <f t="shared" ca="1" si="13"/>
        <v>101</v>
      </c>
      <c r="AQ87" s="21">
        <f t="shared" ca="1" si="14"/>
        <v>0</v>
      </c>
      <c r="AR87" s="21">
        <f t="shared" ca="1" si="14"/>
        <v>85</v>
      </c>
      <c r="AS87" s="21">
        <f t="shared" ca="1" si="14"/>
        <v>23</v>
      </c>
      <c r="AT87" s="21">
        <f t="shared" ca="1" si="14"/>
        <v>71</v>
      </c>
      <c r="AU87" s="21">
        <f t="shared" ca="1" si="14"/>
        <v>3</v>
      </c>
      <c r="AV87" s="21">
        <f t="shared" si="15"/>
        <v>3</v>
      </c>
      <c r="AW87" s="21">
        <f t="shared" si="16"/>
        <v>78</v>
      </c>
      <c r="AX87" s="21">
        <f t="shared" si="17"/>
        <v>39</v>
      </c>
      <c r="AY87" s="21">
        <f t="shared" si="18"/>
        <v>65</v>
      </c>
      <c r="AZ87" s="21">
        <f t="shared" si="19"/>
        <v>13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2016:3:4:7:EAST</v>
      </c>
      <c r="AP88" s="27">
        <f t="shared" ca="1" si="13"/>
        <v>112</v>
      </c>
      <c r="AQ88" s="21">
        <f t="shared" ca="1" si="14"/>
        <v>1</v>
      </c>
      <c r="AR88" s="21">
        <f t="shared" ca="1" si="14"/>
        <v>97</v>
      </c>
      <c r="AS88" s="21">
        <f t="shared" ca="1" si="14"/>
        <v>27</v>
      </c>
      <c r="AT88" s="21">
        <f t="shared" ca="1" si="14"/>
        <v>56</v>
      </c>
      <c r="AU88" s="21">
        <f t="shared" ca="1" si="14"/>
        <v>6</v>
      </c>
      <c r="AV88" s="21">
        <f t="shared" si="15"/>
        <v>3</v>
      </c>
      <c r="AW88" s="21">
        <f t="shared" si="16"/>
        <v>78</v>
      </c>
      <c r="AX88" s="21">
        <f t="shared" si="17"/>
        <v>39</v>
      </c>
      <c r="AY88" s="21">
        <f t="shared" si="18"/>
        <v>65</v>
      </c>
      <c r="AZ88" s="21">
        <f t="shared" si="19"/>
        <v>13</v>
      </c>
    </row>
    <row r="89" spans="23:52">
      <c r="AC89" s="7">
        <f ca="1">SUMIFS(AC53:AC88, $X53:$X88,YEAR,AC53:AC88,"&lt;&gt;#N/A")</f>
        <v>11</v>
      </c>
      <c r="AD89" s="27"/>
      <c r="AF89" s="7">
        <f t="shared" ref="AF89:AK89" ca="1" si="21">SUM(AF53:AF88)</f>
        <v>6</v>
      </c>
      <c r="AG89" s="7">
        <f t="shared" ca="1" si="21"/>
        <v>0</v>
      </c>
      <c r="AH89" s="7">
        <f t="shared" ca="1" si="21"/>
        <v>1</v>
      </c>
      <c r="AI89" s="7">
        <f t="shared" ca="1" si="21"/>
        <v>7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1978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2324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2695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7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7</v>
      </c>
      <c r="AN100" s="27"/>
    </row>
    <row r="101" spans="23:50">
      <c r="W101" s="7" t="s">
        <v>449</v>
      </c>
      <c r="X101" s="7">
        <f ca="1">SUM($AF$89:$AH$89)</f>
        <v>7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88
Actual YTD 年度實際:    7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2014  58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2015  58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2016  11</v>
      </c>
    </row>
    <row r="107" spans="23:50" ht="23.25">
      <c r="W107" s="7" t="s">
        <v>1479</v>
      </c>
      <c r="X107" s="42" t="str">
        <f>$X$91</f>
        <v>East Zone</v>
      </c>
    </row>
    <row r="108" spans="23:50">
      <c r="X108" s="40" t="str">
        <f>$X$92</f>
        <v>東台北地帶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2040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2713</v>
      </c>
      <c r="E2" s="75" t="str">
        <f>$A$3</f>
        <v>松山地區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2714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2326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2715</v>
      </c>
      <c r="E5" s="83"/>
      <c r="F5" s="5" t="s">
        <v>805</v>
      </c>
      <c r="G5" s="6"/>
      <c r="H5" s="87">
        <f ca="1">SONGSHAN_DISTRICT_GRAPH!$AC$89</f>
        <v>4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East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2328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2086</v>
      </c>
      <c r="C12" s="64" t="str">
        <f>CONCATENATE(YEAR,":",MONTH,":",WEEK,":",WEEKDAY,":",$B12)</f>
        <v>2016:3:4:7:SONGSHAN_ZL</v>
      </c>
      <c r="D12" s="64">
        <f>MATCH($C12,REPORT_DATA_BY_COMP!$A:$A,0)</f>
        <v>1024</v>
      </c>
      <c r="E12" s="65" t="str">
        <f>SUBSTITUTE(VLOOKUP($B12,COMP_LIST!$A:$AA,5,FALSE),"EL","")</f>
        <v>E. Liston ZL / Tan ZL</v>
      </c>
      <c r="F12" s="4" t="str">
        <f>VLOOKUP($B12,COMP_LIST!$A:$AA,3,FALSE)</f>
        <v>Songshan ZL</v>
      </c>
      <c r="G12" s="4" t="str">
        <f>VLOOKUP($B12,COMP_LIST!$A:$AA,4,FALSE)</f>
        <v>松山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7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17</v>
      </c>
    </row>
    <row r="13" spans="1:19" ht="15" customHeight="1">
      <c r="A13" s="1"/>
      <c r="B13" s="1" t="s">
        <v>2090</v>
      </c>
      <c r="C13" s="64" t="str">
        <f>CONCATENATE(YEAR,":",MONTH,":",WEEK,":",WEEKDAY,":",$B13)</f>
        <v>2016:3:4:7:SONGSHAN_S</v>
      </c>
      <c r="D13" s="64">
        <f>MATCH($C13,REPORT_DATA_BY_COMP!$A:$A,0)</f>
        <v>1023</v>
      </c>
      <c r="E13" s="65" t="str">
        <f>SUBSTITUTE(VLOOKUP($B13,COMP_LIST!$A:$AA,5,FALSE),"EL","")</f>
        <v>S. Bowman STL / Torres Ortiz STL</v>
      </c>
      <c r="F13" s="4" t="str">
        <f>VLOOKUP($B13,COMP_LIST!$A:$AA,3,FALSE)</f>
        <v>Songshan S</v>
      </c>
      <c r="G13" s="4" t="str">
        <f>VLOOKUP($B13,COMP_LIST!$A:$AA,4,FALSE)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2038</v>
      </c>
      <c r="C14" s="64" t="str">
        <f>CONCATENATE(YEAR,":",MONTH,":",WEEK,":",WEEKDAY,":",$B14)</f>
        <v>2016:3:4:7:NEIHU_E</v>
      </c>
      <c r="D14" s="64">
        <f>MATCH($C14,REPORT_DATA_BY_COMP!$A:$A,0)</f>
        <v>1013</v>
      </c>
      <c r="E14" s="65" t="str">
        <f>SUBSTITUTE(VLOOKUP($B14,COMP_LIST!$A:$AA,5,FALSE),"EL","")</f>
        <v>E. Dorius DL / Bezzant</v>
      </c>
      <c r="F14" s="4" t="str">
        <f>VLOOKUP($B14,COMP_LIST!$A:$AA,3,FALSE)</f>
        <v>Neihu E</v>
      </c>
      <c r="G14" s="4" t="str">
        <f>VLOOKUP($B14,COMP_LIST!$A:$AA,4,FALSE)</f>
        <v>內湖長老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6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3</v>
      </c>
    </row>
    <row r="15" spans="1:19" ht="15" customHeight="1">
      <c r="A15" s="1"/>
      <c r="B15" s="1" t="s">
        <v>2044</v>
      </c>
      <c r="C15" s="64" t="str">
        <f>CONCATENATE(YEAR,":",MONTH,":",WEEK,":",WEEKDAY,":",$B15)</f>
        <v>2016:3:4:7:NEIHU_S</v>
      </c>
      <c r="D15" s="64">
        <f>MATCH($C15,REPORT_DATA_BY_COMP!$A:$A,0)</f>
        <v>1014</v>
      </c>
      <c r="E15" s="65" t="str">
        <f>SUBSTITUTE(VLOOKUP($B15,COMP_LIST!$A:$AA,5,FALSE),"EL","")</f>
        <v>S. Gabbitas  / Wu</v>
      </c>
      <c r="F15" s="4" t="str">
        <f>VLOOKUP($B15,COMP_LIST!$A:$AA,3,FALSE)</f>
        <v>Neihu S</v>
      </c>
      <c r="G15" s="4" t="str">
        <f>VLOOKUP($B15,COMP_LIST!$A:$AA,4,FALSE)</f>
        <v>內湖姐妹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5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7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7</v>
      </c>
      <c r="K16" s="11">
        <f t="shared" si="0"/>
        <v>20</v>
      </c>
      <c r="L16" s="48">
        <f t="shared" si="0"/>
        <v>0</v>
      </c>
      <c r="M16" s="57">
        <f t="shared" si="0"/>
        <v>0</v>
      </c>
      <c r="N16" s="51">
        <f t="shared" si="0"/>
        <v>33</v>
      </c>
      <c r="O16" s="11">
        <f t="shared" si="0"/>
        <v>11</v>
      </c>
      <c r="P16" s="11">
        <f t="shared" si="0"/>
        <v>34</v>
      </c>
      <c r="Q16" s="11">
        <f t="shared" si="0"/>
        <v>19</v>
      </c>
      <c r="R16" s="11">
        <f t="shared" si="0"/>
        <v>3</v>
      </c>
      <c r="S16" s="11">
        <f t="shared" si="0"/>
        <v>33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2016:3:1:7:SONGSHAN</v>
      </c>
      <c r="D19" s="64">
        <f>MATCH($C19,REPORT_DATA_BY_DISTRICT!$A:$A, 0)</f>
        <v>237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16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19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CONCATENATE(YEAR,":",MONTH,":2:",WEEKLY_REPORT_DAY,":", $A$1)</f>
        <v>2016:3:2:7:SONGSHAN</v>
      </c>
      <c r="D20" s="64">
        <f>MATCH($C20,REPORT_DATA_BY_DISTRICT!$A:$A, 0)</f>
        <v>267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11</v>
      </c>
      <c r="K20" s="10">
        <f>IFERROR(INDEX(REPORT_DATA_BY_DISTRICT!$A:$AH,$D20,MATCH(K$8,REPORT_DATA_BY_DISTRICT!$A$1:$AH$1,0)), "")</f>
        <v>12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26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8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26</v>
      </c>
    </row>
    <row r="21" spans="3:19" ht="15" customHeight="1">
      <c r="C21" s="64" t="str">
        <f>CONCATENATE(YEAR,":",MONTH,":3:",WEEKLY_REPORT_DAY,":", $A$1)</f>
        <v>2016:3:3:7:SONGSHAN</v>
      </c>
      <c r="D21" s="64">
        <f>MATCH($C21,REPORT_DATA_BY_DISTRICT!$A:$A, 0)</f>
        <v>296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18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27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31</v>
      </c>
      <c r="Q21" s="10">
        <f>IFERROR(INDEX(REPORT_DATA_BY_DISTRICT!$A:$AH,$D21,MATCH(Q$8,REPORT_DATA_BY_DISTRICT!$A$1:$AH$1,0)), "")</f>
        <v>27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26</v>
      </c>
    </row>
    <row r="22" spans="3:19" ht="15" customHeight="1">
      <c r="C22" s="64" t="str">
        <f>CONCATENATE(YEAR,":",MONTH,":4:",WEEKLY_REPORT_DAY,":", $A$1)</f>
        <v>2016:3:4:7:SONGSHAN</v>
      </c>
      <c r="D22" s="64">
        <f>MATCH($C22,REPORT_DATA_BY_DISTRICT!$A:$A, 0)</f>
        <v>326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7</v>
      </c>
      <c r="K22" s="10">
        <f>IFERROR(INDEX(REPORT_DATA_BY_DISTRICT!$A:$AH,$D22,MATCH(K$8,REPORT_DATA_BY_DISTRICT!$A$1:$AH$1,0)), "")</f>
        <v>20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33</v>
      </c>
      <c r="O22" s="10">
        <f>IFERROR(INDEX(REPORT_DATA_BY_DISTRICT!$A:$AH,$D22,MATCH(O$8,REPORT_DATA_BY_DISTRICT!$A$1:$AH$1,0)), "")</f>
        <v>11</v>
      </c>
      <c r="P22" s="10">
        <f>IFERROR(INDEX(REPORT_DATA_BY_DISTRICT!$A:$AH,$D22,MATCH(P$8,REPORT_DATA_BY_DISTRICT!$A$1:$AH$1,0)), "")</f>
        <v>34</v>
      </c>
      <c r="Q22" s="10">
        <f>IFERROR(INDEX(REPORT_DATA_BY_DISTRICT!$A:$AH,$D22,MATCH(Q$8,REPORT_DATA_BY_DISTRICT!$A$1:$AH$1,0)), "")</f>
        <v>19</v>
      </c>
      <c r="R22" s="10">
        <f>IFERROR(INDEX(REPORT_DATA_BY_DISTRICT!$A:$AH,$D22,MATCH(R$8,REPORT_DATA_BY_DISTRICT!$A$1:$AH$1,0)), "")</f>
        <v>3</v>
      </c>
      <c r="S22" s="10">
        <f>IFERROR(INDEX(REPORT_DATA_BY_DISTRICT!$A:$AH,$D22,MATCH(S$8,REPORT_DATA_BY_DISTRICT!$A$1:$AH$1,0)), "")</f>
        <v>33</v>
      </c>
    </row>
    <row r="23" spans="3:19" ht="15" customHeight="1">
      <c r="C23" s="64" t="str">
        <f>CONCATENATE(YEAR,":",MONTH,":5:",WEEKLY_REPORT_DAY,":", $A$1)</f>
        <v>2016:3:5:7:SONGSHAN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4</v>
      </c>
      <c r="J24" s="17">
        <f t="shared" si="1"/>
        <v>35</v>
      </c>
      <c r="K24" s="17">
        <f t="shared" si="1"/>
        <v>57</v>
      </c>
      <c r="L24" s="49">
        <f t="shared" si="1"/>
        <v>1</v>
      </c>
      <c r="M24" s="17">
        <f t="shared" si="1"/>
        <v>0</v>
      </c>
      <c r="N24" s="52">
        <f t="shared" si="1"/>
        <v>105</v>
      </c>
      <c r="O24" s="17">
        <f t="shared" si="1"/>
        <v>47</v>
      </c>
      <c r="P24" s="17">
        <f t="shared" si="1"/>
        <v>124</v>
      </c>
      <c r="Q24" s="17">
        <f t="shared" si="1"/>
        <v>73</v>
      </c>
      <c r="R24" s="17">
        <f t="shared" si="1"/>
        <v>5</v>
      </c>
      <c r="S24" s="17">
        <f>SUM(S19:S23)</f>
        <v>118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55" priority="2">
      <formula>J12=""</formula>
    </cfRule>
    <cfRule type="expression" dxfId="154" priority="3">
      <formula>AND(M$10&lt;&gt;"",M12&lt;M$10)</formula>
    </cfRule>
    <cfRule type="expression" dxfId="153" priority="4">
      <formula>AND(M$10&lt;&gt;"",M12&gt;=M$10)</formula>
    </cfRule>
    <cfRule type="expression" dxfId="152" priority="6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1" sqref="E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2016:1:2:7:SONGSHAN</v>
      </c>
      <c r="AP77" s="27">
        <f t="shared" ref="AP77:AP88" ca="1" si="13">MATCH(AO77,INDIRECT(CONCATENATE($X$93,"$A:$A")),0)</f>
        <v>14</v>
      </c>
      <c r="AQ77" s="21">
        <f t="shared" ref="AQ77:AU88" ca="1" si="14">INDEX(INDIRECT(CONCATENATE($X$93,"$A:$AG")),$AP77,MATCH(AQ$52,INDIRECT(CONCATENATE($X$93,"$A1:$AG1")),0))</f>
        <v>1</v>
      </c>
      <c r="AR77" s="21">
        <f t="shared" ca="1" si="14"/>
        <v>21</v>
      </c>
      <c r="AS77" s="21">
        <f t="shared" ca="1" si="14"/>
        <v>0</v>
      </c>
      <c r="AT77" s="21">
        <f t="shared" ca="1" si="14"/>
        <v>3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2016:1:3:7:SONGSHAN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2016:1:4:7:SONGSHAN</v>
      </c>
      <c r="AP79" s="27">
        <f t="shared" ca="1" si="13"/>
        <v>46</v>
      </c>
      <c r="AQ79" s="21">
        <f t="shared" ca="1" si="14"/>
        <v>1</v>
      </c>
      <c r="AR79" s="21">
        <f t="shared" ca="1" si="14"/>
        <v>20</v>
      </c>
      <c r="AS79" s="21">
        <f t="shared" ca="1" si="14"/>
        <v>7</v>
      </c>
      <c r="AT79" s="21">
        <f t="shared" ca="1" si="14"/>
        <v>12</v>
      </c>
      <c r="AU79" s="21">
        <f t="shared" ca="1" si="14"/>
        <v>0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2016:1:5:7:SONGSHAN</v>
      </c>
      <c r="AP80" s="27">
        <f t="shared" ca="1" si="13"/>
        <v>78</v>
      </c>
      <c r="AQ80" s="21">
        <f t="shared" ca="1" si="14"/>
        <v>1</v>
      </c>
      <c r="AR80" s="21">
        <f t="shared" ca="1" si="14"/>
        <v>20</v>
      </c>
      <c r="AS80" s="21">
        <f t="shared" ca="1" si="14"/>
        <v>4</v>
      </c>
      <c r="AT80" s="21">
        <f t="shared" ca="1" si="14"/>
        <v>14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2016:2:1:7:SONGSHAN</v>
      </c>
      <c r="AP81" s="27">
        <f t="shared" ca="1" si="13"/>
        <v>110</v>
      </c>
      <c r="AQ81" s="21">
        <f t="shared" ca="1" si="14"/>
        <v>1</v>
      </c>
      <c r="AR81" s="21">
        <f t="shared" ca="1" si="14"/>
        <v>26</v>
      </c>
      <c r="AS81" s="21">
        <f t="shared" ca="1" si="14"/>
        <v>4</v>
      </c>
      <c r="AT81" s="21">
        <f t="shared" ca="1" si="14"/>
        <v>19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2016:2:2:7:SONGSHAN</v>
      </c>
      <c r="AP82" s="27">
        <f t="shared" ca="1" si="13"/>
        <v>142</v>
      </c>
      <c r="AQ82" s="21">
        <f t="shared" ca="1" si="14"/>
        <v>0</v>
      </c>
      <c r="AR82" s="21">
        <f t="shared" ca="1" si="14"/>
        <v>23</v>
      </c>
      <c r="AS82" s="21">
        <f t="shared" ca="1" si="14"/>
        <v>7</v>
      </c>
      <c r="AT82" s="21">
        <f t="shared" ca="1" si="14"/>
        <v>14</v>
      </c>
      <c r="AU82" s="21">
        <f t="shared" ca="1" si="14"/>
        <v>2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2016:2:3:7:SONGSHAN</v>
      </c>
      <c r="AP83" s="27">
        <f t="shared" ca="1" si="13"/>
        <v>174</v>
      </c>
      <c r="AQ83" s="21">
        <f t="shared" ca="1" si="14"/>
        <v>0</v>
      </c>
      <c r="AR83" s="21">
        <f t="shared" ca="1" si="14"/>
        <v>22</v>
      </c>
      <c r="AS83" s="21">
        <f t="shared" ca="1" si="14"/>
        <v>8</v>
      </c>
      <c r="AT83" s="21">
        <f t="shared" ca="1" si="14"/>
        <v>21</v>
      </c>
      <c r="AU83" s="21">
        <f t="shared" ca="1" si="14"/>
        <v>0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2016:2:4:7:SONGSHAN</v>
      </c>
      <c r="AP84" s="27">
        <f t="shared" ca="1" si="13"/>
        <v>206</v>
      </c>
      <c r="AQ84" s="21">
        <f t="shared" ca="1" si="14"/>
        <v>0</v>
      </c>
      <c r="AR84" s="21">
        <f t="shared" ca="1" si="14"/>
        <v>24</v>
      </c>
      <c r="AS84" s="21">
        <f t="shared" ca="1" si="14"/>
        <v>14</v>
      </c>
      <c r="AT84" s="21">
        <f t="shared" ca="1" si="14"/>
        <v>16</v>
      </c>
      <c r="AU84" s="21">
        <f t="shared" ca="1" si="14"/>
        <v>3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2016:3:1:7:SONGSHAN</v>
      </c>
      <c r="AP85" s="27">
        <f t="shared" ca="1" si="13"/>
        <v>237</v>
      </c>
      <c r="AQ85" s="21">
        <f t="shared" ca="1" si="14"/>
        <v>0</v>
      </c>
      <c r="AR85" s="21">
        <f t="shared" ca="1" si="14"/>
        <v>19</v>
      </c>
      <c r="AS85" s="21">
        <f t="shared" ca="1" si="14"/>
        <v>16</v>
      </c>
      <c r="AT85" s="21">
        <f t="shared" ca="1" si="14"/>
        <v>19</v>
      </c>
      <c r="AU85" s="21">
        <f t="shared" ca="1" si="14"/>
        <v>1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2016:3:2:7:SONGSHAN</v>
      </c>
      <c r="AP86" s="27">
        <f t="shared" ca="1" si="13"/>
        <v>267</v>
      </c>
      <c r="AQ86" s="21">
        <f t="shared" ca="1" si="14"/>
        <v>0</v>
      </c>
      <c r="AR86" s="21">
        <f t="shared" ca="1" si="14"/>
        <v>26</v>
      </c>
      <c r="AS86" s="21">
        <f t="shared" ca="1" si="14"/>
        <v>10</v>
      </c>
      <c r="AT86" s="21">
        <f t="shared" ca="1" si="14"/>
        <v>8</v>
      </c>
      <c r="AU86" s="21">
        <f t="shared" ca="1" si="14"/>
        <v>1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2016:3:3:7:SONGSHAN</v>
      </c>
      <c r="AP87" s="27">
        <f t="shared" ca="1" si="13"/>
        <v>296</v>
      </c>
      <c r="AQ87" s="21">
        <f t="shared" ca="1" si="14"/>
        <v>0</v>
      </c>
      <c r="AR87" s="21">
        <f t="shared" ca="1" si="14"/>
        <v>27</v>
      </c>
      <c r="AS87" s="21">
        <f t="shared" ca="1" si="14"/>
        <v>10</v>
      </c>
      <c r="AT87" s="21">
        <f t="shared" ca="1" si="14"/>
        <v>27</v>
      </c>
      <c r="AU87" s="21">
        <f t="shared" ca="1" si="14"/>
        <v>0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2016:3:4:7:SONGSHAN</v>
      </c>
      <c r="AP88" s="27">
        <f t="shared" ca="1" si="13"/>
        <v>326</v>
      </c>
      <c r="AQ88" s="21">
        <f t="shared" ca="1" si="14"/>
        <v>0</v>
      </c>
      <c r="AR88" s="21">
        <f t="shared" ca="1" si="14"/>
        <v>33</v>
      </c>
      <c r="AS88" s="21">
        <f t="shared" ca="1" si="14"/>
        <v>11</v>
      </c>
      <c r="AT88" s="21">
        <f t="shared" ca="1" si="14"/>
        <v>19</v>
      </c>
      <c r="AU88" s="21">
        <f t="shared" ca="1" si="14"/>
        <v>3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2040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2713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2714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2016  4</v>
      </c>
    </row>
    <row r="107" spans="23:50" ht="23.25">
      <c r="W107" s="7" t="s">
        <v>1479</v>
      </c>
      <c r="X107" s="42" t="str">
        <f>$X$91</f>
        <v>Songshan District</v>
      </c>
    </row>
    <row r="108" spans="23:50">
      <c r="X108" s="40" t="str">
        <f>$X$92</f>
        <v>松山地區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1977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2716</v>
      </c>
      <c r="E2" s="75" t="str">
        <f>$A$3</f>
        <v>基隆地區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2717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2326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2715</v>
      </c>
      <c r="E5" s="83"/>
      <c r="F5" s="5" t="s">
        <v>805</v>
      </c>
      <c r="G5" s="6"/>
      <c r="H5" s="87">
        <f ca="1">JILONG_DISTRICT_GRAPH!$AC$89</f>
        <v>1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East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2329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1975</v>
      </c>
      <c r="C12" s="64" t="str">
        <f>CONCATENATE(YEAR,":",MONTH,":",WEEK,":",WEEKDAY,":",$B12)</f>
        <v>2016:3:4:7:JILONG_A_E</v>
      </c>
      <c r="D12" s="64">
        <f>MATCH($C12,REPORT_DATA_BY_COMP!$A:$A,0)</f>
        <v>999</v>
      </c>
      <c r="E12" s="65" t="str">
        <f>SUBSTITUTE(VLOOKUP($B12,COMP_LIST!$A:$AA,5,FALSE),"EL","")</f>
        <v xml:space="preserve">E. Brinton DL / James </v>
      </c>
      <c r="F12" s="4" t="str">
        <f>VLOOKUP($B12,COMP_LIST!$A:$AA,3,FALSE)</f>
        <v>Jilong A E</v>
      </c>
      <c r="G12" s="4" t="str">
        <f>VLOOKUP($B12,COMP_LIST!$A:$AA,4,FALSE)</f>
        <v>基隆 A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13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5</v>
      </c>
    </row>
    <row r="13" spans="1:19" ht="15" customHeight="1">
      <c r="A13" s="1"/>
      <c r="B13" s="1" t="s">
        <v>1981</v>
      </c>
      <c r="C13" s="64" t="str">
        <f>CONCATENATE(YEAR,":",MONTH,":",WEEK,":",WEEKDAY,":",$B13)</f>
        <v>2016:3:4:7:JILONG_B_E</v>
      </c>
      <c r="D13" s="64">
        <f>MATCH($C13,REPORT_DATA_BY_COMP!$A:$A,0)</f>
        <v>1000</v>
      </c>
      <c r="E13" s="65" t="str">
        <f>SUBSTITUTE(VLOOKUP($B13,COMP_LIST!$A:$AA,5,FALSE),"EL","")</f>
        <v>E. Andelin / Lin</v>
      </c>
      <c r="F13" s="4" t="str">
        <f>VLOOKUP($B13,COMP_LIST!$A:$AA,3,FALSE)</f>
        <v>Jilong B E</v>
      </c>
      <c r="G13" s="4" t="str">
        <f>VLOOKUP($B13,COMP_LIST!$A:$AA,4,FALSE)</f>
        <v>基隆 B 長老</v>
      </c>
      <c r="H13" s="10">
        <f>IFERROR(INDEX(REPORT_DATA_BY_COMP!$A:$AH,$D13,MATCH(H$8,REPORT_DATA_BY_COMP!$A$1:$AH$1,0)), "")</f>
        <v>1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/>
      <c r="E14" s="8" t="s">
        <v>819</v>
      </c>
      <c r="F14" s="9"/>
      <c r="G14" s="9"/>
      <c r="H14" s="11">
        <f>SUM(H12:H13)</f>
        <v>1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10</v>
      </c>
      <c r="L14" s="48">
        <f t="shared" si="0"/>
        <v>1</v>
      </c>
      <c r="M14" s="57">
        <f t="shared" si="0"/>
        <v>0</v>
      </c>
      <c r="N14" s="51">
        <f t="shared" si="0"/>
        <v>15</v>
      </c>
      <c r="O14" s="11">
        <f t="shared" si="0"/>
        <v>7</v>
      </c>
      <c r="P14" s="11">
        <f t="shared" si="0"/>
        <v>23</v>
      </c>
      <c r="Q14" s="11">
        <f t="shared" si="0"/>
        <v>8</v>
      </c>
      <c r="R14" s="11">
        <f t="shared" si="0"/>
        <v>2</v>
      </c>
      <c r="S14" s="11">
        <f t="shared" si="0"/>
        <v>8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2016:3:1:7:JILONG</v>
      </c>
      <c r="D17" s="64">
        <f>MATCH($C17,REPORT_DATA_BY_DISTRICT!$A:$A, 0)</f>
        <v>230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5</v>
      </c>
      <c r="K17" s="10">
        <f>IFERROR(INDEX(REPORT_DATA_BY_DISTRICT!$A:$AH,$D17,MATCH(K$8,REPORT_DATA_BY_DISTRICT!$A$1:$AH$1,0)), "")</f>
        <v>8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13</v>
      </c>
      <c r="O17" s="10">
        <f>IFERROR(INDEX(REPORT_DATA_BY_DISTRICT!$A:$AH,$D17,MATCH(O$8,REPORT_DATA_BY_DISTRICT!$A$1:$AH$1,0)), "")</f>
        <v>6</v>
      </c>
      <c r="P17" s="10">
        <f>IFERROR(INDEX(REPORT_DATA_BY_DISTRICT!$A:$AH,$D17,MATCH(P$8,REPORT_DATA_BY_DISTRICT!$A$1:$AH$1,0)), "")</f>
        <v>19</v>
      </c>
      <c r="Q17" s="10">
        <f>IFERROR(INDEX(REPORT_DATA_BY_DISTRICT!$A:$AH,$D17,MATCH(Q$8,REPORT_DATA_BY_DISTRICT!$A$1:$AH$1,0)), "")</f>
        <v>6</v>
      </c>
      <c r="R17" s="10">
        <f>IFERROR(INDEX(REPORT_DATA_BY_DISTRICT!$A:$AH,$D17,MATCH(R$8,REPORT_DATA_BY_DISTRICT!$A$1:$AH$1,0)), "")</f>
        <v>1</v>
      </c>
      <c r="S17" s="10">
        <f>IFERROR(INDEX(REPORT_DATA_BY_DISTRICT!$A:$AH,$D17,MATCH(S$8,REPORT_DATA_BY_DISTRICT!$A$1:$AH$1,0)), "")</f>
        <v>10</v>
      </c>
    </row>
    <row r="18" spans="3:19" ht="15" customHeight="1">
      <c r="C18" s="64" t="str">
        <f>CONCATENATE(YEAR,":",MONTH,":2:",WEEKLY_REPORT_DAY,":", $A$1)</f>
        <v>2016:3:2:7:JILONG</v>
      </c>
      <c r="D18" s="64">
        <f>MATCH($C18,REPORT_DATA_BY_DISTRICT!$A:$A, 0)</f>
        <v>261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5</v>
      </c>
      <c r="K18" s="10">
        <f>IFERROR(INDEX(REPORT_DATA_BY_DISTRICT!$A:$AH,$D18,MATCH(K$8,REPORT_DATA_BY_DISTRICT!$A$1:$AH$1,0)), "")</f>
        <v>9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15</v>
      </c>
      <c r="O18" s="10">
        <f>IFERROR(INDEX(REPORT_DATA_BY_DISTRICT!$A:$AH,$D18,MATCH(O$8,REPORT_DATA_BY_DISTRICT!$A$1:$AH$1,0)), "")</f>
        <v>5</v>
      </c>
      <c r="P18" s="10">
        <f>IFERROR(INDEX(REPORT_DATA_BY_DISTRICT!$A:$AH,$D18,MATCH(P$8,REPORT_DATA_BY_DISTRICT!$A$1:$AH$1,0)), "")</f>
        <v>17</v>
      </c>
      <c r="Q18" s="10">
        <f>IFERROR(INDEX(REPORT_DATA_BY_DISTRICT!$A:$AH,$D18,MATCH(Q$8,REPORT_DATA_BY_DISTRICT!$A$1:$AH$1,0)), "")</f>
        <v>5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9</v>
      </c>
    </row>
    <row r="19" spans="3:19" ht="15" customHeight="1">
      <c r="C19" s="64" t="str">
        <f>CONCATENATE(YEAR,":",MONTH,":3:",WEEKLY_REPORT_DAY,":", $A$1)</f>
        <v>2016:3:3:7:JILONG</v>
      </c>
      <c r="D19" s="64">
        <f>MATCH($C19,REPORT_DATA_BY_DISTRICT!$A:$A, 0)</f>
        <v>290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19</v>
      </c>
      <c r="Q19" s="10">
        <f>IFERROR(INDEX(REPORT_DATA_BY_DISTRICT!$A:$AH,$D19,MATCH(Q$8,REPORT_DATA_BY_DISTRICT!$A$1:$AH$1,0)), "")</f>
        <v>6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11</v>
      </c>
    </row>
    <row r="20" spans="3:19" ht="15" customHeight="1">
      <c r="C20" s="64" t="str">
        <f>CONCATENATE(YEAR,":",MONTH,":4:",WEEKLY_REPORT_DAY,":", $A$1)</f>
        <v>2016:3:4:7:JILONG</v>
      </c>
      <c r="D20" s="64">
        <f>MATCH($C20,REPORT_DATA_BY_DISTRICT!$A:$A, 0)</f>
        <v>320</v>
      </c>
      <c r="E20" s="19" t="s">
        <v>798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15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23</v>
      </c>
      <c r="Q20" s="10">
        <f>IFERROR(INDEX(REPORT_DATA_BY_DISTRICT!$A:$AH,$D20,MATCH(Q$8,REPORT_DATA_BY_DISTRICT!$A$1:$AH$1,0)), "")</f>
        <v>8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8</v>
      </c>
    </row>
    <row r="21" spans="3:19" ht="15" customHeight="1">
      <c r="C21" s="64" t="str">
        <f>CONCATENATE(YEAR,":",MONTH,":5:",WEEKLY_REPORT_DAY,":", $A$1)</f>
        <v>2016:3:5:7:JILONG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2</v>
      </c>
      <c r="I22" s="17">
        <f t="shared" ref="I22:R22" si="1">SUM(I17:I21)</f>
        <v>0</v>
      </c>
      <c r="J22" s="17">
        <f t="shared" si="1"/>
        <v>17</v>
      </c>
      <c r="K22" s="17">
        <f t="shared" si="1"/>
        <v>36</v>
      </c>
      <c r="L22" s="49">
        <f t="shared" si="1"/>
        <v>1</v>
      </c>
      <c r="M22" s="17">
        <f t="shared" si="1"/>
        <v>0</v>
      </c>
      <c r="N22" s="52">
        <f t="shared" si="1"/>
        <v>57</v>
      </c>
      <c r="O22" s="17">
        <f t="shared" si="1"/>
        <v>23</v>
      </c>
      <c r="P22" s="17">
        <f t="shared" si="1"/>
        <v>78</v>
      </c>
      <c r="Q22" s="17">
        <f t="shared" si="1"/>
        <v>25</v>
      </c>
      <c r="R22" s="17">
        <f t="shared" si="1"/>
        <v>4</v>
      </c>
      <c r="S22" s="17">
        <f>SUM(S17:S21)</f>
        <v>38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51" priority="7">
      <formula>AND(M$9&lt;&gt;"",M12&gt;=M$9)</formula>
    </cfRule>
  </conditionalFormatting>
  <conditionalFormatting sqref="M12:S13">
    <cfRule type="expression" dxfId="150" priority="6">
      <formula>J12=""</formula>
    </cfRule>
    <cfRule type="expression" dxfId="149" priority="8">
      <formula>AND(M$10&lt;&gt;"",M12&lt;M$10)</formula>
    </cfRule>
    <cfRule type="expression" dxfId="148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1" sqref="E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2016:1:2:7:JILONG</v>
      </c>
      <c r="AP77" s="27">
        <f t="shared" ref="AP77:AP88" ca="1" si="13">MATCH(AO77,INDIRECT(CONCATENATE($X$93,"$A:$A")),0)</f>
        <v>7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9</v>
      </c>
      <c r="AS77" s="21">
        <f t="shared" ca="1" si="14"/>
        <v>0</v>
      </c>
      <c r="AT77" s="21">
        <f t="shared" ca="1" si="14"/>
        <v>3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12</v>
      </c>
      <c r="AX77" s="21">
        <f t="shared" ref="AX77:AX88" si="17">3*$X$97</f>
        <v>6</v>
      </c>
      <c r="AY77" s="21">
        <f t="shared" ref="AY77:AY88" si="18">5*$X$97</f>
        <v>10</v>
      </c>
      <c r="AZ77" s="21">
        <f t="shared" ref="AZ77:AZ88" si="19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2016:1:3:7:JILONG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12</v>
      </c>
      <c r="AX78" s="21">
        <f t="shared" si="17"/>
        <v>6</v>
      </c>
      <c r="AY78" s="21">
        <f t="shared" si="18"/>
        <v>10</v>
      </c>
      <c r="AZ78" s="21">
        <f t="shared" si="19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2016:1:4:7:JILONG</v>
      </c>
      <c r="AP79" s="27">
        <f t="shared" ca="1" si="13"/>
        <v>39</v>
      </c>
      <c r="AQ79" s="21">
        <f t="shared" ca="1" si="14"/>
        <v>0</v>
      </c>
      <c r="AR79" s="21">
        <f t="shared" ca="1" si="14"/>
        <v>10</v>
      </c>
      <c r="AS79" s="21">
        <f t="shared" ca="1" si="14"/>
        <v>8</v>
      </c>
      <c r="AT79" s="21">
        <f t="shared" ca="1" si="14"/>
        <v>7</v>
      </c>
      <c r="AU79" s="21">
        <f t="shared" ca="1" si="14"/>
        <v>0</v>
      </c>
      <c r="AV79" s="21">
        <f t="shared" si="15"/>
        <v>1</v>
      </c>
      <c r="AW79" s="21">
        <f t="shared" si="16"/>
        <v>12</v>
      </c>
      <c r="AX79" s="21">
        <f t="shared" si="17"/>
        <v>6</v>
      </c>
      <c r="AY79" s="21">
        <f t="shared" si="18"/>
        <v>10</v>
      </c>
      <c r="AZ79" s="21">
        <f t="shared" si="19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2016:1:5:7:JILONG</v>
      </c>
      <c r="AP80" s="27">
        <f t="shared" ca="1" si="13"/>
        <v>71</v>
      </c>
      <c r="AQ80" s="21">
        <f t="shared" ca="1" si="14"/>
        <v>0</v>
      </c>
      <c r="AR80" s="21">
        <f t="shared" ca="1" si="14"/>
        <v>12</v>
      </c>
      <c r="AS80" s="21">
        <f t="shared" ca="1" si="14"/>
        <v>4</v>
      </c>
      <c r="AT80" s="21">
        <f t="shared" ca="1" si="14"/>
        <v>7</v>
      </c>
      <c r="AU80" s="21">
        <f t="shared" ca="1" si="14"/>
        <v>0</v>
      </c>
      <c r="AV80" s="21">
        <f t="shared" si="15"/>
        <v>1</v>
      </c>
      <c r="AW80" s="21">
        <f t="shared" si="16"/>
        <v>12</v>
      </c>
      <c r="AX80" s="21">
        <f t="shared" si="17"/>
        <v>6</v>
      </c>
      <c r="AY80" s="21">
        <f t="shared" si="18"/>
        <v>10</v>
      </c>
      <c r="AZ80" s="21">
        <f t="shared" si="19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2016:2:1:7:JILONG</v>
      </c>
      <c r="AP81" s="27">
        <f t="shared" ca="1" si="13"/>
        <v>103</v>
      </c>
      <c r="AQ81" s="21">
        <f t="shared" ca="1" si="14"/>
        <v>0</v>
      </c>
      <c r="AR81" s="21">
        <f t="shared" ca="1" si="14"/>
        <v>13</v>
      </c>
      <c r="AS81" s="21">
        <f t="shared" ca="1" si="14"/>
        <v>9</v>
      </c>
      <c r="AT81" s="21">
        <f t="shared" ca="1" si="14"/>
        <v>8</v>
      </c>
      <c r="AU81" s="21">
        <f t="shared" ca="1" si="14"/>
        <v>0</v>
      </c>
      <c r="AV81" s="21">
        <f t="shared" si="15"/>
        <v>1</v>
      </c>
      <c r="AW81" s="21">
        <f t="shared" si="16"/>
        <v>12</v>
      </c>
      <c r="AX81" s="21">
        <f t="shared" si="17"/>
        <v>6</v>
      </c>
      <c r="AY81" s="21">
        <f t="shared" si="18"/>
        <v>10</v>
      </c>
      <c r="AZ81" s="21">
        <f t="shared" si="19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2016:2:2:7:JILONG</v>
      </c>
      <c r="AP82" s="27">
        <f t="shared" ca="1" si="13"/>
        <v>135</v>
      </c>
      <c r="AQ82" s="21">
        <f t="shared" ca="1" si="14"/>
        <v>0</v>
      </c>
      <c r="AR82" s="21">
        <f t="shared" ca="1" si="14"/>
        <v>12</v>
      </c>
      <c r="AS82" s="21">
        <f t="shared" ca="1" si="14"/>
        <v>6</v>
      </c>
      <c r="AT82" s="21">
        <f t="shared" ca="1" si="14"/>
        <v>5</v>
      </c>
      <c r="AU82" s="21">
        <f t="shared" ca="1" si="14"/>
        <v>0</v>
      </c>
      <c r="AV82" s="21">
        <f t="shared" si="15"/>
        <v>1</v>
      </c>
      <c r="AW82" s="21">
        <f t="shared" si="16"/>
        <v>12</v>
      </c>
      <c r="AX82" s="21">
        <f t="shared" si="17"/>
        <v>6</v>
      </c>
      <c r="AY82" s="21">
        <f t="shared" si="18"/>
        <v>10</v>
      </c>
      <c r="AZ82" s="21">
        <f t="shared" si="19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2016:2:3:7:JILONG</v>
      </c>
      <c r="AP83" s="27">
        <f t="shared" ca="1" si="13"/>
        <v>167</v>
      </c>
      <c r="AQ83" s="21">
        <f t="shared" ca="1" si="14"/>
        <v>1</v>
      </c>
      <c r="AR83" s="21">
        <f t="shared" ca="1" si="14"/>
        <v>13</v>
      </c>
      <c r="AS83" s="21">
        <f t="shared" ca="1" si="14"/>
        <v>6</v>
      </c>
      <c r="AT83" s="21">
        <f t="shared" ca="1" si="14"/>
        <v>8</v>
      </c>
      <c r="AU83" s="21">
        <f t="shared" ca="1" si="14"/>
        <v>0</v>
      </c>
      <c r="AV83" s="21">
        <f t="shared" si="15"/>
        <v>1</v>
      </c>
      <c r="AW83" s="21">
        <f t="shared" si="16"/>
        <v>12</v>
      </c>
      <c r="AX83" s="21">
        <f t="shared" si="17"/>
        <v>6</v>
      </c>
      <c r="AY83" s="21">
        <f t="shared" si="18"/>
        <v>10</v>
      </c>
      <c r="AZ83" s="21">
        <f t="shared" si="19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2016:2:4:7:JILONG</v>
      </c>
      <c r="AP84" s="27">
        <f t="shared" ca="1" si="13"/>
        <v>199</v>
      </c>
      <c r="AQ84" s="21">
        <f t="shared" ca="1" si="14"/>
        <v>0</v>
      </c>
      <c r="AR84" s="21">
        <f t="shared" ca="1" si="14"/>
        <v>14</v>
      </c>
      <c r="AS84" s="21">
        <f t="shared" ca="1" si="14"/>
        <v>6</v>
      </c>
      <c r="AT84" s="21">
        <f t="shared" ca="1" si="14"/>
        <v>3</v>
      </c>
      <c r="AU84" s="21">
        <f t="shared" ca="1" si="14"/>
        <v>2</v>
      </c>
      <c r="AV84" s="21">
        <f t="shared" si="15"/>
        <v>1</v>
      </c>
      <c r="AW84" s="21">
        <f t="shared" si="16"/>
        <v>12</v>
      </c>
      <c r="AX84" s="21">
        <f t="shared" si="17"/>
        <v>6</v>
      </c>
      <c r="AY84" s="21">
        <f t="shared" si="18"/>
        <v>10</v>
      </c>
      <c r="AZ84" s="21">
        <f t="shared" si="19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2016:3:1:7:JILONG</v>
      </c>
      <c r="AP85" s="27">
        <f t="shared" ca="1" si="13"/>
        <v>230</v>
      </c>
      <c r="AQ85" s="21">
        <f t="shared" ca="1" si="14"/>
        <v>0</v>
      </c>
      <c r="AR85" s="21">
        <f t="shared" ca="1" si="14"/>
        <v>13</v>
      </c>
      <c r="AS85" s="21">
        <f t="shared" ca="1" si="14"/>
        <v>6</v>
      </c>
      <c r="AT85" s="21">
        <f t="shared" ca="1" si="14"/>
        <v>6</v>
      </c>
      <c r="AU85" s="21">
        <f t="shared" ca="1" si="14"/>
        <v>1</v>
      </c>
      <c r="AV85" s="21">
        <f t="shared" si="15"/>
        <v>1</v>
      </c>
      <c r="AW85" s="21">
        <f t="shared" si="16"/>
        <v>12</v>
      </c>
      <c r="AX85" s="21">
        <f t="shared" si="17"/>
        <v>6</v>
      </c>
      <c r="AY85" s="21">
        <f t="shared" si="18"/>
        <v>10</v>
      </c>
      <c r="AZ85" s="21">
        <f t="shared" si="19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2016:3:2:7:JILONG</v>
      </c>
      <c r="AP86" s="27">
        <f t="shared" ca="1" si="13"/>
        <v>261</v>
      </c>
      <c r="AQ86" s="21">
        <f t="shared" ca="1" si="14"/>
        <v>0</v>
      </c>
      <c r="AR86" s="21">
        <f t="shared" ca="1" si="14"/>
        <v>15</v>
      </c>
      <c r="AS86" s="21">
        <f t="shared" ca="1" si="14"/>
        <v>5</v>
      </c>
      <c r="AT86" s="21">
        <f t="shared" ca="1" si="14"/>
        <v>5</v>
      </c>
      <c r="AU86" s="21">
        <f t="shared" ca="1" si="14"/>
        <v>0</v>
      </c>
      <c r="AV86" s="21">
        <f t="shared" si="15"/>
        <v>1</v>
      </c>
      <c r="AW86" s="21">
        <f t="shared" si="16"/>
        <v>12</v>
      </c>
      <c r="AX86" s="21">
        <f t="shared" si="17"/>
        <v>6</v>
      </c>
      <c r="AY86" s="21">
        <f t="shared" si="18"/>
        <v>10</v>
      </c>
      <c r="AZ86" s="21">
        <f t="shared" si="19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2016:3:3:7:JILONG</v>
      </c>
      <c r="AP87" s="27">
        <f t="shared" ca="1" si="13"/>
        <v>290</v>
      </c>
      <c r="AQ87" s="21">
        <f t="shared" ca="1" si="14"/>
        <v>0</v>
      </c>
      <c r="AR87" s="21">
        <f t="shared" ca="1" si="14"/>
        <v>14</v>
      </c>
      <c r="AS87" s="21">
        <f t="shared" ca="1" si="14"/>
        <v>5</v>
      </c>
      <c r="AT87" s="21">
        <f t="shared" ca="1" si="14"/>
        <v>6</v>
      </c>
      <c r="AU87" s="21">
        <f t="shared" ca="1" si="14"/>
        <v>1</v>
      </c>
      <c r="AV87" s="21">
        <f t="shared" si="15"/>
        <v>1</v>
      </c>
      <c r="AW87" s="21">
        <f t="shared" si="16"/>
        <v>12</v>
      </c>
      <c r="AX87" s="21">
        <f t="shared" si="17"/>
        <v>6</v>
      </c>
      <c r="AY87" s="21">
        <f t="shared" si="18"/>
        <v>10</v>
      </c>
      <c r="AZ87" s="21">
        <f t="shared" si="19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2016:3:4:7:JILONG</v>
      </c>
      <c r="AP88" s="27">
        <f t="shared" ca="1" si="13"/>
        <v>320</v>
      </c>
      <c r="AQ88" s="21">
        <f t="shared" ca="1" si="14"/>
        <v>0</v>
      </c>
      <c r="AR88" s="21">
        <f t="shared" ca="1" si="14"/>
        <v>15</v>
      </c>
      <c r="AS88" s="21">
        <f t="shared" ca="1" si="14"/>
        <v>7</v>
      </c>
      <c r="AT88" s="21">
        <f t="shared" ca="1" si="14"/>
        <v>8</v>
      </c>
      <c r="AU88" s="21">
        <f t="shared" ca="1" si="14"/>
        <v>2</v>
      </c>
      <c r="AV88" s="21">
        <f t="shared" si="15"/>
        <v>1</v>
      </c>
      <c r="AW88" s="21">
        <f t="shared" si="16"/>
        <v>12</v>
      </c>
      <c r="AX88" s="21">
        <f t="shared" si="17"/>
        <v>6</v>
      </c>
      <c r="AY88" s="21">
        <f t="shared" si="18"/>
        <v>10</v>
      </c>
      <c r="AZ88" s="21">
        <f t="shared" si="19"/>
        <v>2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1977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2716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2717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</v>
      </c>
    </row>
    <row r="107" spans="23:50" ht="23.25">
      <c r="W107" s="7" t="s">
        <v>1479</v>
      </c>
      <c r="X107" s="42" t="str">
        <f>$X$91</f>
        <v>Jilong District</v>
      </c>
    </row>
    <row r="108" spans="23:50">
      <c r="X108" s="40" t="str">
        <f>$X$92</f>
        <v>基隆地區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2221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2718</v>
      </c>
      <c r="E2" s="75" t="str">
        <f>$A$3</f>
        <v>汐止地區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2719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2326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2715</v>
      </c>
      <c r="E5" s="83"/>
      <c r="F5" s="5" t="s">
        <v>805</v>
      </c>
      <c r="G5" s="6"/>
      <c r="H5" s="87">
        <f ca="1">XIZHI_DISTRICT_GRAPH!$AC$89</f>
        <v>3</v>
      </c>
      <c r="I5" s="88"/>
      <c r="J5" s="88"/>
      <c r="K5" s="89"/>
      <c r="L5" s="45">
        <f>$M$23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East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2330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2219</v>
      </c>
      <c r="C12" s="64" t="str">
        <f>CONCATENATE(YEAR,":",MONTH,":",WEEK,":",WEEKDAY,":",$B12)</f>
        <v>2016:3:4:7:XIZHI_A_E</v>
      </c>
      <c r="D12" s="64">
        <f>MATCH($C12,REPORT_DATA_BY_COMP!$A:$A,0)</f>
        <v>1056</v>
      </c>
      <c r="E12" s="65" t="str">
        <f>SUBSTITUTE(VLOOKUP($B12,COMP_LIST!$A:$AA,5,FALSE),"EL","")</f>
        <v>E. Jacobson DL / Chiu Falck</v>
      </c>
      <c r="F12" s="4" t="str">
        <f>VLOOKUP($B12,COMP_LIST!$A:$AA,3,FALSE)</f>
        <v>Xizhi A E</v>
      </c>
      <c r="G12" s="4" t="str">
        <f>VLOOKUP($B12,COMP_LIST!$A:$AA,4,FALSE)</f>
        <v>汐止 A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3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2224</v>
      </c>
      <c r="C13" s="64" t="str">
        <f>CONCATENATE(YEAR,":",MONTH,":",WEEK,":",WEEKDAY,":",$B13)</f>
        <v>2016:3:4:7:XIZHI_B_E</v>
      </c>
      <c r="D13" s="64">
        <f>MATCH($C13,REPORT_DATA_BY_COMP!$A:$A,0)</f>
        <v>1057</v>
      </c>
      <c r="E13" s="65" t="str">
        <f>SUBSTITUTE(VLOOKUP($B13,COMP_LIST!$A:$AA,5,FALSE),"EL","")</f>
        <v>E. Griffin / Joly</v>
      </c>
      <c r="F13" s="4" t="str">
        <f>VLOOKUP($B13,COMP_LIST!$A:$AA,3,FALSE)</f>
        <v>Xizhi B E</v>
      </c>
      <c r="G13" s="4" t="str">
        <f>VLOOKUP($B13,COMP_LIST!$A:$AA,4,FALSE)</f>
        <v>汐止 B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10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13</v>
      </c>
    </row>
    <row r="14" spans="1:19" ht="15" customHeight="1">
      <c r="A14" s="1"/>
      <c r="B14" s="1" t="s">
        <v>2227</v>
      </c>
      <c r="C14" s="64" t="str">
        <f>CONCATENATE(YEAR,":",MONTH,":",WEEK,":",WEEKDAY,":",$B14)</f>
        <v>2016:3:4:7:XIZHI_S</v>
      </c>
      <c r="D14" s="64">
        <f>MATCH($C14,REPORT_DATA_BY_COMP!$A:$A,0)</f>
        <v>1058</v>
      </c>
      <c r="E14" s="65" t="str">
        <f>SUBSTITUTE(VLOOKUP($B14,COMP_LIST!$A:$AA,5,FALSE),"EL","")</f>
        <v>S. Parkin  / Fang</v>
      </c>
      <c r="F14" s="4" t="str">
        <f>VLOOKUP($B14,COMP_LIST!$A:$AA,3,FALSE)</f>
        <v>Xizhi S</v>
      </c>
      <c r="G14" s="4" t="str">
        <f>VLOOKUP($B14,COMP_LIST!$A:$AA,4,FALSE)</f>
        <v>汐止姐妹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2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2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3</v>
      </c>
    </row>
    <row r="15" spans="1:19" ht="15" customHeight="1">
      <c r="A15" s="1"/>
      <c r="B15" s="1"/>
      <c r="E15" s="8" t="s">
        <v>819</v>
      </c>
      <c r="F15" s="9"/>
      <c r="G15" s="9"/>
      <c r="H15" s="11">
        <f>SUM(H12:H14)</f>
        <v>0</v>
      </c>
      <c r="I15" s="11">
        <f t="shared" ref="I15:S15" si="0">SUM(I12:I14)</f>
        <v>2</v>
      </c>
      <c r="J15" s="11">
        <f t="shared" si="0"/>
        <v>3</v>
      </c>
      <c r="K15" s="11">
        <f t="shared" si="0"/>
        <v>6</v>
      </c>
      <c r="L15" s="48">
        <f t="shared" si="0"/>
        <v>2</v>
      </c>
      <c r="M15" s="57">
        <f t="shared" si="0"/>
        <v>0</v>
      </c>
      <c r="N15" s="51">
        <f t="shared" si="0"/>
        <v>14</v>
      </c>
      <c r="O15" s="11">
        <f t="shared" si="0"/>
        <v>5</v>
      </c>
      <c r="P15" s="11">
        <f t="shared" si="0"/>
        <v>22</v>
      </c>
      <c r="Q15" s="11">
        <f t="shared" si="0"/>
        <v>20</v>
      </c>
      <c r="R15" s="11">
        <f t="shared" si="0"/>
        <v>1</v>
      </c>
      <c r="S15" s="11">
        <f t="shared" si="0"/>
        <v>26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2703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2016:3:1:7:XIZHI</v>
      </c>
      <c r="D18" s="64">
        <f>MATCH($C18,REPORT_DATA_BY_DISTRICT!$A:$A, 0)</f>
        <v>249</v>
      </c>
      <c r="E18" s="19" t="s">
        <v>796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4</v>
      </c>
      <c r="K18" s="10">
        <f>IFERROR(INDEX(REPORT_DATA_BY_DISTRICT!$A:$AH,$D18,MATCH(K$8,REPORT_DATA_BY_DISTRICT!$A$1:$AH$1,0)), "")</f>
        <v>6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13</v>
      </c>
      <c r="O18" s="10">
        <f>IFERROR(INDEX(REPORT_DATA_BY_DISTRICT!$A:$AH,$D18,MATCH(O$8,REPORT_DATA_BY_DISTRICT!$A$1:$AH$1,0)), "")</f>
        <v>4</v>
      </c>
      <c r="P18" s="10">
        <f>IFERROR(INDEX(REPORT_DATA_BY_DISTRICT!$A:$AH,$D18,MATCH(P$8,REPORT_DATA_BY_DISTRICT!$A$1:$AH$1,0)), "")</f>
        <v>12</v>
      </c>
      <c r="Q18" s="10">
        <f>IFERROR(INDEX(REPORT_DATA_BY_DISTRICT!$A:$AH,$D18,MATCH(Q$8,REPORT_DATA_BY_DISTRICT!$A$1:$AH$1,0)), "")</f>
        <v>13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34</v>
      </c>
    </row>
    <row r="19" spans="3:19" ht="15" customHeight="1">
      <c r="C19" s="64" t="str">
        <f>CONCATENATE(YEAR,":",MONTH,":2:",WEEKLY_REPORT_DAY,":", $A$1)</f>
        <v>2016:3:2:7:XIZHI</v>
      </c>
      <c r="D19" s="64">
        <f>MATCH($C19,REPORT_DATA_BY_DISTRICT!$A:$A, 0)</f>
        <v>278</v>
      </c>
      <c r="E19" s="19" t="s">
        <v>795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13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20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CONCATENATE(YEAR,":",MONTH,":3:",WEEKLY_REPORT_DAY,":", $A$1)</f>
        <v>2016:3:3:7:XIZHI</v>
      </c>
      <c r="D20" s="64">
        <f>MATCH($C20,REPORT_DATA_BY_DISTRICT!$A:$A, 0)</f>
        <v>308</v>
      </c>
      <c r="E20" s="19" t="s">
        <v>797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10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15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41</v>
      </c>
    </row>
    <row r="21" spans="3:19" ht="15" customHeight="1">
      <c r="C21" s="64" t="str">
        <f>CONCATENATE(YEAR,":",MONTH,":4:",WEEKLY_REPORT_DAY,":", $A$1)</f>
        <v>2016:3:4:7:XIZHI</v>
      </c>
      <c r="D21" s="64">
        <f>MATCH($C21,REPORT_DATA_BY_DISTRICT!$A:$A, 0)</f>
        <v>337</v>
      </c>
      <c r="E21" s="19" t="s">
        <v>798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14</v>
      </c>
      <c r="O21" s="10">
        <f>IFERROR(INDEX(REPORT_DATA_BY_DISTRICT!$A:$AH,$D21,MATCH(O$8,REPORT_DATA_BY_DISTRICT!$A$1:$AH$1,0)), "")</f>
        <v>5</v>
      </c>
      <c r="P21" s="10">
        <f>IFERROR(INDEX(REPORT_DATA_BY_DISTRICT!$A:$AH,$D21,MATCH(P$8,REPORT_DATA_BY_DISTRICT!$A$1:$AH$1,0)), "")</f>
        <v>22</v>
      </c>
      <c r="Q21" s="10">
        <f>IFERROR(INDEX(REPORT_DATA_BY_DISTRICT!$A:$AH,$D21,MATCH(Q$8,REPORT_DATA_BY_DISTRICT!$A$1:$AH$1,0)), "")</f>
        <v>20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26</v>
      </c>
    </row>
    <row r="22" spans="3:19" ht="15" customHeight="1">
      <c r="C22" s="64" t="str">
        <f>CONCATENATE(YEAR,":",MONTH,":5:",WEEKLY_REPORT_DAY,":", $A$1)</f>
        <v>2016:3:5:7:XIZHI</v>
      </c>
      <c r="D22" s="64" t="e">
        <f>MATCH($C22,REPORT_DATA_BY_DISTRICT!$A:$A, 0)</f>
        <v>#N/A</v>
      </c>
      <c r="E22" s="19" t="s">
        <v>799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819</v>
      </c>
      <c r="F23" s="14"/>
      <c r="G23" s="14"/>
      <c r="H23" s="17">
        <f>SUM(H18:H22)</f>
        <v>0</v>
      </c>
      <c r="I23" s="17">
        <f t="shared" ref="I23:R23" si="1">SUM(I18:I22)</f>
        <v>4</v>
      </c>
      <c r="J23" s="17">
        <f t="shared" si="1"/>
        <v>13</v>
      </c>
      <c r="K23" s="17">
        <f t="shared" si="1"/>
        <v>21</v>
      </c>
      <c r="L23" s="49">
        <f t="shared" si="1"/>
        <v>2</v>
      </c>
      <c r="M23" s="17">
        <f t="shared" si="1"/>
        <v>0</v>
      </c>
      <c r="N23" s="52">
        <f t="shared" si="1"/>
        <v>50</v>
      </c>
      <c r="O23" s="17">
        <f t="shared" si="1"/>
        <v>17</v>
      </c>
      <c r="P23" s="17">
        <f t="shared" si="1"/>
        <v>69</v>
      </c>
      <c r="Q23" s="17">
        <f t="shared" si="1"/>
        <v>63</v>
      </c>
      <c r="R23" s="17">
        <f t="shared" si="1"/>
        <v>3</v>
      </c>
      <c r="S23" s="17">
        <f>SUM(S18:S22)</f>
        <v>134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47" priority="1">
      <formula>J12=""</formula>
    </cfRule>
    <cfRule type="expression" dxfId="146" priority="2">
      <formula>AND(M$9&lt;&gt;"",M12&gt;=M$9)</formula>
    </cfRule>
    <cfRule type="expression" dxfId="145" priority="3">
      <formula>AND(M$10&lt;&gt;"",M12&lt;M$10)</formula>
    </cfRule>
    <cfRule type="expression" dxfId="14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1" sqref="E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2016:1:2:7:XIZHI</v>
      </c>
      <c r="AP77" s="27">
        <f t="shared" ref="AP77:AP88" ca="1" si="13">MATCH(AO77,INDIRECT(CONCATENATE($X$93,"$A:$A")),0)</f>
        <v>27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12</v>
      </c>
      <c r="AS77" s="21">
        <f t="shared" ca="1" si="14"/>
        <v>0</v>
      </c>
      <c r="AT77" s="21">
        <f t="shared" ca="1" si="14"/>
        <v>3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18</v>
      </c>
      <c r="AX77" s="21">
        <f t="shared" ref="AX77:AX88" si="17">3*$X$97</f>
        <v>9</v>
      </c>
      <c r="AY77" s="21">
        <f t="shared" ref="AY77:AY88" si="18">5*$X$97</f>
        <v>15</v>
      </c>
      <c r="AZ77" s="21">
        <f t="shared" ref="AZ77:AZ88" si="19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2016:1:3:7:XIZHI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18</v>
      </c>
      <c r="AX78" s="21">
        <f t="shared" si="17"/>
        <v>9</v>
      </c>
      <c r="AY78" s="21">
        <f t="shared" si="18"/>
        <v>15</v>
      </c>
      <c r="AZ78" s="21">
        <f t="shared" si="19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2016:1:4:7:XIZHI</v>
      </c>
      <c r="AP79" s="27">
        <f t="shared" ca="1" si="13"/>
        <v>59</v>
      </c>
      <c r="AQ79" s="21">
        <f t="shared" ca="1" si="14"/>
        <v>0</v>
      </c>
      <c r="AR79" s="21">
        <f t="shared" ca="1" si="14"/>
        <v>12</v>
      </c>
      <c r="AS79" s="21">
        <f t="shared" ca="1" si="14"/>
        <v>7</v>
      </c>
      <c r="AT79" s="21">
        <f t="shared" ca="1" si="14"/>
        <v>17</v>
      </c>
      <c r="AU79" s="21">
        <f t="shared" ca="1" si="14"/>
        <v>0</v>
      </c>
      <c r="AV79" s="21">
        <f t="shared" si="15"/>
        <v>1</v>
      </c>
      <c r="AW79" s="21">
        <f t="shared" si="16"/>
        <v>18</v>
      </c>
      <c r="AX79" s="21">
        <f t="shared" si="17"/>
        <v>9</v>
      </c>
      <c r="AY79" s="21">
        <f t="shared" si="18"/>
        <v>15</v>
      </c>
      <c r="AZ79" s="21">
        <f t="shared" si="19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2016:1:5:7:XIZHI</v>
      </c>
      <c r="AP80" s="27">
        <f t="shared" ca="1" si="13"/>
        <v>91</v>
      </c>
      <c r="AQ80" s="21">
        <f t="shared" ca="1" si="14"/>
        <v>2</v>
      </c>
      <c r="AR80" s="21">
        <f t="shared" ca="1" si="14"/>
        <v>8</v>
      </c>
      <c r="AS80" s="21">
        <f t="shared" ca="1" si="14"/>
        <v>5</v>
      </c>
      <c r="AT80" s="21">
        <f t="shared" ca="1" si="14"/>
        <v>16</v>
      </c>
      <c r="AU80" s="21">
        <f t="shared" ca="1" si="14"/>
        <v>0</v>
      </c>
      <c r="AV80" s="21">
        <f t="shared" si="15"/>
        <v>1</v>
      </c>
      <c r="AW80" s="21">
        <f t="shared" si="16"/>
        <v>18</v>
      </c>
      <c r="AX80" s="21">
        <f t="shared" si="17"/>
        <v>9</v>
      </c>
      <c r="AY80" s="21">
        <f t="shared" si="18"/>
        <v>15</v>
      </c>
      <c r="AZ80" s="21">
        <f t="shared" si="19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2016:2:1:7:XIZHI</v>
      </c>
      <c r="AP81" s="27">
        <f t="shared" ca="1" si="13"/>
        <v>123</v>
      </c>
      <c r="AQ81" s="21">
        <f t="shared" ca="1" si="14"/>
        <v>0</v>
      </c>
      <c r="AR81" s="21">
        <f t="shared" ca="1" si="14"/>
        <v>13</v>
      </c>
      <c r="AS81" s="21">
        <f t="shared" ca="1" si="14"/>
        <v>4</v>
      </c>
      <c r="AT81" s="21">
        <f t="shared" ca="1" si="14"/>
        <v>18</v>
      </c>
      <c r="AU81" s="21">
        <f t="shared" ca="1" si="14"/>
        <v>0</v>
      </c>
      <c r="AV81" s="21">
        <f t="shared" si="15"/>
        <v>1</v>
      </c>
      <c r="AW81" s="21">
        <f t="shared" si="16"/>
        <v>18</v>
      </c>
      <c r="AX81" s="21">
        <f t="shared" si="17"/>
        <v>9</v>
      </c>
      <c r="AY81" s="21">
        <f t="shared" si="18"/>
        <v>15</v>
      </c>
      <c r="AZ81" s="21">
        <f t="shared" si="19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2016:2:2:7:XIZHI</v>
      </c>
      <c r="AP82" s="27">
        <f t="shared" ca="1" si="13"/>
        <v>155</v>
      </c>
      <c r="AQ82" s="21">
        <f t="shared" ca="1" si="14"/>
        <v>0</v>
      </c>
      <c r="AR82" s="21">
        <f t="shared" ca="1" si="14"/>
        <v>15</v>
      </c>
      <c r="AS82" s="21">
        <f t="shared" ca="1" si="14"/>
        <v>3</v>
      </c>
      <c r="AT82" s="21">
        <f t="shared" ca="1" si="14"/>
        <v>13</v>
      </c>
      <c r="AU82" s="21">
        <f t="shared" ca="1" si="14"/>
        <v>0</v>
      </c>
      <c r="AV82" s="21">
        <f t="shared" si="15"/>
        <v>1</v>
      </c>
      <c r="AW82" s="21">
        <f t="shared" si="16"/>
        <v>18</v>
      </c>
      <c r="AX82" s="21">
        <f t="shared" si="17"/>
        <v>9</v>
      </c>
      <c r="AY82" s="21">
        <f t="shared" si="18"/>
        <v>15</v>
      </c>
      <c r="AZ82" s="21">
        <f t="shared" si="19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2016:2:3:7:XIZHI</v>
      </c>
      <c r="AP83" s="27">
        <f t="shared" ca="1" si="13"/>
        <v>187</v>
      </c>
      <c r="AQ83" s="21">
        <f t="shared" ca="1" si="14"/>
        <v>1</v>
      </c>
      <c r="AR83" s="21">
        <f t="shared" ca="1" si="14"/>
        <v>11</v>
      </c>
      <c r="AS83" s="21">
        <f t="shared" ca="1" si="14"/>
        <v>4</v>
      </c>
      <c r="AT83" s="21">
        <f t="shared" ca="1" si="14"/>
        <v>14</v>
      </c>
      <c r="AU83" s="21">
        <f t="shared" ca="1" si="14"/>
        <v>0</v>
      </c>
      <c r="AV83" s="21">
        <f t="shared" si="15"/>
        <v>1</v>
      </c>
      <c r="AW83" s="21">
        <f t="shared" si="16"/>
        <v>18</v>
      </c>
      <c r="AX83" s="21">
        <f t="shared" si="17"/>
        <v>9</v>
      </c>
      <c r="AY83" s="21">
        <f t="shared" si="18"/>
        <v>15</v>
      </c>
      <c r="AZ83" s="21">
        <f t="shared" si="19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2016:2:4:7:XIZHI</v>
      </c>
      <c r="AP84" s="27">
        <f t="shared" ca="1" si="13"/>
        <v>218</v>
      </c>
      <c r="AQ84" s="21">
        <f t="shared" ca="1" si="14"/>
        <v>0</v>
      </c>
      <c r="AR84" s="21">
        <f t="shared" ca="1" si="14"/>
        <v>10</v>
      </c>
      <c r="AS84" s="21">
        <f t="shared" ca="1" si="14"/>
        <v>8</v>
      </c>
      <c r="AT84" s="21">
        <f t="shared" ca="1" si="14"/>
        <v>17</v>
      </c>
      <c r="AU84" s="21">
        <f t="shared" ca="1" si="14"/>
        <v>0</v>
      </c>
      <c r="AV84" s="21">
        <f t="shared" si="15"/>
        <v>1</v>
      </c>
      <c r="AW84" s="21">
        <f t="shared" si="16"/>
        <v>18</v>
      </c>
      <c r="AX84" s="21">
        <f t="shared" si="17"/>
        <v>9</v>
      </c>
      <c r="AY84" s="21">
        <f t="shared" si="18"/>
        <v>15</v>
      </c>
      <c r="AZ84" s="21">
        <f t="shared" si="19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2016:3:1:7:XIZHI</v>
      </c>
      <c r="AP85" s="27">
        <f t="shared" ca="1" si="13"/>
        <v>249</v>
      </c>
      <c r="AQ85" s="21">
        <f t="shared" ca="1" si="14"/>
        <v>0</v>
      </c>
      <c r="AR85" s="21">
        <f t="shared" ca="1" si="14"/>
        <v>13</v>
      </c>
      <c r="AS85" s="21">
        <f t="shared" ca="1" si="14"/>
        <v>4</v>
      </c>
      <c r="AT85" s="21">
        <f t="shared" ca="1" si="14"/>
        <v>13</v>
      </c>
      <c r="AU85" s="21">
        <f t="shared" ca="1" si="14"/>
        <v>0</v>
      </c>
      <c r="AV85" s="21">
        <f t="shared" si="15"/>
        <v>1</v>
      </c>
      <c r="AW85" s="21">
        <f t="shared" si="16"/>
        <v>18</v>
      </c>
      <c r="AX85" s="21">
        <f t="shared" si="17"/>
        <v>9</v>
      </c>
      <c r="AY85" s="21">
        <f t="shared" si="18"/>
        <v>15</v>
      </c>
      <c r="AZ85" s="21">
        <f t="shared" si="19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2016:3:2:7:XIZHI</v>
      </c>
      <c r="AP86" s="27">
        <f t="shared" ca="1" si="13"/>
        <v>278</v>
      </c>
      <c r="AQ86" s="21">
        <f t="shared" ca="1" si="14"/>
        <v>0</v>
      </c>
      <c r="AR86" s="21">
        <f t="shared" ca="1" si="14"/>
        <v>13</v>
      </c>
      <c r="AS86" s="21">
        <f t="shared" ca="1" si="14"/>
        <v>5</v>
      </c>
      <c r="AT86" s="21">
        <f t="shared" ca="1" si="14"/>
        <v>13</v>
      </c>
      <c r="AU86" s="21">
        <f t="shared" ca="1" si="14"/>
        <v>1</v>
      </c>
      <c r="AV86" s="21">
        <f t="shared" si="15"/>
        <v>1</v>
      </c>
      <c r="AW86" s="21">
        <f t="shared" si="16"/>
        <v>18</v>
      </c>
      <c r="AX86" s="21">
        <f t="shared" si="17"/>
        <v>9</v>
      </c>
      <c r="AY86" s="21">
        <f t="shared" si="18"/>
        <v>15</v>
      </c>
      <c r="AZ86" s="21">
        <f t="shared" si="19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2016:3:3:7:XIZHI</v>
      </c>
      <c r="AP87" s="27">
        <f t="shared" ca="1" si="13"/>
        <v>308</v>
      </c>
      <c r="AQ87" s="21">
        <f t="shared" ca="1" si="14"/>
        <v>0</v>
      </c>
      <c r="AR87" s="21">
        <f t="shared" ca="1" si="14"/>
        <v>10</v>
      </c>
      <c r="AS87" s="21">
        <f t="shared" ca="1" si="14"/>
        <v>3</v>
      </c>
      <c r="AT87" s="21">
        <f t="shared" ca="1" si="14"/>
        <v>17</v>
      </c>
      <c r="AU87" s="21">
        <f t="shared" ca="1" si="14"/>
        <v>1</v>
      </c>
      <c r="AV87" s="21">
        <f t="shared" si="15"/>
        <v>1</v>
      </c>
      <c r="AW87" s="21">
        <f t="shared" si="16"/>
        <v>18</v>
      </c>
      <c r="AX87" s="21">
        <f t="shared" si="17"/>
        <v>9</v>
      </c>
      <c r="AY87" s="21">
        <f t="shared" si="18"/>
        <v>15</v>
      </c>
      <c r="AZ87" s="21">
        <f t="shared" si="19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2016:3:4:7:XIZHI</v>
      </c>
      <c r="AP88" s="27">
        <f t="shared" ca="1" si="13"/>
        <v>337</v>
      </c>
      <c r="AQ88" s="21">
        <f t="shared" ca="1" si="14"/>
        <v>0</v>
      </c>
      <c r="AR88" s="21">
        <f t="shared" ca="1" si="14"/>
        <v>14</v>
      </c>
      <c r="AS88" s="21">
        <f t="shared" ca="1" si="14"/>
        <v>5</v>
      </c>
      <c r="AT88" s="21">
        <f t="shared" ca="1" si="14"/>
        <v>20</v>
      </c>
      <c r="AU88" s="21">
        <f t="shared" ca="1" si="14"/>
        <v>1</v>
      </c>
      <c r="AV88" s="21">
        <f t="shared" si="15"/>
        <v>1</v>
      </c>
      <c r="AW88" s="21">
        <f t="shared" si="16"/>
        <v>18</v>
      </c>
      <c r="AX88" s="21">
        <f t="shared" si="17"/>
        <v>9</v>
      </c>
      <c r="AY88" s="21">
        <f t="shared" si="18"/>
        <v>15</v>
      </c>
      <c r="AZ88" s="21">
        <f t="shared" si="19"/>
        <v>3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2221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2718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2719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Xizhi District</v>
      </c>
    </row>
    <row r="108" spans="23:50">
      <c r="X108" s="40" t="str">
        <f>$X$92</f>
        <v>汐止地區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2005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2720</v>
      </c>
      <c r="E2" s="75" t="str">
        <f>$A$3</f>
        <v>宜蘭地區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2721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2326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2715</v>
      </c>
      <c r="E5" s="83"/>
      <c r="F5" s="5" t="s">
        <v>805</v>
      </c>
      <c r="G5" s="6"/>
      <c r="H5" s="87">
        <f ca="1">YILAN_DISTRICT_GRAPH!$AC$89</f>
        <v>2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East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2331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2230</v>
      </c>
      <c r="C12" s="64" t="str">
        <f>CONCATENATE(YEAR,":",MONTH,":",WEEK,":",WEEKDAY,":",$B12)</f>
        <v>2016:3:4:7:YILAN_E</v>
      </c>
      <c r="D12" s="64">
        <f>MATCH($C12,REPORT_DATA_BY_COMP!$A:$A,0)</f>
        <v>1059</v>
      </c>
      <c r="E12" s="65" t="str">
        <f>SUBSTITUTE(VLOOKUP($B12,COMP_LIST!$A:$AA,5,FALSE),"EL","")</f>
        <v>E. Azua / Puzey / Zhou</v>
      </c>
      <c r="F12" s="4" t="str">
        <f>VLOOKUP($B12,COMP_LIST!$A:$AA,3,FALSE)</f>
        <v>Yilan E</v>
      </c>
      <c r="G12" s="4" t="str">
        <f>VLOOKUP($B12,COMP_LIST!$A:$AA,4,FALSE)</f>
        <v>宜蘭長老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6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13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32</v>
      </c>
    </row>
    <row r="13" spans="1:19" ht="15" customHeight="1">
      <c r="A13" s="1"/>
      <c r="B13" s="1" t="s">
        <v>2234</v>
      </c>
      <c r="C13" s="64" t="str">
        <f>CONCATENATE(YEAR,":",MONTH,":",WEEK,":",WEEKDAY,":",$B13)</f>
        <v>2016:3:4:7:YILAN_S</v>
      </c>
      <c r="D13" s="64">
        <f>MATCH($C13,REPORT_DATA_BY_COMP!$A:$A,0)</f>
        <v>1060</v>
      </c>
      <c r="E13" s="65" t="str">
        <f>SUBSTITUTE(VLOOKUP($B13,COMP_LIST!$A:$AA,5,FALSE),"EL","")</f>
        <v>S. Iaone / Li</v>
      </c>
      <c r="F13" s="4" t="str">
        <f>VLOOKUP($B13,COMP_LIST!$A:$AA,3,FALSE)</f>
        <v>Yilan S</v>
      </c>
      <c r="G13" s="4" t="str">
        <f>VLOOKUP($B13,COMP_LIST!$A:$AA,4,FALSE)</f>
        <v>宜蘭姐妹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11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0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 t="s">
        <v>2003</v>
      </c>
      <c r="C14" s="64" t="str">
        <f>CONCATENATE(YEAR,":",MONTH,":",WEEK,":",WEEKDAY,":",$B14)</f>
        <v>2016:3:4:7:LUODONG_A_E</v>
      </c>
      <c r="D14" s="64">
        <f>MATCH($C14,REPORT_DATA_BY_COMP!$A:$A,0)</f>
        <v>1006</v>
      </c>
      <c r="E14" s="65" t="str">
        <f>SUBSTITUTE(VLOOKUP($B14,COMP_LIST!$A:$AA,5,FALSE),"EL","")</f>
        <v xml:space="preserve">E. Welch DL / Wu </v>
      </c>
      <c r="F14" s="4" t="str">
        <f>VLOOKUP($B14,COMP_LIST!$A:$AA,3,FALSE)</f>
        <v>Luodong A E</v>
      </c>
      <c r="G14" s="4" t="str">
        <f>VLOOKUP($B14,COMP_LIST!$A:$AA,4,FALSE)</f>
        <v>羅東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4</v>
      </c>
    </row>
    <row r="15" spans="1:19" ht="15" customHeight="1">
      <c r="A15" s="1"/>
      <c r="B15" s="1" t="s">
        <v>2008</v>
      </c>
      <c r="C15" s="64" t="str">
        <f>CONCATENATE(YEAR,":",MONTH,":",WEEK,":",WEEKDAY,":",$B15)</f>
        <v>2016:3:4:7:LUODONG_B_E</v>
      </c>
      <c r="D15" s="64">
        <f>MATCH($C15,REPORT_DATA_BY_COMP!$A:$A,0)</f>
        <v>1007</v>
      </c>
      <c r="E15" s="65" t="str">
        <f>SUBSTITUTE(VLOOKUP($B15,COMP_LIST!$A:$AA,5,FALSE),"EL","")</f>
        <v>E. Iverson / Lloyd</v>
      </c>
      <c r="F15" s="4" t="str">
        <f>VLOOKUP($B15,COMP_LIST!$A:$AA,3,FALSE)</f>
        <v>Luodong B E</v>
      </c>
      <c r="G15" s="4" t="str">
        <f>VLOOKUP($B15,COMP_LIST!$A:$AA,4,FALSE)</f>
        <v>羅東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1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6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S16" si="0">SUM(I12:I15)</f>
        <v>1</v>
      </c>
      <c r="J16" s="11">
        <f t="shared" si="0"/>
        <v>9</v>
      </c>
      <c r="K16" s="11">
        <f t="shared" si="0"/>
        <v>16</v>
      </c>
      <c r="L16" s="11">
        <f t="shared" si="0"/>
        <v>1</v>
      </c>
      <c r="M16" s="11">
        <f t="shared" si="0"/>
        <v>1</v>
      </c>
      <c r="N16" s="11">
        <f t="shared" si="0"/>
        <v>35</v>
      </c>
      <c r="O16" s="11">
        <f t="shared" si="0"/>
        <v>4</v>
      </c>
      <c r="P16" s="11">
        <f t="shared" si="0"/>
        <v>31</v>
      </c>
      <c r="Q16" s="11">
        <f t="shared" si="0"/>
        <v>9</v>
      </c>
      <c r="R16" s="11">
        <f t="shared" si="0"/>
        <v>0</v>
      </c>
      <c r="S16" s="11">
        <f t="shared" si="0"/>
        <v>52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2016:3:1:7:YILAN</v>
      </c>
      <c r="D19" s="64">
        <f>MATCH($C19,REPORT_DATA_BY_DISTRICT!$A:$A, 0)</f>
        <v>250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20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27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37</v>
      </c>
    </row>
    <row r="20" spans="3:19" ht="15" customHeight="1">
      <c r="C20" s="64" t="str">
        <f>CONCATENATE(YEAR,":",MONTH,":2:",WEEKLY_REPORT_DAY,":", $A$1)</f>
        <v>2016:3:2:7:YILAN</v>
      </c>
      <c r="D20" s="64">
        <f>MATCH($C20,REPORT_DATA_BY_DISTRICT!$A:$A, 0)</f>
        <v>279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15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26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39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28</v>
      </c>
    </row>
    <row r="21" spans="3:19" ht="15" customHeight="1">
      <c r="C21" s="64" t="str">
        <f>CONCATENATE(YEAR,":",MONTH,":3:",WEEKLY_REPORT_DAY,":", $A$1)</f>
        <v>2016:3:3:7:YILAN</v>
      </c>
      <c r="D21" s="64">
        <f>MATCH($C21,REPORT_DATA_BY_DISTRICT!$A:$A, 0)</f>
        <v>309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9</v>
      </c>
      <c r="K21" s="10">
        <f>IFERROR(INDEX(REPORT_DATA_BY_DISTRICT!$A:$AH,$D21,MATCH(K$8,REPORT_DATA_BY_DISTRICT!$A$1:$AH$1,0)), "")</f>
        <v>15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34</v>
      </c>
      <c r="O21" s="10">
        <f>IFERROR(INDEX(REPORT_DATA_BY_DISTRICT!$A:$AH,$D21,MATCH(O$8,REPORT_DATA_BY_DISTRICT!$A$1:$AH$1,0)), "")</f>
        <v>5</v>
      </c>
      <c r="P21" s="10">
        <f>IFERROR(INDEX(REPORT_DATA_BY_DISTRICT!$A:$AH,$D21,MATCH(P$8,REPORT_DATA_BY_DISTRICT!$A$1:$AH$1,0)), "")</f>
        <v>32</v>
      </c>
      <c r="Q21" s="10">
        <f>IFERROR(INDEX(REPORT_DATA_BY_DISTRICT!$A:$AH,$D21,MATCH(Q$8,REPORT_DATA_BY_DISTRICT!$A$1:$AH$1,0)), "")</f>
        <v>21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39</v>
      </c>
    </row>
    <row r="22" spans="3:19" ht="15" customHeight="1">
      <c r="C22" s="64" t="str">
        <f>CONCATENATE(YEAR,":",MONTH,":4:",WEEKLY_REPORT_DAY,":", $A$1)</f>
        <v>2016:3:4:7:YILAN</v>
      </c>
      <c r="D22" s="64">
        <f>MATCH($C22,REPORT_DATA_BY_DISTRICT!$A:$A, 0)</f>
        <v>338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9</v>
      </c>
      <c r="K22" s="10">
        <f>IFERROR(INDEX(REPORT_DATA_BY_DISTRICT!$A:$AH,$D22,MATCH(K$8,REPORT_DATA_BY_DISTRICT!$A$1:$AH$1,0)), "")</f>
        <v>16</v>
      </c>
      <c r="L22" s="10">
        <f>IFERROR(INDEX(REPORT_DATA_BY_DISTRICT!$A:$AH,$D22,MATCH(L$8,REPORT_DATA_BY_DISTRICT!$A$1:$AH$1,0)), "")</f>
        <v>1</v>
      </c>
      <c r="M22" s="10">
        <f>IFERROR(INDEX(REPORT_DATA_BY_DISTRICT!$A:$AH,$D22,MATCH(M$8,REPORT_DATA_BY_DISTRICT!$A$1:$AH$1,0)), "")</f>
        <v>1</v>
      </c>
      <c r="N22" s="10">
        <f>IFERROR(INDEX(REPORT_DATA_BY_DISTRICT!$A:$AH,$D22,MATCH(N$8,REPORT_DATA_BY_DISTRICT!$A$1:$AH$1,0)), "")</f>
        <v>35</v>
      </c>
      <c r="O22" s="10">
        <f>IFERROR(INDEX(REPORT_DATA_BY_DISTRICT!$A:$AH,$D22,MATCH(O$8,REPORT_DATA_BY_DISTRICT!$A$1:$AH$1,0)), "")</f>
        <v>4</v>
      </c>
      <c r="P22" s="10">
        <f>IFERROR(INDEX(REPORT_DATA_BY_DISTRICT!$A:$AH,$D22,MATCH(P$8,REPORT_DATA_BY_DISTRICT!$A$1:$AH$1,0)), "")</f>
        <v>31</v>
      </c>
      <c r="Q22" s="10">
        <f>IFERROR(INDEX(REPORT_DATA_BY_DISTRICT!$A:$AH,$D22,MATCH(Q$8,REPORT_DATA_BY_DISTRICT!$A$1:$AH$1,0)), "")</f>
        <v>9</v>
      </c>
      <c r="R22" s="10">
        <f>IFERROR(INDEX(REPORT_DATA_BY_DISTRICT!$A:$AH,$D22,MATCH(R$8,REPORT_DATA_BY_DISTRICT!$A$1:$AH$1,0)), "")</f>
        <v>0</v>
      </c>
      <c r="S22" s="10">
        <f>IFERROR(INDEX(REPORT_DATA_BY_DISTRICT!$A:$AH,$D22,MATCH(S$8,REPORT_DATA_BY_DISTRICT!$A$1:$AH$1,0)), "")</f>
        <v>52</v>
      </c>
    </row>
    <row r="23" spans="3:19" ht="15" customHeight="1">
      <c r="C23" s="64" t="str">
        <f>CONCATENATE(YEAR,":",MONTH,":5:",WEEKLY_REPORT_DAY,":", $A$1)</f>
        <v>2016:3:5:7:YILAN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23</v>
      </c>
      <c r="K24" s="17">
        <f t="shared" si="1"/>
        <v>52</v>
      </c>
      <c r="L24" s="49">
        <f t="shared" si="1"/>
        <v>2</v>
      </c>
      <c r="M24" s="17">
        <f t="shared" si="1"/>
        <v>1</v>
      </c>
      <c r="N24" s="52">
        <f t="shared" si="1"/>
        <v>115</v>
      </c>
      <c r="O24" s="17">
        <f t="shared" si="1"/>
        <v>24</v>
      </c>
      <c r="P24" s="17">
        <f t="shared" si="1"/>
        <v>129</v>
      </c>
      <c r="Q24" s="17">
        <f t="shared" si="1"/>
        <v>60</v>
      </c>
      <c r="R24" s="17">
        <f t="shared" si="1"/>
        <v>3</v>
      </c>
      <c r="S24" s="17">
        <f>SUM(S19:S23)</f>
        <v>156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43" priority="1">
      <formula>J12=""</formula>
    </cfRule>
    <cfRule type="expression" dxfId="142" priority="2">
      <formula>AND(M$9&lt;&gt;"",M12&gt;=M$9)</formula>
    </cfRule>
    <cfRule type="expression" dxfId="141" priority="3">
      <formula>AND(M$10&lt;&gt;"",M12&lt;M$10)</formula>
    </cfRule>
    <cfRule type="expression" dxfId="14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1" sqref="E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2016:1:2:7:YILAN</v>
      </c>
      <c r="AP77" s="27">
        <f t="shared" ref="AP77:AP88" ca="1" si="13">MATCH(AO77,INDIRECT(CONCATENATE($X$93,"$A:$A")),0)</f>
        <v>28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17</v>
      </c>
      <c r="AS77" s="21">
        <f t="shared" ca="1" si="14"/>
        <v>0</v>
      </c>
      <c r="AT77" s="21">
        <f t="shared" ca="1" si="14"/>
        <v>9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2016:1:3:7:YILAN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2016:1:4:7:YILAN</v>
      </c>
      <c r="AP79" s="27">
        <f t="shared" ca="1" si="13"/>
        <v>60</v>
      </c>
      <c r="AQ79" s="21">
        <f t="shared" ca="1" si="14"/>
        <v>0</v>
      </c>
      <c r="AR79" s="21">
        <f t="shared" ca="1" si="14"/>
        <v>24</v>
      </c>
      <c r="AS79" s="21">
        <f t="shared" ca="1" si="14"/>
        <v>5</v>
      </c>
      <c r="AT79" s="21">
        <f t="shared" ca="1" si="14"/>
        <v>21</v>
      </c>
      <c r="AU79" s="21">
        <f t="shared" ca="1" si="14"/>
        <v>0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2016:1:5:7:YILAN</v>
      </c>
      <c r="AP80" s="27">
        <f t="shared" ca="1" si="13"/>
        <v>92</v>
      </c>
      <c r="AQ80" s="21">
        <f t="shared" ca="1" si="14"/>
        <v>0</v>
      </c>
      <c r="AR80" s="21">
        <f t="shared" ca="1" si="14"/>
        <v>20</v>
      </c>
      <c r="AS80" s="21">
        <f t="shared" ca="1" si="14"/>
        <v>8</v>
      </c>
      <c r="AT80" s="21">
        <f t="shared" ca="1" si="14"/>
        <v>22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2016:2:1:7:YILAN</v>
      </c>
      <c r="AP81" s="27">
        <f t="shared" ca="1" si="13"/>
        <v>124</v>
      </c>
      <c r="AQ81" s="21">
        <f t="shared" ca="1" si="14"/>
        <v>0</v>
      </c>
      <c r="AR81" s="21">
        <f t="shared" ca="1" si="14"/>
        <v>18</v>
      </c>
      <c r="AS81" s="21">
        <f t="shared" ca="1" si="14"/>
        <v>7</v>
      </c>
      <c r="AT81" s="21">
        <f t="shared" ca="1" si="14"/>
        <v>23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2016:2:2:7:YILAN</v>
      </c>
      <c r="AP82" s="27">
        <f t="shared" ca="1" si="13"/>
        <v>156</v>
      </c>
      <c r="AQ82" s="21">
        <f t="shared" ca="1" si="14"/>
        <v>1</v>
      </c>
      <c r="AR82" s="21">
        <f t="shared" ca="1" si="14"/>
        <v>13</v>
      </c>
      <c r="AS82" s="21">
        <f t="shared" ca="1" si="14"/>
        <v>5</v>
      </c>
      <c r="AT82" s="21">
        <f t="shared" ca="1" si="14"/>
        <v>15</v>
      </c>
      <c r="AU82" s="21">
        <f t="shared" ca="1" si="14"/>
        <v>0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2016:2:3:7:YILAN</v>
      </c>
      <c r="AP83" s="27">
        <f t="shared" ca="1" si="13"/>
        <v>188</v>
      </c>
      <c r="AQ83" s="21">
        <f t="shared" ca="1" si="14"/>
        <v>0</v>
      </c>
      <c r="AR83" s="21">
        <f t="shared" ca="1" si="14"/>
        <v>15</v>
      </c>
      <c r="AS83" s="21">
        <f t="shared" ca="1" si="14"/>
        <v>8</v>
      </c>
      <c r="AT83" s="21">
        <f t="shared" ca="1" si="14"/>
        <v>16</v>
      </c>
      <c r="AU83" s="21">
        <f t="shared" ca="1" si="14"/>
        <v>0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2016:2:4:7:YILAN</v>
      </c>
      <c r="AP84" s="27">
        <f t="shared" ca="1" si="13"/>
        <v>219</v>
      </c>
      <c r="AQ84" s="21">
        <f t="shared" ca="1" si="14"/>
        <v>0</v>
      </c>
      <c r="AR84" s="21">
        <f t="shared" ca="1" si="14"/>
        <v>20</v>
      </c>
      <c r="AS84" s="21">
        <f t="shared" ca="1" si="14"/>
        <v>6</v>
      </c>
      <c r="AT84" s="21">
        <f t="shared" ca="1" si="14"/>
        <v>25</v>
      </c>
      <c r="AU84" s="21">
        <f t="shared" ca="1" si="14"/>
        <v>0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2016:3:1:7:YILAN</v>
      </c>
      <c r="AP85" s="27">
        <f t="shared" ca="1" si="13"/>
        <v>250</v>
      </c>
      <c r="AQ85" s="21">
        <f t="shared" ca="1" si="14"/>
        <v>0</v>
      </c>
      <c r="AR85" s="21">
        <f t="shared" ca="1" si="14"/>
        <v>20</v>
      </c>
      <c r="AS85" s="21">
        <f t="shared" ca="1" si="14"/>
        <v>5</v>
      </c>
      <c r="AT85" s="21">
        <f t="shared" ca="1" si="14"/>
        <v>13</v>
      </c>
      <c r="AU85" s="21">
        <f t="shared" ca="1" si="14"/>
        <v>1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2016:3:2:7:YILAN</v>
      </c>
      <c r="AP86" s="27">
        <f t="shared" ca="1" si="13"/>
        <v>279</v>
      </c>
      <c r="AQ86" s="21">
        <f t="shared" ca="1" si="14"/>
        <v>0</v>
      </c>
      <c r="AR86" s="21">
        <f t="shared" ca="1" si="14"/>
        <v>26</v>
      </c>
      <c r="AS86" s="21">
        <f t="shared" ca="1" si="14"/>
        <v>10</v>
      </c>
      <c r="AT86" s="21">
        <f t="shared" ca="1" si="14"/>
        <v>17</v>
      </c>
      <c r="AU86" s="21">
        <f t="shared" ca="1" si="14"/>
        <v>1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2016:3:3:7:YILAN</v>
      </c>
      <c r="AP87" s="27">
        <f t="shared" ca="1" si="13"/>
        <v>309</v>
      </c>
      <c r="AQ87" s="21">
        <f t="shared" ca="1" si="14"/>
        <v>0</v>
      </c>
      <c r="AR87" s="21">
        <f t="shared" ca="1" si="14"/>
        <v>34</v>
      </c>
      <c r="AS87" s="21">
        <f t="shared" ca="1" si="14"/>
        <v>5</v>
      </c>
      <c r="AT87" s="21">
        <f t="shared" ca="1" si="14"/>
        <v>21</v>
      </c>
      <c r="AU87" s="21">
        <f t="shared" ca="1" si="14"/>
        <v>1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2016:3:4:7:YILAN</v>
      </c>
      <c r="AP88" s="27">
        <f t="shared" ca="1" si="13"/>
        <v>338</v>
      </c>
      <c r="AQ88" s="21">
        <f t="shared" ca="1" si="14"/>
        <v>1</v>
      </c>
      <c r="AR88" s="21">
        <f t="shared" ca="1" si="14"/>
        <v>35</v>
      </c>
      <c r="AS88" s="21">
        <f t="shared" ca="1" si="14"/>
        <v>4</v>
      </c>
      <c r="AT88" s="21">
        <f t="shared" ca="1" si="14"/>
        <v>9</v>
      </c>
      <c r="AU88" s="21">
        <f t="shared" ca="1" si="14"/>
        <v>0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2005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2720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2721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Yilan District</v>
      </c>
    </row>
    <row r="108" spans="23:50">
      <c r="X108" s="40" t="str">
        <f>$X$92</f>
        <v>宜蘭地區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8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1949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2332</v>
      </c>
      <c r="E2" s="75" t="str">
        <f>$A$3</f>
        <v>花蓮地帶</v>
      </c>
      <c r="F2" s="26" t="s">
        <v>806</v>
      </c>
      <c r="G2" s="77">
        <f>$A$6</f>
        <v>65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2333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2334</v>
      </c>
      <c r="E4" s="82">
        <f>DATE</f>
        <v>42456</v>
      </c>
      <c r="F4" s="23" t="s">
        <v>804</v>
      </c>
      <c r="G4" s="24"/>
      <c r="H4" s="84">
        <f>ROUND($G$2/12*MONTH,0)</f>
        <v>16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HUALIAN_ZONE_GRAPH!$AC$89</f>
        <v>6</v>
      </c>
      <c r="I5" s="88"/>
      <c r="J5" s="88"/>
      <c r="K5" s="89"/>
      <c r="L5" s="45">
        <f ca="1">$M$28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65</v>
      </c>
      <c r="E6" s="34" t="str">
        <f>$A$4</f>
        <v>Hualien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2336</v>
      </c>
      <c r="B11" s="1"/>
      <c r="E11" s="5" t="str">
        <f ca="1"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1962</v>
      </c>
      <c r="C12" s="64" t="str">
        <f>CONCATENATE(YEAR,":",MONTH,":",WEEK,":",WEEKDAY,":",$B12)</f>
        <v>2016:3:4:7:HUALIAN_2_ZL</v>
      </c>
      <c r="D12" s="64">
        <f>MATCH($C12,REPORT_DATA_BY_COMP!$A:$A,0)</f>
        <v>996</v>
      </c>
      <c r="E12" s="65" t="str">
        <f>SUBSTITUTE(VLOOKUP($B12,COMP_LIST!$A:$AA,5,FALSE),"EL","")</f>
        <v>E. Pack / Humphries ZL</v>
      </c>
      <c r="F12" s="4" t="str">
        <f>VLOOKUP($B12,COMP_LIST!$A:$AA,3,FALSE)</f>
        <v>Hualian 2 ZL</v>
      </c>
      <c r="G12" s="4" t="str">
        <f>VLOOKUP($B12,COMP_LIST!$A:$AA,4,FALSE)</f>
        <v>花蓮 2 ZL</v>
      </c>
      <c r="H12" s="10">
        <f ca="1">IFERROR(INDEX(REPORT_DATA_BY_COMP!$A:$AH,$D12,MATCH(H$8,REPORT_DATA_BY_COMP!$A$1:$AH$1,0)), "")</f>
        <v>0</v>
      </c>
      <c r="I12" s="10">
        <f ca="1">IFERROR(INDEX(REPORT_DATA_BY_COMP!$A:$AH,$D12,MATCH(I$8,REPORT_DATA_BY_COMP!$A$1:$AH$1,0)), "")</f>
        <v>0</v>
      </c>
      <c r="J12" s="10">
        <f ca="1">IFERROR(INDEX(REPORT_DATA_BY_COMP!$A:$AH,$D12,MATCH(J$8,REPORT_DATA_BY_COMP!$A$1:$AH$1,0)), "")</f>
        <v>3</v>
      </c>
      <c r="K12" s="10">
        <f ca="1">IFERROR(INDEX(REPORT_DATA_BY_COMP!$A:$AH,$D12,MATCH(K$8,REPORT_DATA_BY_COMP!$A$1:$AH$1,0)), "")</f>
        <v>1</v>
      </c>
      <c r="L12" s="47">
        <f ca="1">IFERROR(INDEX(REPORT_DATA_BY_COMP!$A:$AH,$D12,MATCH(L$8,REPORT_DATA_BY_COMP!$A$1:$AH$1,0)), "")</f>
        <v>0</v>
      </c>
      <c r="M12" s="59">
        <f ca="1">IFERROR(INDEX(REPORT_DATA_BY_COMP!$A:$AH,$D12,MATCH(M$8,REPORT_DATA_BY_COMP!$A$1:$AH$1,0)), "")</f>
        <v>0</v>
      </c>
      <c r="N12" s="50">
        <f ca="1">IFERROR(INDEX(REPORT_DATA_BY_COMP!$A:$AH,$D12,MATCH(N$8,REPORT_DATA_BY_COMP!$A$1:$AH$1,0)), "")</f>
        <v>6</v>
      </c>
      <c r="O12" s="10">
        <f ca="1">IFERROR(INDEX(REPORT_DATA_BY_COMP!$A:$AH,$D12,MATCH(O$8,REPORT_DATA_BY_COMP!$A$1:$AH$1,0)), "")</f>
        <v>2</v>
      </c>
      <c r="P12" s="10">
        <f ca="1">IFERROR(INDEX(REPORT_DATA_BY_COMP!$A:$AH,$D12,MATCH(P$8,REPORT_DATA_BY_COMP!$A$1:$AH$1,0)), "")</f>
        <v>11</v>
      </c>
      <c r="Q12" s="10">
        <f ca="1">IFERROR(INDEX(REPORT_DATA_BY_COMP!$A:$AH,$D12,MATCH(Q$8,REPORT_DATA_BY_COMP!$A$1:$AH$1,0)), "")</f>
        <v>17</v>
      </c>
      <c r="R12" s="10">
        <f ca="1">IFERROR(INDEX(REPORT_DATA_BY_COMP!$A:$AH,$D12,MATCH(R$8,REPORT_DATA_BY_COMP!$A$1:$AH$1,0)), "")</f>
        <v>0</v>
      </c>
      <c r="S12" s="10">
        <f ca="1">IFERROR(INDEX(REPORT_DATA_BY_COMP!$A:$AH,$D12,MATCH(S$8,REPORT_DATA_BY_COMP!$A$1:$AH$1,0)), "")</f>
        <v>21</v>
      </c>
    </row>
    <row r="13" spans="1:19" ht="15" customHeight="1">
      <c r="A13" s="1"/>
      <c r="B13" s="1" t="s">
        <v>1957</v>
      </c>
      <c r="C13" s="64" t="str">
        <f>CONCATENATE(YEAR,":",MONTH,":",WEEK,":",WEEKDAY,":",$B13)</f>
        <v>2016:3:4:7:HUALIAN_2_E</v>
      </c>
      <c r="D13" s="64">
        <f>MATCH($C13,REPORT_DATA_BY_COMP!$A:$A,0)</f>
        <v>995</v>
      </c>
      <c r="E13" s="65" t="str">
        <f>SUBSTITUTE(VLOOKUP($B13,COMP_LIST!$A:$AA,5,FALSE),"EL","")</f>
        <v>E. Jensen / Garlick</v>
      </c>
      <c r="F13" s="4" t="str">
        <f>VLOOKUP($B13,COMP_LIST!$A:$AA,3,FALSE)</f>
        <v>Hualian 2 E</v>
      </c>
      <c r="G13" s="4" t="str">
        <f>VLOOKUP($B13,COMP_LIST!$A:$AA,4,FALSE)</f>
        <v>花蓮 2 姐妹</v>
      </c>
      <c r="H13" s="10">
        <f ca="1">IFERROR(INDEX(REPORT_DATA_BY_COMP!$A:$AH,$D13,MATCH(H$8,REPORT_DATA_BY_COMP!$A$1:$AH$1,0)), "")</f>
        <v>0</v>
      </c>
      <c r="I13" s="10">
        <f ca="1">IFERROR(INDEX(REPORT_DATA_BY_COMP!$A:$AH,$D13,MATCH(I$8,REPORT_DATA_BY_COMP!$A$1:$AH$1,0)), "")</f>
        <v>1</v>
      </c>
      <c r="J13" s="10">
        <f ca="1">IFERROR(INDEX(REPORT_DATA_BY_COMP!$A:$AH,$D13,MATCH(J$8,REPORT_DATA_BY_COMP!$A$1:$AH$1,0)), "")</f>
        <v>1</v>
      </c>
      <c r="K13" s="10">
        <f ca="1">IFERROR(INDEX(REPORT_DATA_BY_COMP!$A:$AH,$D13,MATCH(K$8,REPORT_DATA_BY_COMP!$A$1:$AH$1,0)), "")</f>
        <v>2</v>
      </c>
      <c r="L13" s="47">
        <f ca="1">IFERROR(INDEX(REPORT_DATA_BY_COMP!$A:$AH,$D13,MATCH(L$8,REPORT_DATA_BY_COMP!$A$1:$AH$1,0)), "")</f>
        <v>1</v>
      </c>
      <c r="M13" s="56">
        <f ca="1">IFERROR(INDEX(REPORT_DATA_BY_COMP!$A:$AH,$D13,MATCH(M$8,REPORT_DATA_BY_COMP!$A$1:$AH$1,0)), "")</f>
        <v>0</v>
      </c>
      <c r="N13" s="50">
        <f ca="1">IFERROR(INDEX(REPORT_DATA_BY_COMP!$A:$AH,$D13,MATCH(N$8,REPORT_DATA_BY_COMP!$A$1:$AH$1,0)), "")</f>
        <v>5</v>
      </c>
      <c r="O13" s="10">
        <f ca="1">IFERROR(INDEX(REPORT_DATA_BY_COMP!$A:$AH,$D13,MATCH(O$8,REPORT_DATA_BY_COMP!$A$1:$AH$1,0)), "")</f>
        <v>3</v>
      </c>
      <c r="P13" s="10">
        <f ca="1">IFERROR(INDEX(REPORT_DATA_BY_COMP!$A:$AH,$D13,MATCH(P$8,REPORT_DATA_BY_COMP!$A$1:$AH$1,0)), "")</f>
        <v>4</v>
      </c>
      <c r="Q13" s="10">
        <f ca="1">IFERROR(INDEX(REPORT_DATA_BY_COMP!$A:$AH,$D13,MATCH(Q$8,REPORT_DATA_BY_COMP!$A$1:$AH$1,0)), "")</f>
        <v>2</v>
      </c>
      <c r="R13" s="10">
        <f ca="1">IFERROR(INDEX(REPORT_DATA_BY_COMP!$A:$AH,$D13,MATCH(R$8,REPORT_DATA_BY_COMP!$A$1:$AH$1,0)), "")</f>
        <v>0</v>
      </c>
      <c r="S13" s="10">
        <f ca="1">IFERROR(INDEX(REPORT_DATA_BY_COMP!$A:$AH,$D13,MATCH(S$8,REPORT_DATA_BY_COMP!$A$1:$AH$1,0)), "")</f>
        <v>8</v>
      </c>
    </row>
    <row r="14" spans="1:19" ht="15" customHeight="1">
      <c r="A14" s="1"/>
      <c r="B14" s="1" t="s">
        <v>1946</v>
      </c>
      <c r="C14" s="64" t="str">
        <f>CONCATENATE(YEAR,":",MONTH,":",WEEK,":",WEEKDAY,":",$B14)</f>
        <v>2016:3:4:7:HUALIAN_1_E</v>
      </c>
      <c r="D14" s="64">
        <f>MATCH($C14,REPORT_DATA_BY_COMP!$A:$A,0)</f>
        <v>993</v>
      </c>
      <c r="E14" s="65" t="str">
        <f>SUBSTITUTE(VLOOKUP($B14,COMP_LIST!$A:$AA,5,FALSE),"EL","")</f>
        <v>E. Crawford DL / Swank</v>
      </c>
      <c r="F14" s="4" t="str">
        <f>VLOOKUP($B14,COMP_LIST!$A:$AA,3,FALSE)</f>
        <v>Hualian 1 E</v>
      </c>
      <c r="G14" s="4" t="str">
        <f>VLOOKUP($B14,COMP_LIST!$A:$AA,4,FALSE)</f>
        <v>花蓮 1 長老</v>
      </c>
      <c r="H14" s="10">
        <f ca="1">IFERROR(INDEX(REPORT_DATA_BY_COMP!$A:$AH,$D14,MATCH(H$8,REPORT_DATA_BY_COMP!$A$1:$AH$1,0)), "")</f>
        <v>0</v>
      </c>
      <c r="I14" s="10">
        <f ca="1">IFERROR(INDEX(REPORT_DATA_BY_COMP!$A:$AH,$D14,MATCH(I$8,REPORT_DATA_BY_COMP!$A$1:$AH$1,0)), "")</f>
        <v>0</v>
      </c>
      <c r="J14" s="10">
        <f ca="1">IFERROR(INDEX(REPORT_DATA_BY_COMP!$A:$AH,$D14,MATCH(J$8,REPORT_DATA_BY_COMP!$A$1:$AH$1,0)), "")</f>
        <v>0</v>
      </c>
      <c r="K14" s="10">
        <f ca="1">IFERROR(INDEX(REPORT_DATA_BY_COMP!$A:$AH,$D14,MATCH(K$8,REPORT_DATA_BY_COMP!$A$1:$AH$1,0)), "")</f>
        <v>4</v>
      </c>
      <c r="L14" s="47">
        <f ca="1">IFERROR(INDEX(REPORT_DATA_BY_COMP!$A:$AH,$D14,MATCH(L$8,REPORT_DATA_BY_COMP!$A$1:$AH$1,0)), "")</f>
        <v>0</v>
      </c>
      <c r="M14" s="56">
        <f ca="1">IFERROR(INDEX(REPORT_DATA_BY_COMP!$A:$AH,$D14,MATCH(M$8,REPORT_DATA_BY_COMP!$A$1:$AH$1,0)), "")</f>
        <v>0</v>
      </c>
      <c r="N14" s="50">
        <f ca="1">IFERROR(INDEX(REPORT_DATA_BY_COMP!$A:$AH,$D14,MATCH(N$8,REPORT_DATA_BY_COMP!$A$1:$AH$1,0)), "")</f>
        <v>4</v>
      </c>
      <c r="O14" s="10">
        <f ca="1">IFERROR(INDEX(REPORT_DATA_BY_COMP!$A:$AH,$D14,MATCH(O$8,REPORT_DATA_BY_COMP!$A$1:$AH$1,0)), "")</f>
        <v>2</v>
      </c>
      <c r="P14" s="10">
        <f ca="1">IFERROR(INDEX(REPORT_DATA_BY_COMP!$A:$AH,$D14,MATCH(P$8,REPORT_DATA_BY_COMP!$A$1:$AH$1,0)), "")</f>
        <v>4</v>
      </c>
      <c r="Q14" s="10">
        <f ca="1">IFERROR(INDEX(REPORT_DATA_BY_COMP!$A:$AH,$D14,MATCH(Q$8,REPORT_DATA_BY_COMP!$A$1:$AH$1,0)), "")</f>
        <v>2</v>
      </c>
      <c r="R14" s="10">
        <f ca="1">IFERROR(INDEX(REPORT_DATA_BY_COMP!$A:$AH,$D14,MATCH(R$8,REPORT_DATA_BY_COMP!$A$1:$AH$1,0)), "")</f>
        <v>1</v>
      </c>
      <c r="S14" s="10">
        <f ca="1">IFERROR(INDEX(REPORT_DATA_BY_COMP!$A:$AH,$D14,MATCH(S$8,REPORT_DATA_BY_COMP!$A$1:$AH$1,0)), "")</f>
        <v>6</v>
      </c>
    </row>
    <row r="15" spans="1:19" ht="15" customHeight="1">
      <c r="A15" s="1"/>
      <c r="B15" s="1" t="s">
        <v>1954</v>
      </c>
      <c r="C15" s="64" t="str">
        <f>CONCATENATE(YEAR,":",MONTH,":",WEEK,":",WEEKDAY,":",$B15)</f>
        <v>2016:3:4:7:HUALIAN_1_S</v>
      </c>
      <c r="D15" s="64">
        <f>MATCH($C15,REPORT_DATA_BY_COMP!$A:$A,0)</f>
        <v>994</v>
      </c>
      <c r="E15" s="65" t="str">
        <f>SUBSTITUTE(VLOOKUP($B15,COMP_LIST!$A:$AA,5,FALSE),"EL","")</f>
        <v>S. Haupt / LeFevre STL</v>
      </c>
      <c r="F15" s="4" t="str">
        <f>VLOOKUP($B15,COMP_LIST!$A:$AA,3,FALSE)</f>
        <v>Hualian 1 S</v>
      </c>
      <c r="G15" s="4" t="str">
        <f>VLOOKUP($B15,COMP_LIST!$A:$AA,4,FALSE)</f>
        <v>花蓮 1 姐妹</v>
      </c>
      <c r="H15" s="10">
        <f ca="1">IFERROR(INDEX(REPORT_DATA_BY_COMP!$A:$AH,$D15,MATCH(H$8,REPORT_DATA_BY_COMP!$A$1:$AH$1,0)), "")</f>
        <v>0</v>
      </c>
      <c r="I15" s="10">
        <f ca="1">IFERROR(INDEX(REPORT_DATA_BY_COMP!$A:$AH,$D15,MATCH(I$8,REPORT_DATA_BY_COMP!$A$1:$AH$1,0)), "")</f>
        <v>0</v>
      </c>
      <c r="J15" s="10">
        <f ca="1">IFERROR(INDEX(REPORT_DATA_BY_COMP!$A:$AH,$D15,MATCH(J$8,REPORT_DATA_BY_COMP!$A$1:$AH$1,0)), "")</f>
        <v>3</v>
      </c>
      <c r="K15" s="10">
        <f ca="1">IFERROR(INDEX(REPORT_DATA_BY_COMP!$A:$AH,$D15,MATCH(K$8,REPORT_DATA_BY_COMP!$A$1:$AH$1,0)), "")</f>
        <v>5</v>
      </c>
      <c r="L15" s="47">
        <f ca="1">IFERROR(INDEX(REPORT_DATA_BY_COMP!$A:$AH,$D15,MATCH(L$8,REPORT_DATA_BY_COMP!$A$1:$AH$1,0)), "")</f>
        <v>0</v>
      </c>
      <c r="M15" s="56">
        <f ca="1">IFERROR(INDEX(REPORT_DATA_BY_COMP!$A:$AH,$D15,MATCH(M$8,REPORT_DATA_BY_COMP!$A$1:$AH$1,0)), "")</f>
        <v>0</v>
      </c>
      <c r="N15" s="50">
        <f ca="1">IFERROR(INDEX(REPORT_DATA_BY_COMP!$A:$AH,$D15,MATCH(N$8,REPORT_DATA_BY_COMP!$A$1:$AH$1,0)), "")</f>
        <v>10</v>
      </c>
      <c r="O15" s="10">
        <f ca="1">IFERROR(INDEX(REPORT_DATA_BY_COMP!$A:$AH,$D15,MATCH(O$8,REPORT_DATA_BY_COMP!$A$1:$AH$1,0)), "")</f>
        <v>2</v>
      </c>
      <c r="P15" s="10">
        <f ca="1">IFERROR(INDEX(REPORT_DATA_BY_COMP!$A:$AH,$D15,MATCH(P$8,REPORT_DATA_BY_COMP!$A$1:$AH$1,0)), "")</f>
        <v>12</v>
      </c>
      <c r="Q15" s="10">
        <f ca="1">IFERROR(INDEX(REPORT_DATA_BY_COMP!$A:$AH,$D15,MATCH(Q$8,REPORT_DATA_BY_COMP!$A$1:$AH$1,0)), "")</f>
        <v>7</v>
      </c>
      <c r="R15" s="10">
        <f ca="1">IFERROR(INDEX(REPORT_DATA_BY_COMP!$A:$AH,$D15,MATCH(R$8,REPORT_DATA_BY_COMP!$A$1:$AH$1,0)), "")</f>
        <v>0</v>
      </c>
      <c r="S15" s="10">
        <f ca="1">IFERROR(INDEX(REPORT_DATA_BY_COMP!$A:$AH,$D15,MATCH(S$8,REPORT_DATA_BY_COMP!$A$1:$AH$1,0)), "")</f>
        <v>13</v>
      </c>
    </row>
    <row r="16" spans="1:19" ht="15" customHeight="1">
      <c r="A16" s="1"/>
      <c r="B16" s="1"/>
      <c r="E16" s="8" t="s">
        <v>819</v>
      </c>
      <c r="F16" s="9"/>
      <c r="G16" s="9"/>
      <c r="H16" s="11">
        <f ca="1">SUM(H12:H15)</f>
        <v>0</v>
      </c>
      <c r="I16" s="11">
        <f t="shared" ref="I16:R16" ca="1" si="0">SUM(I12:I15)</f>
        <v>1</v>
      </c>
      <c r="J16" s="11">
        <f t="shared" ca="1" si="0"/>
        <v>7</v>
      </c>
      <c r="K16" s="11">
        <f t="shared" ca="1" si="0"/>
        <v>12</v>
      </c>
      <c r="L16" s="48">
        <f t="shared" ca="1" si="0"/>
        <v>1</v>
      </c>
      <c r="M16" s="57">
        <f t="shared" ca="1" si="0"/>
        <v>0</v>
      </c>
      <c r="N16" s="51">
        <f t="shared" ca="1" si="0"/>
        <v>25</v>
      </c>
      <c r="O16" s="11">
        <f t="shared" ca="1" si="0"/>
        <v>9</v>
      </c>
      <c r="P16" s="11">
        <f t="shared" ca="1" si="0"/>
        <v>31</v>
      </c>
      <c r="Q16" s="11">
        <f t="shared" ca="1" si="0"/>
        <v>28</v>
      </c>
      <c r="R16" s="11">
        <f t="shared" ca="1" si="0"/>
        <v>1</v>
      </c>
      <c r="S16" s="11">
        <f ca="1">SUM(S12:S15)</f>
        <v>48</v>
      </c>
    </row>
    <row r="17" spans="1:19" ht="15" customHeight="1">
      <c r="A17" s="1" t="s">
        <v>2337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1968</v>
      </c>
      <c r="C18" s="64" t="str">
        <f>CONCATENATE(YEAR,":",MONTH,":",WEEK,":",WEEKDAY,":",$B18)</f>
        <v>2016:3:4:7:HUALIAN_3_E</v>
      </c>
      <c r="D18" s="64">
        <f>MATCH($C18,REPORT_DATA_BY_COMP!$A:$A,0)</f>
        <v>997</v>
      </c>
      <c r="E18" s="65" t="str">
        <f>SUBSTITUTE(VLOOKUP($B18,COMP_LIST!$A:$AA,5,FALSE),"EL","")</f>
        <v>E. Welker DL / Miller</v>
      </c>
      <c r="F18" s="4" t="str">
        <f>VLOOKUP($B18,COMP_LIST!$A:$AA,3,FALSE)</f>
        <v>Hualian 3 E</v>
      </c>
      <c r="G18" s="4" t="str">
        <f>VLOOKUP($B18,COMP_LIST!$A:$AA,4,FALSE)</f>
        <v>花蓮 3 長老</v>
      </c>
      <c r="H18" s="10">
        <f ca="1">IFERROR(INDEX(REPORT_DATA_BY_COMP!$A:$AH,$D18,MATCH(H$8,REPORT_DATA_BY_COMP!$A$1:$AH$1,0)), "")</f>
        <v>0</v>
      </c>
      <c r="I18" s="10">
        <f ca="1">IFERROR(INDEX(REPORT_DATA_BY_COMP!$A:$AH,$D18,MATCH(I$8,REPORT_DATA_BY_COMP!$A$1:$AH$1,0)), "")</f>
        <v>0</v>
      </c>
      <c r="J18" s="10">
        <f ca="1">IFERROR(INDEX(REPORT_DATA_BY_COMP!$A:$AH,$D18,MATCH(J$8,REPORT_DATA_BY_COMP!$A$1:$AH$1,0)), "")</f>
        <v>0</v>
      </c>
      <c r="K18" s="10">
        <f ca="1">IFERROR(INDEX(REPORT_DATA_BY_COMP!$A:$AH,$D18,MATCH(K$8,REPORT_DATA_BY_COMP!$A$1:$AH$1,0)), "")</f>
        <v>2</v>
      </c>
      <c r="L18" s="47">
        <f ca="1">IFERROR(INDEX(REPORT_DATA_BY_COMP!$A:$AH,$D18,MATCH(L$8,REPORT_DATA_BY_COMP!$A$1:$AH$1,0)), "")</f>
        <v>0</v>
      </c>
      <c r="M18" s="56">
        <f ca="1">IFERROR(INDEX(REPORT_DATA_BY_COMP!$A:$AH,$D18,MATCH(M$8,REPORT_DATA_BY_COMP!$A$1:$AH$1,0)), "")</f>
        <v>0</v>
      </c>
      <c r="N18" s="50">
        <f ca="1">IFERROR(INDEX(REPORT_DATA_BY_COMP!$A:$AH,$D18,MATCH(N$8,REPORT_DATA_BY_COMP!$A$1:$AH$1,0)), "")</f>
        <v>2</v>
      </c>
      <c r="O18" s="10">
        <f ca="1">IFERROR(INDEX(REPORT_DATA_BY_COMP!$A:$AH,$D18,MATCH(O$8,REPORT_DATA_BY_COMP!$A$1:$AH$1,0)), "")</f>
        <v>2</v>
      </c>
      <c r="P18" s="10">
        <f ca="1">IFERROR(INDEX(REPORT_DATA_BY_COMP!$A:$AH,$D18,MATCH(P$8,REPORT_DATA_BY_COMP!$A$1:$AH$1,0)), "")</f>
        <v>8</v>
      </c>
      <c r="Q18" s="10">
        <f ca="1">IFERROR(INDEX(REPORT_DATA_BY_COMP!$A:$AH,$D18,MATCH(Q$8,REPORT_DATA_BY_COMP!$A$1:$AH$1,0)), "")</f>
        <v>6</v>
      </c>
      <c r="R18" s="10">
        <f ca="1">IFERROR(INDEX(REPORT_DATA_BY_COMP!$A:$AH,$D18,MATCH(R$8,REPORT_DATA_BY_COMP!$A$1:$AH$1,0)), "")</f>
        <v>1</v>
      </c>
      <c r="S18" s="10">
        <f ca="1">IFERROR(INDEX(REPORT_DATA_BY_COMP!$A:$AH,$D18,MATCH(S$8,REPORT_DATA_BY_COMP!$A$1:$AH$1,0)), "")</f>
        <v>17</v>
      </c>
    </row>
    <row r="19" spans="1:19" ht="15" customHeight="1">
      <c r="A19" s="1"/>
      <c r="B19" s="1" t="s">
        <v>1972</v>
      </c>
      <c r="C19" s="64" t="str">
        <f>CONCATENATE(YEAR,":",MONTH,":",WEEK,":",WEEKDAY,":",$B19)</f>
        <v>2016:3:4:7:HUALIAN_3_S</v>
      </c>
      <c r="D19" s="64">
        <f>MATCH($C19,REPORT_DATA_BY_COMP!$A:$A,0)</f>
        <v>998</v>
      </c>
      <c r="E19" s="65" t="str">
        <f>SUBSTITUTE(VLOOKUP($B19,COMP_LIST!$A:$AA,5,FALSE),"EL","")</f>
        <v>S. Kitchens  / Tinsley</v>
      </c>
      <c r="F19" s="4" t="str">
        <f>VLOOKUP($B19,COMP_LIST!$A:$AA,3,FALSE)</f>
        <v>Hualian 3 S</v>
      </c>
      <c r="G19" s="4" t="str">
        <f>VLOOKUP($B19,COMP_LIST!$A:$AA,4,FALSE)</f>
        <v>花蓮 3 姐妹</v>
      </c>
      <c r="H19" s="10">
        <f ca="1">IFERROR(INDEX(REPORT_DATA_BY_COMP!$A:$AH,$D19,MATCH(H$8,REPORT_DATA_BY_COMP!$A$1:$AH$1,0)), "")</f>
        <v>0</v>
      </c>
      <c r="I19" s="10">
        <f ca="1">IFERROR(INDEX(REPORT_DATA_BY_COMP!$A:$AH,$D19,MATCH(I$8,REPORT_DATA_BY_COMP!$A$1:$AH$1,0)), "")</f>
        <v>0</v>
      </c>
      <c r="J19" s="10">
        <f ca="1">IFERROR(INDEX(REPORT_DATA_BY_COMP!$A:$AH,$D19,MATCH(J$8,REPORT_DATA_BY_COMP!$A$1:$AH$1,0)), "")</f>
        <v>0</v>
      </c>
      <c r="K19" s="10">
        <f ca="1">IFERROR(INDEX(REPORT_DATA_BY_COMP!$A:$AH,$D19,MATCH(K$8,REPORT_DATA_BY_COMP!$A$1:$AH$1,0)), "")</f>
        <v>2</v>
      </c>
      <c r="L19" s="47">
        <f ca="1">IFERROR(INDEX(REPORT_DATA_BY_COMP!$A:$AH,$D19,MATCH(L$8,REPORT_DATA_BY_COMP!$A$1:$AH$1,0)), "")</f>
        <v>0</v>
      </c>
      <c r="M19" s="56">
        <f ca="1">IFERROR(INDEX(REPORT_DATA_BY_COMP!$A:$AH,$D19,MATCH(M$8,REPORT_DATA_BY_COMP!$A$1:$AH$1,0)), "")</f>
        <v>0</v>
      </c>
      <c r="N19" s="50">
        <f ca="1">IFERROR(INDEX(REPORT_DATA_BY_COMP!$A:$AH,$D19,MATCH(N$8,REPORT_DATA_BY_COMP!$A$1:$AH$1,0)), "")</f>
        <v>6</v>
      </c>
      <c r="O19" s="10">
        <f ca="1">IFERROR(INDEX(REPORT_DATA_BY_COMP!$A:$AH,$D19,MATCH(O$8,REPORT_DATA_BY_COMP!$A$1:$AH$1,0)), "")</f>
        <v>1</v>
      </c>
      <c r="P19" s="10">
        <f ca="1">IFERROR(INDEX(REPORT_DATA_BY_COMP!$A:$AH,$D19,MATCH(P$8,REPORT_DATA_BY_COMP!$A$1:$AH$1,0)), "")</f>
        <v>10</v>
      </c>
      <c r="Q19" s="10">
        <f ca="1">IFERROR(INDEX(REPORT_DATA_BY_COMP!$A:$AH,$D19,MATCH(Q$8,REPORT_DATA_BY_COMP!$A$1:$AH$1,0)), "")</f>
        <v>7</v>
      </c>
      <c r="R19" s="10">
        <f ca="1">IFERROR(INDEX(REPORT_DATA_BY_COMP!$A:$AH,$D19,MATCH(R$8,REPORT_DATA_BY_COMP!$A$1:$AH$1,0)), "")</f>
        <v>0</v>
      </c>
      <c r="S19" s="10">
        <f ca="1">IFERROR(INDEX(REPORT_DATA_BY_COMP!$A:$AH,$D19,MATCH(S$8,REPORT_DATA_BY_COMP!$A$1:$AH$1,0)), "")</f>
        <v>7</v>
      </c>
    </row>
    <row r="20" spans="1:19" ht="15" customHeight="1" thickBot="1">
      <c r="A20" s="1"/>
      <c r="B20" s="1"/>
      <c r="E20" s="8" t="s">
        <v>819</v>
      </c>
      <c r="F20" s="9"/>
      <c r="G20" s="9"/>
      <c r="H20" s="11">
        <f t="shared" ref="H20:S20" ca="1" si="1">SUM(H18:H19)</f>
        <v>0</v>
      </c>
      <c r="I20" s="11">
        <f t="shared" ca="1" si="1"/>
        <v>0</v>
      </c>
      <c r="J20" s="11">
        <f t="shared" ca="1" si="1"/>
        <v>0</v>
      </c>
      <c r="K20" s="11">
        <f t="shared" ca="1" si="1"/>
        <v>4</v>
      </c>
      <c r="L20" s="48">
        <f t="shared" ca="1" si="1"/>
        <v>0</v>
      </c>
      <c r="M20" s="69">
        <f t="shared" ca="1" si="1"/>
        <v>0</v>
      </c>
      <c r="N20" s="51">
        <f t="shared" ca="1" si="1"/>
        <v>8</v>
      </c>
      <c r="O20" s="11">
        <f t="shared" ca="1" si="1"/>
        <v>3</v>
      </c>
      <c r="P20" s="11">
        <f t="shared" ca="1" si="1"/>
        <v>18</v>
      </c>
      <c r="Q20" s="11">
        <f t="shared" ca="1" si="1"/>
        <v>13</v>
      </c>
      <c r="R20" s="11">
        <f t="shared" ca="1" si="1"/>
        <v>1</v>
      </c>
      <c r="S20" s="11">
        <f t="shared" ca="1" si="1"/>
        <v>24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818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2016:3:1:7:HUALIAN</v>
      </c>
      <c r="D23" s="64">
        <f>MATCH($C23,REPORT_DATA_BY_ZONE!$A:$A, 0)</f>
        <v>81</v>
      </c>
      <c r="E23" s="19" t="s">
        <v>796</v>
      </c>
      <c r="F23" s="13"/>
      <c r="G23" s="13"/>
      <c r="H23" s="10">
        <f ca="1">IFERROR(INDEX(REPORT_DATA_BY_ZONE!$A:$AH,$D23,MATCH(H$8,REPORT_DATA_BY_ZONE!$A$1:$AH$1,0)), "")</f>
        <v>1</v>
      </c>
      <c r="I23" s="10">
        <f ca="1">IFERROR(INDEX(REPORT_DATA_BY_ZONE!$A:$AH,$D23,MATCH(I$8,REPORT_DATA_BY_ZONE!$A$1:$AH$1,0)), "")</f>
        <v>1</v>
      </c>
      <c r="J23" s="10">
        <f ca="1">IFERROR(INDEX(REPORT_DATA_BY_ZONE!$A:$AH,$D23,MATCH(J$8,REPORT_DATA_BY_ZONE!$A$1:$AH$1,0)), "")</f>
        <v>8</v>
      </c>
      <c r="K23" s="10">
        <f ca="1">IFERROR(INDEX(REPORT_DATA_BY_ZONE!$A:$AH,$D23,MATCH(K$8,REPORT_DATA_BY_ZONE!$A$1:$AH$1,0)), "")</f>
        <v>12</v>
      </c>
      <c r="L23" s="47">
        <f ca="1">IFERROR(INDEX(REPORT_DATA_BY_ZONE!$A:$AH,$D23,MATCH(L$8,REPORT_DATA_BY_ZONE!$A$1:$AH$1,0)), "")</f>
        <v>1</v>
      </c>
      <c r="M23" s="10">
        <f ca="1">IFERROR(INDEX(REPORT_DATA_BY_ZONE!$A:$AH,$D23,MATCH(M$8,REPORT_DATA_BY_ZONE!$A$1:$AH$1,0)), "")</f>
        <v>0</v>
      </c>
      <c r="N23" s="50">
        <f ca="1">IFERROR(INDEX(REPORT_DATA_BY_ZONE!$A:$AH,$D23,MATCH(N$8,REPORT_DATA_BY_ZONE!$A$1:$AH$1,0)), "")</f>
        <v>40</v>
      </c>
      <c r="O23" s="10">
        <f ca="1">IFERROR(INDEX(REPORT_DATA_BY_ZONE!$A:$AH,$D23,MATCH(O$8,REPORT_DATA_BY_ZONE!$A$1:$AH$1,0)), "")</f>
        <v>8</v>
      </c>
      <c r="P23" s="10">
        <f ca="1">IFERROR(INDEX(REPORT_DATA_BY_ZONE!$A:$AH,$D23,MATCH(P$8,REPORT_DATA_BY_ZONE!$A$1:$AH$1,0)), "")</f>
        <v>42</v>
      </c>
      <c r="Q23" s="10">
        <f ca="1">IFERROR(INDEX(REPORT_DATA_BY_ZONE!$A:$AH,$D23,MATCH(Q$8,REPORT_DATA_BY_ZONE!$A$1:$AH$1,0)), "")</f>
        <v>29</v>
      </c>
      <c r="R23" s="10">
        <f ca="1">IFERROR(INDEX(REPORT_DATA_BY_ZONE!$A:$AH,$D23,MATCH(R$8,REPORT_DATA_BY_ZONE!$A$1:$AH$1,0)), "")</f>
        <v>1</v>
      </c>
      <c r="S23" s="10">
        <f ca="1">IFERROR(INDEX(REPORT_DATA_BY_ZONE!$A:$AH,$D23,MATCH(S$8,REPORT_DATA_BY_ZONE!$A$1:$AH$1,0)), "")</f>
        <v>57</v>
      </c>
    </row>
    <row r="24" spans="1:19" ht="15" customHeight="1">
      <c r="C24" s="64" t="str">
        <f>CONCATENATE(YEAR,":",MONTH,":2:",WEEKLY_REPORT_DAY,":", $A$1)</f>
        <v>2016:3:2:7:HUALIAN</v>
      </c>
      <c r="D24" s="64">
        <f>MATCH($C24,REPORT_DATA_BY_ZONE!$A:$A, 0)</f>
        <v>92</v>
      </c>
      <c r="E24" s="19" t="s">
        <v>795</v>
      </c>
      <c r="F24" s="13"/>
      <c r="G24" s="13"/>
      <c r="H24" s="10">
        <f ca="1">IFERROR(INDEX(REPORT_DATA_BY_ZONE!$A:$AH,$D24,MATCH(H$8,REPORT_DATA_BY_ZONE!$A$1:$AH$1,0)), "")</f>
        <v>0</v>
      </c>
      <c r="I24" s="10">
        <f ca="1">IFERROR(INDEX(REPORT_DATA_BY_ZONE!$A:$AH,$D24,MATCH(I$8,REPORT_DATA_BY_ZONE!$A$1:$AH$1,0)), "")</f>
        <v>0</v>
      </c>
      <c r="J24" s="10">
        <f ca="1">IFERROR(INDEX(REPORT_DATA_BY_ZONE!$A:$AH,$D24,MATCH(J$8,REPORT_DATA_BY_ZONE!$A$1:$AH$1,0)), "")</f>
        <v>12</v>
      </c>
      <c r="K24" s="10">
        <f ca="1">IFERROR(INDEX(REPORT_DATA_BY_ZONE!$A:$AH,$D24,MATCH(K$8,REPORT_DATA_BY_ZONE!$A$1:$AH$1,0)), "")</f>
        <v>16</v>
      </c>
      <c r="L24" s="47">
        <f ca="1">IFERROR(INDEX(REPORT_DATA_BY_ZONE!$A:$AH,$D24,MATCH(L$8,REPORT_DATA_BY_ZONE!$A$1:$AH$1,0)), "")</f>
        <v>0</v>
      </c>
      <c r="M24" s="10">
        <f ca="1">IFERROR(INDEX(REPORT_DATA_BY_ZONE!$A:$AH,$D24,MATCH(M$8,REPORT_DATA_BY_ZONE!$A$1:$AH$1,0)), "")</f>
        <v>1</v>
      </c>
      <c r="N24" s="50">
        <f ca="1">IFERROR(INDEX(REPORT_DATA_BY_ZONE!$A:$AH,$D24,MATCH(N$8,REPORT_DATA_BY_ZONE!$A$1:$AH$1,0)), "")</f>
        <v>42</v>
      </c>
      <c r="O24" s="10">
        <f ca="1">IFERROR(INDEX(REPORT_DATA_BY_ZONE!$A:$AH,$D24,MATCH(O$8,REPORT_DATA_BY_ZONE!$A$1:$AH$1,0)), "")</f>
        <v>9</v>
      </c>
      <c r="P24" s="10">
        <f ca="1">IFERROR(INDEX(REPORT_DATA_BY_ZONE!$A:$AH,$D24,MATCH(P$8,REPORT_DATA_BY_ZONE!$A$1:$AH$1,0)), "")</f>
        <v>31</v>
      </c>
      <c r="Q24" s="10">
        <f ca="1">IFERROR(INDEX(REPORT_DATA_BY_ZONE!$A:$AH,$D24,MATCH(Q$8,REPORT_DATA_BY_ZONE!$A$1:$AH$1,0)), "")</f>
        <v>28</v>
      </c>
      <c r="R24" s="10">
        <f ca="1">IFERROR(INDEX(REPORT_DATA_BY_ZONE!$A:$AH,$D24,MATCH(R$8,REPORT_DATA_BY_ZONE!$A$1:$AH$1,0)), "")</f>
        <v>2</v>
      </c>
      <c r="S24" s="10">
        <f ca="1">IFERROR(INDEX(REPORT_DATA_BY_ZONE!$A:$AH,$D24,MATCH(S$8,REPORT_DATA_BY_ZONE!$A$1:$AH$1,0)), "")</f>
        <v>44</v>
      </c>
    </row>
    <row r="25" spans="1:19" ht="15" customHeight="1">
      <c r="C25" s="64" t="str">
        <f>CONCATENATE(YEAR,":",MONTH,":3:",WEEKLY_REPORT_DAY,":", $A$1)</f>
        <v>2016:3:3:7:HUALIAN</v>
      </c>
      <c r="D25" s="64">
        <f>MATCH($C25,REPORT_DATA_BY_ZONE!$A:$A, 0)</f>
        <v>102</v>
      </c>
      <c r="E25" s="19" t="s">
        <v>797</v>
      </c>
      <c r="F25" s="13"/>
      <c r="G25" s="13"/>
      <c r="H25" s="10">
        <f ca="1">IFERROR(INDEX(REPORT_DATA_BY_ZONE!$A:$AH,$D25,MATCH(H$8,REPORT_DATA_BY_ZONE!$A$1:$AH$1,0)), "")</f>
        <v>0</v>
      </c>
      <c r="I25" s="10">
        <f ca="1">IFERROR(INDEX(REPORT_DATA_BY_ZONE!$A:$AH,$D25,MATCH(I$8,REPORT_DATA_BY_ZONE!$A$1:$AH$1,0)), "")</f>
        <v>0</v>
      </c>
      <c r="J25" s="10">
        <f ca="1">IFERROR(INDEX(REPORT_DATA_BY_ZONE!$A:$AH,$D25,MATCH(J$8,REPORT_DATA_BY_ZONE!$A$1:$AH$1,0)), "")</f>
        <v>12</v>
      </c>
      <c r="K25" s="10">
        <f ca="1">IFERROR(INDEX(REPORT_DATA_BY_ZONE!$A:$AH,$D25,MATCH(K$8,REPORT_DATA_BY_ZONE!$A$1:$AH$1,0)), "")</f>
        <v>14</v>
      </c>
      <c r="L25" s="47">
        <f ca="1">IFERROR(INDEX(REPORT_DATA_BY_ZONE!$A:$AH,$D25,MATCH(L$8,REPORT_DATA_BY_ZONE!$A$1:$AH$1,0)), "")</f>
        <v>0</v>
      </c>
      <c r="M25" s="10">
        <f ca="1">IFERROR(INDEX(REPORT_DATA_BY_ZONE!$A:$AH,$D25,MATCH(M$8,REPORT_DATA_BY_ZONE!$A$1:$AH$1,0)), "")</f>
        <v>0</v>
      </c>
      <c r="N25" s="50">
        <f ca="1">IFERROR(INDEX(REPORT_DATA_BY_ZONE!$A:$AH,$D25,MATCH(N$8,REPORT_DATA_BY_ZONE!$A$1:$AH$1,0)), "")</f>
        <v>38</v>
      </c>
      <c r="O25" s="10">
        <f ca="1">IFERROR(INDEX(REPORT_DATA_BY_ZONE!$A:$AH,$D25,MATCH(O$8,REPORT_DATA_BY_ZONE!$A$1:$AH$1,0)), "")</f>
        <v>9</v>
      </c>
      <c r="P25" s="10">
        <f ca="1">IFERROR(INDEX(REPORT_DATA_BY_ZONE!$A:$AH,$D25,MATCH(P$8,REPORT_DATA_BY_ZONE!$A$1:$AH$1,0)), "")</f>
        <v>41</v>
      </c>
      <c r="Q25" s="10">
        <f ca="1">IFERROR(INDEX(REPORT_DATA_BY_ZONE!$A:$AH,$D25,MATCH(Q$8,REPORT_DATA_BY_ZONE!$A$1:$AH$1,0)), "")</f>
        <v>47</v>
      </c>
      <c r="R25" s="10">
        <f ca="1">IFERROR(INDEX(REPORT_DATA_BY_ZONE!$A:$AH,$D25,MATCH(R$8,REPORT_DATA_BY_ZONE!$A$1:$AH$1,0)), "")</f>
        <v>0</v>
      </c>
      <c r="S25" s="10">
        <f ca="1">IFERROR(INDEX(REPORT_DATA_BY_ZONE!$A:$AH,$D25,MATCH(S$8,REPORT_DATA_BY_ZONE!$A$1:$AH$1,0)), "")</f>
        <v>79</v>
      </c>
    </row>
    <row r="26" spans="1:19" ht="15" customHeight="1">
      <c r="C26" s="64" t="str">
        <f>CONCATENATE(YEAR,":",MONTH,":4:",WEEKLY_REPORT_DAY,":", $A$1)</f>
        <v>2016:3:4:7:HUALIAN</v>
      </c>
      <c r="D26" s="64">
        <f>MATCH($C26,REPORT_DATA_BY_ZONE!$A:$A, 0)</f>
        <v>113</v>
      </c>
      <c r="E26" s="19" t="s">
        <v>798</v>
      </c>
      <c r="F26" s="13"/>
      <c r="G26" s="13"/>
      <c r="H26" s="10">
        <f ca="1">IFERROR(INDEX(REPORT_DATA_BY_ZONE!$A:$AH,$D26,MATCH(H$8,REPORT_DATA_BY_ZONE!$A$1:$AH$1,0)), "")</f>
        <v>0</v>
      </c>
      <c r="I26" s="10">
        <f ca="1">IFERROR(INDEX(REPORT_DATA_BY_ZONE!$A:$AH,$D26,MATCH(I$8,REPORT_DATA_BY_ZONE!$A$1:$AH$1,0)), "")</f>
        <v>1</v>
      </c>
      <c r="J26" s="10">
        <f ca="1">IFERROR(INDEX(REPORT_DATA_BY_ZONE!$A:$AH,$D26,MATCH(J$8,REPORT_DATA_BY_ZONE!$A$1:$AH$1,0)), "")</f>
        <v>7</v>
      </c>
      <c r="K26" s="10">
        <f ca="1">IFERROR(INDEX(REPORT_DATA_BY_ZONE!$A:$AH,$D26,MATCH(K$8,REPORT_DATA_BY_ZONE!$A$1:$AH$1,0)), "")</f>
        <v>16</v>
      </c>
      <c r="L26" s="47">
        <f ca="1">IFERROR(INDEX(REPORT_DATA_BY_ZONE!$A:$AH,$D26,MATCH(L$8,REPORT_DATA_BY_ZONE!$A$1:$AH$1,0)), "")</f>
        <v>1</v>
      </c>
      <c r="M26" s="10">
        <f ca="1">IFERROR(INDEX(REPORT_DATA_BY_ZONE!$A:$AH,$D26,MATCH(M$8,REPORT_DATA_BY_ZONE!$A$1:$AH$1,0)), "")</f>
        <v>0</v>
      </c>
      <c r="N26" s="50">
        <f ca="1">IFERROR(INDEX(REPORT_DATA_BY_ZONE!$A:$AH,$D26,MATCH(N$8,REPORT_DATA_BY_ZONE!$A$1:$AH$1,0)), "")</f>
        <v>33</v>
      </c>
      <c r="O26" s="10">
        <f ca="1">IFERROR(INDEX(REPORT_DATA_BY_ZONE!$A:$AH,$D26,MATCH(O$8,REPORT_DATA_BY_ZONE!$A$1:$AH$1,0)), "")</f>
        <v>12</v>
      </c>
      <c r="P26" s="10">
        <f ca="1">IFERROR(INDEX(REPORT_DATA_BY_ZONE!$A:$AH,$D26,MATCH(P$8,REPORT_DATA_BY_ZONE!$A$1:$AH$1,0)), "")</f>
        <v>49</v>
      </c>
      <c r="Q26" s="10">
        <f ca="1">IFERROR(INDEX(REPORT_DATA_BY_ZONE!$A:$AH,$D26,MATCH(Q$8,REPORT_DATA_BY_ZONE!$A$1:$AH$1,0)), "")</f>
        <v>41</v>
      </c>
      <c r="R26" s="10">
        <f ca="1">IFERROR(INDEX(REPORT_DATA_BY_ZONE!$A:$AH,$D26,MATCH(R$8,REPORT_DATA_BY_ZONE!$A$1:$AH$1,0)), "")</f>
        <v>2</v>
      </c>
      <c r="S26" s="10">
        <f ca="1">IFERROR(INDEX(REPORT_DATA_BY_ZONE!$A:$AH,$D26,MATCH(S$8,REPORT_DATA_BY_ZONE!$A$1:$AH$1,0)), "")</f>
        <v>72</v>
      </c>
    </row>
    <row r="27" spans="1:19" ht="15" customHeight="1">
      <c r="C27" s="64" t="str">
        <f>CONCATENATE(YEAR,":",MONTH,":5:",WEEKLY_REPORT_DAY,":", $A$1)</f>
        <v>2016:3:5:7:HUALIAN</v>
      </c>
      <c r="D27" s="64" t="e">
        <f>MATCH($C27,REPORT_DATA_BY_ZONE!$A:$A, 0)</f>
        <v>#N/A</v>
      </c>
      <c r="E27" s="19" t="s">
        <v>799</v>
      </c>
      <c r="F27" s="13"/>
      <c r="G27" s="13"/>
      <c r="H27" s="10" t="str">
        <f ca="1">IFERROR(INDEX(REPORT_DATA_BY_ZONE!$A:$AH,$D27,MATCH(H$8,REPORT_DATA_BY_ZONE!$A$1:$AH$1,0)), "")</f>
        <v/>
      </c>
      <c r="I27" s="10" t="str">
        <f ca="1">IFERROR(INDEX(REPORT_DATA_BY_ZONE!$A:$AH,$D27,MATCH(I$8,REPORT_DATA_BY_ZONE!$A$1:$AH$1,0)), "")</f>
        <v/>
      </c>
      <c r="J27" s="10" t="str">
        <f ca="1">IFERROR(INDEX(REPORT_DATA_BY_ZONE!$A:$AH,$D27,MATCH(J$8,REPORT_DATA_BY_ZONE!$A$1:$AH$1,0)), "")</f>
        <v/>
      </c>
      <c r="K27" s="10" t="str">
        <f ca="1">IFERROR(INDEX(REPORT_DATA_BY_ZONE!$A:$AH,$D27,MATCH(K$8,REPORT_DATA_BY_ZONE!$A$1:$AH$1,0)), "")</f>
        <v/>
      </c>
      <c r="L27" s="47" t="str">
        <f ca="1">IFERROR(INDEX(REPORT_DATA_BY_ZONE!$A:$AH,$D27,MATCH(L$8,REPORT_DATA_BY_ZONE!$A$1:$AH$1,0)), "")</f>
        <v/>
      </c>
      <c r="M27" s="10" t="str">
        <f ca="1">IFERROR(INDEX(REPORT_DATA_BY_ZONE!$A:$AH,$D27,MATCH(M$8,REPORT_DATA_BY_ZONE!$A$1:$AH$1,0)), "")</f>
        <v/>
      </c>
      <c r="N27" s="50" t="str">
        <f ca="1">IFERROR(INDEX(REPORT_DATA_BY_ZONE!$A:$AH,$D27,MATCH(N$8,REPORT_DATA_BY_ZONE!$A$1:$AH$1,0)), "")</f>
        <v/>
      </c>
      <c r="O27" s="10" t="str">
        <f ca="1">IFERROR(INDEX(REPORT_DATA_BY_ZONE!$A:$AH,$D27,MATCH(O$8,REPORT_DATA_BY_ZONE!$A$1:$AH$1,0)), "")</f>
        <v/>
      </c>
      <c r="P27" s="10" t="str">
        <f ca="1">IFERROR(INDEX(REPORT_DATA_BY_ZONE!$A:$AH,$D27,MATCH(P$8,REPORT_DATA_BY_ZONE!$A$1:$AH$1,0)), "")</f>
        <v/>
      </c>
      <c r="Q27" s="10" t="str">
        <f ca="1">IFERROR(INDEX(REPORT_DATA_BY_ZONE!$A:$AH,$D27,MATCH(Q$8,REPORT_DATA_BY_ZONE!$A$1:$AH$1,0)), "")</f>
        <v/>
      </c>
      <c r="R27" s="10" t="str">
        <f ca="1">IFERROR(INDEX(REPORT_DATA_BY_ZONE!$A:$AH,$D27,MATCH(R$8,REPORT_DATA_BY_ZONE!$A$1:$AH$1,0)), "")</f>
        <v/>
      </c>
      <c r="S27" s="10" t="str">
        <f ca="1">IFERROR(INDEX(REPORT_DATA_BY_ZONE!$A:$AH,$D27,MATCH(S$8,REPORT_DATA_BY_ZONE!$A$1:$AH$1,0)), "")</f>
        <v/>
      </c>
    </row>
    <row r="28" spans="1:19" ht="15" customHeight="1">
      <c r="E28" s="16" t="s">
        <v>819</v>
      </c>
      <c r="F28" s="14"/>
      <c r="G28" s="14"/>
      <c r="H28" s="17">
        <f ca="1">SUM(H23:H27)</f>
        <v>1</v>
      </c>
      <c r="I28" s="17">
        <f t="shared" ref="I28:R28" ca="1" si="2">SUM(I23:I27)</f>
        <v>2</v>
      </c>
      <c r="J28" s="17">
        <f t="shared" ca="1" si="2"/>
        <v>39</v>
      </c>
      <c r="K28" s="17">
        <f t="shared" ca="1" si="2"/>
        <v>58</v>
      </c>
      <c r="L28" s="49">
        <f t="shared" ca="1" si="2"/>
        <v>2</v>
      </c>
      <c r="M28" s="17">
        <f t="shared" ca="1" si="2"/>
        <v>1</v>
      </c>
      <c r="N28" s="52">
        <f t="shared" ca="1" si="2"/>
        <v>153</v>
      </c>
      <c r="O28" s="17">
        <f t="shared" ca="1" si="2"/>
        <v>38</v>
      </c>
      <c r="P28" s="17">
        <f t="shared" ca="1" si="2"/>
        <v>163</v>
      </c>
      <c r="Q28" s="17">
        <f t="shared" ca="1" si="2"/>
        <v>145</v>
      </c>
      <c r="R28" s="17">
        <f t="shared" ca="1" si="2"/>
        <v>5</v>
      </c>
      <c r="S28" s="17">
        <f ca="1">SUM(S23:S27)</f>
        <v>252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139" priority="3">
      <formula>AND(M$9&lt;&gt;"",M12&gt;=M$9)</formula>
    </cfRule>
  </conditionalFormatting>
  <conditionalFormatting sqref="M12:S15 M18:S19">
    <cfRule type="expression" dxfId="138" priority="2">
      <formula>J12=""</formula>
    </cfRule>
    <cfRule type="expression" dxfId="137" priority="4">
      <formula>AND(M$10&lt;&gt;"",M12&lt;M$10)</formula>
    </cfRule>
    <cfRule type="expression" dxfId="136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G13" sqref="G1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2016:1:2:7:HUALIAN</v>
      </c>
      <c r="AP77" s="27">
        <f t="shared" ref="AP77:AP88" ca="1" si="13">MATCH(AO77,INDIRECT(CONCATENATE($X$93,"$A:$A")),0)</f>
        <v>4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25</v>
      </c>
      <c r="AS77" s="21">
        <f t="shared" ca="1" si="14"/>
        <v>0</v>
      </c>
      <c r="AT77" s="21">
        <f t="shared" ca="1" si="14"/>
        <v>14</v>
      </c>
      <c r="AU77" s="21">
        <f t="shared" ca="1" si="14"/>
        <v>0</v>
      </c>
      <c r="AV77" s="21">
        <f t="shared" ref="AV77:AV88" si="15">ROUND(1*$X$97/$X$99,0)</f>
        <v>2</v>
      </c>
      <c r="AW77" s="21">
        <f t="shared" ref="AW77:AW88" si="16">6*$X$97</f>
        <v>36</v>
      </c>
      <c r="AX77" s="21">
        <f t="shared" ref="AX77:AX88" si="17">3*$X$97</f>
        <v>18</v>
      </c>
      <c r="AY77" s="21">
        <f t="shared" ref="AY77:AY88" si="18">5*$X$97</f>
        <v>30</v>
      </c>
      <c r="AZ77" s="21">
        <f t="shared" ref="AZ77:AZ88" si="19">1*$X$97</f>
        <v>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2016:1:3:7:HUALIAN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2</v>
      </c>
      <c r="AW78" s="21">
        <f t="shared" si="16"/>
        <v>36</v>
      </c>
      <c r="AX78" s="21">
        <f t="shared" si="17"/>
        <v>18</v>
      </c>
      <c r="AY78" s="21">
        <f t="shared" si="18"/>
        <v>30</v>
      </c>
      <c r="AZ78" s="21">
        <f t="shared" si="19"/>
        <v>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2016:1:4:7:HUALIAN</v>
      </c>
      <c r="AP79" s="27">
        <f t="shared" ca="1" si="13"/>
        <v>15</v>
      </c>
      <c r="AQ79" s="21">
        <f t="shared" ca="1" si="14"/>
        <v>1</v>
      </c>
      <c r="AR79" s="21">
        <f t="shared" ca="1" si="14"/>
        <v>36</v>
      </c>
      <c r="AS79" s="21">
        <f t="shared" ca="1" si="14"/>
        <v>7</v>
      </c>
      <c r="AT79" s="21">
        <f t="shared" ca="1" si="14"/>
        <v>36</v>
      </c>
      <c r="AU79" s="21">
        <f t="shared" ca="1" si="14"/>
        <v>0</v>
      </c>
      <c r="AV79" s="21">
        <f t="shared" si="15"/>
        <v>2</v>
      </c>
      <c r="AW79" s="21">
        <f t="shared" si="16"/>
        <v>36</v>
      </c>
      <c r="AX79" s="21">
        <f t="shared" si="17"/>
        <v>18</v>
      </c>
      <c r="AY79" s="21">
        <f t="shared" si="18"/>
        <v>30</v>
      </c>
      <c r="AZ79" s="21">
        <f t="shared" si="19"/>
        <v>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2016:1:5:7:HUALIAN</v>
      </c>
      <c r="AP80" s="27">
        <f t="shared" ca="1" si="13"/>
        <v>26</v>
      </c>
      <c r="AQ80" s="21">
        <f t="shared" ca="1" si="14"/>
        <v>0</v>
      </c>
      <c r="AR80" s="21">
        <f t="shared" ca="1" si="14"/>
        <v>39</v>
      </c>
      <c r="AS80" s="21">
        <f t="shared" ca="1" si="14"/>
        <v>11</v>
      </c>
      <c r="AT80" s="21">
        <f t="shared" ca="1" si="14"/>
        <v>29</v>
      </c>
      <c r="AU80" s="21">
        <f t="shared" ca="1" si="14"/>
        <v>0</v>
      </c>
      <c r="AV80" s="21">
        <f t="shared" si="15"/>
        <v>2</v>
      </c>
      <c r="AW80" s="21">
        <f t="shared" si="16"/>
        <v>36</v>
      </c>
      <c r="AX80" s="21">
        <f t="shared" si="17"/>
        <v>18</v>
      </c>
      <c r="AY80" s="21">
        <f t="shared" si="18"/>
        <v>30</v>
      </c>
      <c r="AZ80" s="21">
        <f t="shared" si="19"/>
        <v>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2016:2:1:7:HUALIAN</v>
      </c>
      <c r="AP81" s="27">
        <f t="shared" ca="1" si="13"/>
        <v>37</v>
      </c>
      <c r="AQ81" s="21">
        <f t="shared" ca="1" si="14"/>
        <v>0</v>
      </c>
      <c r="AR81" s="21">
        <f t="shared" ca="1" si="14"/>
        <v>34</v>
      </c>
      <c r="AS81" s="21">
        <f t="shared" ca="1" si="14"/>
        <v>10</v>
      </c>
      <c r="AT81" s="21">
        <f t="shared" ca="1" si="14"/>
        <v>26</v>
      </c>
      <c r="AU81" s="21">
        <f t="shared" ca="1" si="14"/>
        <v>1</v>
      </c>
      <c r="AV81" s="21">
        <f t="shared" si="15"/>
        <v>2</v>
      </c>
      <c r="AW81" s="21">
        <f t="shared" si="16"/>
        <v>36</v>
      </c>
      <c r="AX81" s="21">
        <f t="shared" si="17"/>
        <v>18</v>
      </c>
      <c r="AY81" s="21">
        <f t="shared" si="18"/>
        <v>30</v>
      </c>
      <c r="AZ81" s="21">
        <f t="shared" si="19"/>
        <v>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2016:2:2:7:HUALIAN</v>
      </c>
      <c r="AP82" s="27">
        <f t="shared" ca="1" si="13"/>
        <v>48</v>
      </c>
      <c r="AQ82" s="21">
        <f t="shared" ca="1" si="14"/>
        <v>0</v>
      </c>
      <c r="AR82" s="21">
        <f t="shared" ca="1" si="14"/>
        <v>37</v>
      </c>
      <c r="AS82" s="21">
        <f t="shared" ca="1" si="14"/>
        <v>12</v>
      </c>
      <c r="AT82" s="21">
        <f t="shared" ca="1" si="14"/>
        <v>26</v>
      </c>
      <c r="AU82" s="21">
        <f t="shared" ca="1" si="14"/>
        <v>4</v>
      </c>
      <c r="AV82" s="21">
        <f t="shared" si="15"/>
        <v>2</v>
      </c>
      <c r="AW82" s="21">
        <f t="shared" si="16"/>
        <v>36</v>
      </c>
      <c r="AX82" s="21">
        <f t="shared" si="17"/>
        <v>18</v>
      </c>
      <c r="AY82" s="21">
        <f t="shared" si="18"/>
        <v>30</v>
      </c>
      <c r="AZ82" s="21">
        <f t="shared" si="19"/>
        <v>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2016:2:3:7:HUALIAN</v>
      </c>
      <c r="AP83" s="27">
        <f t="shared" ca="1" si="13"/>
        <v>59</v>
      </c>
      <c r="AQ83" s="21">
        <f t="shared" ca="1" si="14"/>
        <v>2</v>
      </c>
      <c r="AR83" s="21">
        <f t="shared" ca="1" si="14"/>
        <v>40</v>
      </c>
      <c r="AS83" s="21">
        <f t="shared" ca="1" si="14"/>
        <v>10</v>
      </c>
      <c r="AT83" s="21">
        <f t="shared" ca="1" si="14"/>
        <v>40</v>
      </c>
      <c r="AU83" s="21">
        <f t="shared" ca="1" si="14"/>
        <v>1</v>
      </c>
      <c r="AV83" s="21">
        <f t="shared" si="15"/>
        <v>2</v>
      </c>
      <c r="AW83" s="21">
        <f t="shared" si="16"/>
        <v>36</v>
      </c>
      <c r="AX83" s="21">
        <f t="shared" si="17"/>
        <v>18</v>
      </c>
      <c r="AY83" s="21">
        <f t="shared" si="18"/>
        <v>30</v>
      </c>
      <c r="AZ83" s="21">
        <f t="shared" si="19"/>
        <v>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2016:2:4:7:HUALIAN</v>
      </c>
      <c r="AP84" s="27">
        <f t="shared" ca="1" si="13"/>
        <v>70</v>
      </c>
      <c r="AQ84" s="21">
        <f t="shared" ca="1" si="14"/>
        <v>2</v>
      </c>
      <c r="AR84" s="21">
        <f t="shared" ca="1" si="14"/>
        <v>42</v>
      </c>
      <c r="AS84" s="21">
        <f t="shared" ca="1" si="14"/>
        <v>14</v>
      </c>
      <c r="AT84" s="21">
        <f t="shared" ca="1" si="14"/>
        <v>25</v>
      </c>
      <c r="AU84" s="21">
        <f t="shared" ca="1" si="14"/>
        <v>5</v>
      </c>
      <c r="AV84" s="21">
        <f t="shared" si="15"/>
        <v>2</v>
      </c>
      <c r="AW84" s="21">
        <f t="shared" si="16"/>
        <v>36</v>
      </c>
      <c r="AX84" s="21">
        <f t="shared" si="17"/>
        <v>18</v>
      </c>
      <c r="AY84" s="21">
        <f t="shared" si="18"/>
        <v>30</v>
      </c>
      <c r="AZ84" s="21">
        <f t="shared" si="19"/>
        <v>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2016:3:1:7:HUALIAN</v>
      </c>
      <c r="AP85" s="27">
        <f t="shared" ca="1" si="13"/>
        <v>81</v>
      </c>
      <c r="AQ85" s="21">
        <f t="shared" ca="1" si="14"/>
        <v>0</v>
      </c>
      <c r="AR85" s="21">
        <f t="shared" ca="1" si="14"/>
        <v>40</v>
      </c>
      <c r="AS85" s="21">
        <f t="shared" ca="1" si="14"/>
        <v>8</v>
      </c>
      <c r="AT85" s="21">
        <f t="shared" ca="1" si="14"/>
        <v>29</v>
      </c>
      <c r="AU85" s="21">
        <f t="shared" ca="1" si="14"/>
        <v>1</v>
      </c>
      <c r="AV85" s="21">
        <f t="shared" si="15"/>
        <v>2</v>
      </c>
      <c r="AW85" s="21">
        <f t="shared" si="16"/>
        <v>36</v>
      </c>
      <c r="AX85" s="21">
        <f t="shared" si="17"/>
        <v>18</v>
      </c>
      <c r="AY85" s="21">
        <f t="shared" si="18"/>
        <v>30</v>
      </c>
      <c r="AZ85" s="21">
        <f t="shared" si="19"/>
        <v>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2016:3:2:7:HUALIAN</v>
      </c>
      <c r="AP86" s="27">
        <f t="shared" ca="1" si="13"/>
        <v>92</v>
      </c>
      <c r="AQ86" s="21">
        <f t="shared" ca="1" si="14"/>
        <v>1</v>
      </c>
      <c r="AR86" s="21">
        <f t="shared" ca="1" si="14"/>
        <v>42</v>
      </c>
      <c r="AS86" s="21">
        <f t="shared" ca="1" si="14"/>
        <v>9</v>
      </c>
      <c r="AT86" s="21">
        <f t="shared" ca="1" si="14"/>
        <v>28</v>
      </c>
      <c r="AU86" s="21">
        <f t="shared" ca="1" si="14"/>
        <v>2</v>
      </c>
      <c r="AV86" s="21">
        <f t="shared" si="15"/>
        <v>2</v>
      </c>
      <c r="AW86" s="21">
        <f t="shared" si="16"/>
        <v>36</v>
      </c>
      <c r="AX86" s="21">
        <f t="shared" si="17"/>
        <v>18</v>
      </c>
      <c r="AY86" s="21">
        <f t="shared" si="18"/>
        <v>30</v>
      </c>
      <c r="AZ86" s="21">
        <f t="shared" si="19"/>
        <v>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2016:3:3:7:HUALIAN</v>
      </c>
      <c r="AP87" s="27">
        <f t="shared" ca="1" si="13"/>
        <v>102</v>
      </c>
      <c r="AQ87" s="21">
        <f t="shared" ca="1" si="14"/>
        <v>0</v>
      </c>
      <c r="AR87" s="21">
        <f t="shared" ca="1" si="14"/>
        <v>38</v>
      </c>
      <c r="AS87" s="21">
        <f t="shared" ca="1" si="14"/>
        <v>9</v>
      </c>
      <c r="AT87" s="21">
        <f t="shared" ca="1" si="14"/>
        <v>47</v>
      </c>
      <c r="AU87" s="21">
        <f t="shared" ca="1" si="14"/>
        <v>0</v>
      </c>
      <c r="AV87" s="21">
        <f t="shared" si="15"/>
        <v>2</v>
      </c>
      <c r="AW87" s="21">
        <f t="shared" si="16"/>
        <v>36</v>
      </c>
      <c r="AX87" s="21">
        <f t="shared" si="17"/>
        <v>18</v>
      </c>
      <c r="AY87" s="21">
        <f t="shared" si="18"/>
        <v>30</v>
      </c>
      <c r="AZ87" s="21">
        <f t="shared" si="19"/>
        <v>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2016:3:4:7:HUALIAN</v>
      </c>
      <c r="AP88" s="27">
        <f t="shared" ca="1" si="13"/>
        <v>113</v>
      </c>
      <c r="AQ88" s="21">
        <f t="shared" ca="1" si="14"/>
        <v>0</v>
      </c>
      <c r="AR88" s="21">
        <f t="shared" ca="1" si="14"/>
        <v>33</v>
      </c>
      <c r="AS88" s="21">
        <f t="shared" ca="1" si="14"/>
        <v>12</v>
      </c>
      <c r="AT88" s="21">
        <f t="shared" ca="1" si="14"/>
        <v>41</v>
      </c>
      <c r="AU88" s="21">
        <f t="shared" ca="1" si="14"/>
        <v>2</v>
      </c>
      <c r="AV88" s="21">
        <f t="shared" si="15"/>
        <v>2</v>
      </c>
      <c r="AW88" s="21">
        <f t="shared" si="16"/>
        <v>36</v>
      </c>
      <c r="AX88" s="21">
        <f t="shared" si="17"/>
        <v>18</v>
      </c>
      <c r="AY88" s="21">
        <f t="shared" si="18"/>
        <v>30</v>
      </c>
      <c r="AZ88" s="21">
        <f t="shared" si="19"/>
        <v>6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1949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2332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2333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5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12</v>
      </c>
      <c r="AN100" s="27"/>
    </row>
    <row r="101" spans="23:50">
      <c r="W101" s="7" t="s">
        <v>449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08%</v>
      </c>
      <c r="Y102" s="30">
        <f ca="1">IFERROR(X101/SUM(X100:X101),"0")</f>
        <v>7.6923076923076927E-2</v>
      </c>
      <c r="Z102" s="7" t="str">
        <f ca="1">TEXT(Y102,"00%")</f>
        <v>08%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65
Actual YTD 年度實際:    5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2014  48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2015  32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2016  6</v>
      </c>
    </row>
    <row r="107" spans="23:50" ht="23.25">
      <c r="W107" s="7" t="s">
        <v>1479</v>
      </c>
      <c r="X107" s="42" t="str">
        <f>$X$91</f>
        <v>Hualian Zone</v>
      </c>
    </row>
    <row r="108" spans="23:50">
      <c r="X108" s="40" t="str">
        <f>$X$92</f>
        <v>花蓮地帶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1948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2722</v>
      </c>
      <c r="E2" s="75" t="str">
        <f>$A$3</f>
        <v>吉安地區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2723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2724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JIAN_DISTRICT_GRAPH!$AC$89</f>
        <v>4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2336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1962</v>
      </c>
      <c r="C12" s="64" t="str">
        <f>CONCATENATE(YEAR,":",MONTH,":",WEEK,":",WEEKDAY,":",$B12)</f>
        <v>2016:3:4:7:HUALIAN_2_ZL</v>
      </c>
      <c r="D12" s="64">
        <f>MATCH($C12,REPORT_DATA_BY_COMP!$A:$A,0)</f>
        <v>996</v>
      </c>
      <c r="E12" s="65" t="str">
        <f>SUBSTITUTE(VLOOKUP($B12,COMP_LIST!$A:$AA,5,FALSE),"EL","")</f>
        <v>E. Pack / Humphries ZL</v>
      </c>
      <c r="F12" s="4" t="str">
        <f>VLOOKUP($B12,COMP_LIST!$A:$AA,3,FALSE)</f>
        <v>Hualian 2 ZL</v>
      </c>
      <c r="G12" s="4" t="str">
        <f>VLOOKUP($B12,COMP_LIST!$A:$AA,4,FALSE)</f>
        <v>花蓮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17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21</v>
      </c>
    </row>
    <row r="13" spans="1:19" ht="15" customHeight="1">
      <c r="A13" s="1"/>
      <c r="B13" s="1" t="s">
        <v>1957</v>
      </c>
      <c r="C13" s="64" t="str">
        <f>CONCATENATE(YEAR,":",MONTH,":",WEEK,":",WEEKDAY,":",$B13)</f>
        <v>2016:3:4:7:HUALIAN_2_E</v>
      </c>
      <c r="D13" s="64">
        <f>MATCH($C13,REPORT_DATA_BY_COMP!$A:$A,0)</f>
        <v>995</v>
      </c>
      <c r="E13" s="65" t="str">
        <f>SUBSTITUTE(VLOOKUP($B13,COMP_LIST!$A:$AA,5,FALSE),"EL","")</f>
        <v>E. Jensen / Garlick</v>
      </c>
      <c r="F13" s="4" t="str">
        <f>VLOOKUP($B13,COMP_LIST!$A:$AA,3,FALSE)</f>
        <v>Hualian 2 E</v>
      </c>
      <c r="G13" s="4" t="str">
        <f>VLOOKUP($B13,COMP_LIST!$A:$AA,4,FALSE)</f>
        <v>花蓮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1946</v>
      </c>
      <c r="C14" s="64" t="str">
        <f>CONCATENATE(YEAR,":",MONTH,":",WEEK,":",WEEKDAY,":",$B14)</f>
        <v>2016:3:4:7:HUALIAN_1_E</v>
      </c>
      <c r="D14" s="64">
        <f>MATCH($C14,REPORT_DATA_BY_COMP!$A:$A,0)</f>
        <v>993</v>
      </c>
      <c r="E14" s="65" t="str">
        <f>SUBSTITUTE(VLOOKUP($B14,COMP_LIST!$A:$AA,5,FALSE),"EL","")</f>
        <v>E. Crawford DL / Swank</v>
      </c>
      <c r="F14" s="4" t="str">
        <f>VLOOKUP($B14,COMP_LIST!$A:$AA,3,FALSE)</f>
        <v>Hualian 1 E</v>
      </c>
      <c r="G14" s="4" t="str">
        <f>VLOOKUP($B14,COMP_LIST!$A:$AA,4,FALSE)</f>
        <v>花蓮 1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4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 t="s">
        <v>1954</v>
      </c>
      <c r="C15" s="64" t="str">
        <f>CONCATENATE(YEAR,":",MONTH,":",WEEK,":",WEEKDAY,":",$B15)</f>
        <v>2016:3:4:7:HUALIAN_1_S</v>
      </c>
      <c r="D15" s="64">
        <f>MATCH($C15,REPORT_DATA_BY_COMP!$A:$A,0)</f>
        <v>994</v>
      </c>
      <c r="E15" s="65" t="str">
        <f>SUBSTITUTE(VLOOKUP($B15,COMP_LIST!$A:$AA,5,FALSE),"EL","")</f>
        <v>S. Haupt / LeFevre STL</v>
      </c>
      <c r="F15" s="4" t="str">
        <f>VLOOKUP($B15,COMP_LIST!$A:$AA,3,FALSE)</f>
        <v>Hualian 1 S</v>
      </c>
      <c r="G15" s="4" t="str">
        <f>VLOOKUP($B15,COMP_LIST!$A:$AA,4,FALSE)</f>
        <v>花蓮 1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5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10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12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13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S16" si="0">SUM(I12:I15)</f>
        <v>1</v>
      </c>
      <c r="J16" s="11">
        <f t="shared" si="0"/>
        <v>7</v>
      </c>
      <c r="K16" s="11">
        <f t="shared" si="0"/>
        <v>12</v>
      </c>
      <c r="L16" s="11">
        <f t="shared" si="0"/>
        <v>1</v>
      </c>
      <c r="M16" s="11">
        <f t="shared" si="0"/>
        <v>0</v>
      </c>
      <c r="N16" s="11">
        <f t="shared" si="0"/>
        <v>25</v>
      </c>
      <c r="O16" s="11">
        <f t="shared" si="0"/>
        <v>9</v>
      </c>
      <c r="P16" s="11">
        <f t="shared" si="0"/>
        <v>31</v>
      </c>
      <c r="Q16" s="11">
        <f t="shared" si="0"/>
        <v>28</v>
      </c>
      <c r="R16" s="11">
        <f t="shared" si="0"/>
        <v>1</v>
      </c>
      <c r="S16" s="11">
        <f t="shared" si="0"/>
        <v>48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2016:3:1:7:JIAN</v>
      </c>
      <c r="D19" s="64">
        <f>MATCH($C19,REPORT_DATA_BY_DISTRICT!$A:$A, 0)</f>
        <v>229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17</v>
      </c>
      <c r="O19" s="10">
        <f>IFERROR(INDEX(REPORT_DATA_BY_DISTRICT!$A:$AH,$D19,MATCH(O$8,REPORT_DATA_BY_DISTRICT!$A$1:$AH$1,0)), "")</f>
        <v>4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17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38</v>
      </c>
    </row>
    <row r="20" spans="3:19" ht="15" customHeight="1">
      <c r="C20" s="64" t="str">
        <f>CONCATENATE(YEAR,":",MONTH,":2:",WEEKLY_REPORT_DAY,":", $A$1)</f>
        <v>2016:3:2:7:JIAN</v>
      </c>
      <c r="D20" s="64">
        <f>MATCH($C20,REPORT_DATA_BY_DISTRICT!$A:$A, 0)</f>
        <v>260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19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21</v>
      </c>
      <c r="Q20" s="10">
        <f>IFERROR(INDEX(REPORT_DATA_BY_DISTRICT!$A:$AH,$D20,MATCH(Q$8,REPORT_DATA_BY_DISTRICT!$A$1:$AH$1,0)), "")</f>
        <v>14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25</v>
      </c>
    </row>
    <row r="21" spans="3:19" ht="15" customHeight="1">
      <c r="C21" s="64" t="str">
        <f>CONCATENATE(YEAR,":",MONTH,":3:",WEEKLY_REPORT_DAY,":", $A$1)</f>
        <v>2016:3:3:7:JIAN</v>
      </c>
      <c r="D21" s="64">
        <f>MATCH($C21,REPORT_DATA_BY_DISTRICT!$A:$A, 0)</f>
        <v>289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19</v>
      </c>
      <c r="O21" s="10">
        <f>IFERROR(INDEX(REPORT_DATA_BY_DISTRICT!$A:$AH,$D21,MATCH(O$8,REPORT_DATA_BY_DISTRICT!$A$1:$AH$1,0)), "")</f>
        <v>3</v>
      </c>
      <c r="P21" s="10">
        <f>IFERROR(INDEX(REPORT_DATA_BY_DISTRICT!$A:$AH,$D21,MATCH(P$8,REPORT_DATA_BY_DISTRICT!$A$1:$AH$1,0)), "")</f>
        <v>26</v>
      </c>
      <c r="Q21" s="10">
        <f>IFERROR(INDEX(REPORT_DATA_BY_DISTRICT!$A:$AH,$D21,MATCH(Q$8,REPORT_DATA_BY_DISTRICT!$A$1:$AH$1,0)), "")</f>
        <v>23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50</v>
      </c>
    </row>
    <row r="22" spans="3:19" ht="15" customHeight="1">
      <c r="C22" s="64" t="str">
        <f>CONCATENATE(YEAR,":",MONTH,":4:",WEEKLY_REPORT_DAY,":", $A$1)</f>
        <v>2016:3:4:7:JIAN</v>
      </c>
      <c r="D22" s="64">
        <f>MATCH($C22,REPORT_DATA_BY_DISTRICT!$A:$A, 0)</f>
        <v>319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7</v>
      </c>
      <c r="K22" s="10">
        <f>IFERROR(INDEX(REPORT_DATA_BY_DISTRICT!$A:$AH,$D22,MATCH(K$8,REPORT_DATA_BY_DISTRICT!$A$1:$AH$1,0)), "")</f>
        <v>12</v>
      </c>
      <c r="L22" s="10">
        <f>IFERROR(INDEX(REPORT_DATA_BY_DISTRICT!$A:$AH,$D22,MATCH(L$8,REPORT_DATA_BY_DISTRICT!$A$1:$AH$1,0)), "")</f>
        <v>1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25</v>
      </c>
      <c r="O22" s="10">
        <f>IFERROR(INDEX(REPORT_DATA_BY_DISTRICT!$A:$AH,$D22,MATCH(O$8,REPORT_DATA_BY_DISTRICT!$A$1:$AH$1,0)), "")</f>
        <v>9</v>
      </c>
      <c r="P22" s="10">
        <f>IFERROR(INDEX(REPORT_DATA_BY_DISTRICT!$A:$AH,$D22,MATCH(P$8,REPORT_DATA_BY_DISTRICT!$A$1:$AH$1,0)), "")</f>
        <v>31</v>
      </c>
      <c r="Q22" s="10">
        <f>IFERROR(INDEX(REPORT_DATA_BY_DISTRICT!$A:$AH,$D22,MATCH(Q$8,REPORT_DATA_BY_DISTRICT!$A$1:$AH$1,0)), "")</f>
        <v>28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48</v>
      </c>
    </row>
    <row r="23" spans="3:19" ht="15" customHeight="1">
      <c r="C23" s="64" t="str">
        <f>CONCATENATE(YEAR,":",MONTH,":5:",WEEKLY_REPORT_DAY,":", $A$1)</f>
        <v>2016:3:5:7:JIAN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1</v>
      </c>
      <c r="I24" s="17">
        <f t="shared" ref="I24:R24" si="1">SUM(I19:I23)</f>
        <v>2</v>
      </c>
      <c r="J24" s="17">
        <f t="shared" si="1"/>
        <v>24</v>
      </c>
      <c r="K24" s="17">
        <f t="shared" si="1"/>
        <v>30</v>
      </c>
      <c r="L24" s="49">
        <f t="shared" si="1"/>
        <v>2</v>
      </c>
      <c r="M24" s="17">
        <f t="shared" si="1"/>
        <v>1</v>
      </c>
      <c r="N24" s="52">
        <f t="shared" si="1"/>
        <v>80</v>
      </c>
      <c r="O24" s="17">
        <f t="shared" si="1"/>
        <v>21</v>
      </c>
      <c r="P24" s="17">
        <f t="shared" si="1"/>
        <v>107</v>
      </c>
      <c r="Q24" s="17">
        <f t="shared" si="1"/>
        <v>82</v>
      </c>
      <c r="R24" s="17">
        <f t="shared" si="1"/>
        <v>4</v>
      </c>
      <c r="S24" s="17">
        <f>SUM(S19:S23)</f>
        <v>161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135" priority="4">
      <formula>AND(M$10&lt;&gt;"",M14&gt;=M$10)</formula>
    </cfRule>
  </conditionalFormatting>
  <conditionalFormatting sqref="M12:S15">
    <cfRule type="expression" dxfId="134" priority="1">
      <formula>J12=""</formula>
    </cfRule>
    <cfRule type="expression" dxfId="133" priority="2">
      <formula>AND(M$9&lt;&gt;"",M12&gt;=M$9)</formula>
    </cfRule>
    <cfRule type="expression" dxfId="132" priority="3">
      <formula>AND(M$10&lt;&gt;"",M12&lt;M$10)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1" sqref="E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2016:1:2:7:JIAN</v>
      </c>
      <c r="AP77" s="27">
        <f t="shared" ref="AP77:AP88" ca="1" si="13">MATCH(AO77,INDIRECT(CONCATENATE($X$93,"$A:$A")),0)</f>
        <v>6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13</v>
      </c>
      <c r="AS77" s="21">
        <f t="shared" ca="1" si="14"/>
        <v>0</v>
      </c>
      <c r="AT77" s="21">
        <f t="shared" ca="1" si="14"/>
        <v>7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2016:1:3:7:JIAN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2016:1:4:7:JIAN</v>
      </c>
      <c r="AP79" s="27">
        <f t="shared" ca="1" si="13"/>
        <v>38</v>
      </c>
      <c r="AQ79" s="21">
        <f t="shared" ca="1" si="14"/>
        <v>0</v>
      </c>
      <c r="AR79" s="21">
        <f t="shared" ca="1" si="14"/>
        <v>18</v>
      </c>
      <c r="AS79" s="21">
        <f t="shared" ca="1" si="14"/>
        <v>4</v>
      </c>
      <c r="AT79" s="21">
        <f t="shared" ca="1" si="14"/>
        <v>21</v>
      </c>
      <c r="AU79" s="21">
        <f t="shared" ca="1" si="14"/>
        <v>0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2016:1:5:7:JIAN</v>
      </c>
      <c r="AP80" s="27">
        <f t="shared" ca="1" si="13"/>
        <v>70</v>
      </c>
      <c r="AQ80" s="21">
        <f t="shared" ca="1" si="14"/>
        <v>0</v>
      </c>
      <c r="AR80" s="21">
        <f t="shared" ca="1" si="14"/>
        <v>18</v>
      </c>
      <c r="AS80" s="21">
        <f t="shared" ca="1" si="14"/>
        <v>7</v>
      </c>
      <c r="AT80" s="21">
        <f t="shared" ca="1" si="14"/>
        <v>14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2016:2:1:7:JIAN</v>
      </c>
      <c r="AP81" s="27">
        <f t="shared" ca="1" si="13"/>
        <v>102</v>
      </c>
      <c r="AQ81" s="21">
        <f t="shared" ca="1" si="14"/>
        <v>0</v>
      </c>
      <c r="AR81" s="21">
        <f t="shared" ca="1" si="14"/>
        <v>16</v>
      </c>
      <c r="AS81" s="21">
        <f t="shared" ca="1" si="14"/>
        <v>9</v>
      </c>
      <c r="AT81" s="21">
        <f t="shared" ca="1" si="14"/>
        <v>17</v>
      </c>
      <c r="AU81" s="21">
        <f t="shared" ca="1" si="14"/>
        <v>1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2016:2:2:7:JIAN</v>
      </c>
      <c r="AP82" s="27">
        <f t="shared" ca="1" si="13"/>
        <v>134</v>
      </c>
      <c r="AQ82" s="21">
        <f t="shared" ca="1" si="14"/>
        <v>0</v>
      </c>
      <c r="AR82" s="21">
        <f t="shared" ca="1" si="14"/>
        <v>25</v>
      </c>
      <c r="AS82" s="21">
        <f t="shared" ca="1" si="14"/>
        <v>7</v>
      </c>
      <c r="AT82" s="21">
        <f t="shared" ca="1" si="14"/>
        <v>13</v>
      </c>
      <c r="AU82" s="21">
        <f t="shared" ca="1" si="14"/>
        <v>4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2016:2:3:7:JIAN</v>
      </c>
      <c r="AP83" s="27">
        <f t="shared" ca="1" si="13"/>
        <v>166</v>
      </c>
      <c r="AQ83" s="21">
        <f t="shared" ca="1" si="14"/>
        <v>2</v>
      </c>
      <c r="AR83" s="21">
        <f t="shared" ca="1" si="14"/>
        <v>23</v>
      </c>
      <c r="AS83" s="21">
        <f t="shared" ca="1" si="14"/>
        <v>9</v>
      </c>
      <c r="AT83" s="21">
        <f t="shared" ca="1" si="14"/>
        <v>19</v>
      </c>
      <c r="AU83" s="21">
        <f t="shared" ca="1" si="14"/>
        <v>0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2016:2:4:7:JIAN</v>
      </c>
      <c r="AP84" s="27">
        <f t="shared" ca="1" si="13"/>
        <v>198</v>
      </c>
      <c r="AQ84" s="21">
        <f t="shared" ca="1" si="14"/>
        <v>1</v>
      </c>
      <c r="AR84" s="21">
        <f t="shared" ca="1" si="14"/>
        <v>20</v>
      </c>
      <c r="AS84" s="21">
        <f t="shared" ca="1" si="14"/>
        <v>10</v>
      </c>
      <c r="AT84" s="21">
        <f t="shared" ca="1" si="14"/>
        <v>14</v>
      </c>
      <c r="AU84" s="21">
        <f t="shared" ca="1" si="14"/>
        <v>3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2016:3:1:7:JIAN</v>
      </c>
      <c r="AP85" s="27">
        <f t="shared" ca="1" si="13"/>
        <v>229</v>
      </c>
      <c r="AQ85" s="21">
        <f t="shared" ca="1" si="14"/>
        <v>0</v>
      </c>
      <c r="AR85" s="21">
        <f t="shared" ca="1" si="14"/>
        <v>17</v>
      </c>
      <c r="AS85" s="21">
        <f t="shared" ca="1" si="14"/>
        <v>4</v>
      </c>
      <c r="AT85" s="21">
        <f t="shared" ca="1" si="14"/>
        <v>17</v>
      </c>
      <c r="AU85" s="21">
        <f t="shared" ca="1" si="14"/>
        <v>1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2016:3:2:7:JIAN</v>
      </c>
      <c r="AP86" s="27">
        <f t="shared" ca="1" si="13"/>
        <v>260</v>
      </c>
      <c r="AQ86" s="21">
        <f t="shared" ca="1" si="14"/>
        <v>1</v>
      </c>
      <c r="AR86" s="21">
        <f t="shared" ca="1" si="14"/>
        <v>19</v>
      </c>
      <c r="AS86" s="21">
        <f t="shared" ca="1" si="14"/>
        <v>5</v>
      </c>
      <c r="AT86" s="21">
        <f t="shared" ca="1" si="14"/>
        <v>14</v>
      </c>
      <c r="AU86" s="21">
        <f t="shared" ca="1" si="14"/>
        <v>2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2016:3:3:7:JIAN</v>
      </c>
      <c r="AP87" s="27">
        <f t="shared" ca="1" si="13"/>
        <v>289</v>
      </c>
      <c r="AQ87" s="21">
        <f t="shared" ca="1" si="14"/>
        <v>0</v>
      </c>
      <c r="AR87" s="21">
        <f t="shared" ca="1" si="14"/>
        <v>19</v>
      </c>
      <c r="AS87" s="21">
        <f t="shared" ca="1" si="14"/>
        <v>3</v>
      </c>
      <c r="AT87" s="21">
        <f t="shared" ca="1" si="14"/>
        <v>23</v>
      </c>
      <c r="AU87" s="21">
        <f t="shared" ca="1" si="14"/>
        <v>0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2016:3:4:7:JIAN</v>
      </c>
      <c r="AP88" s="27">
        <f t="shared" ca="1" si="13"/>
        <v>319</v>
      </c>
      <c r="AQ88" s="21">
        <f t="shared" ca="1" si="14"/>
        <v>0</v>
      </c>
      <c r="AR88" s="21">
        <f t="shared" ca="1" si="14"/>
        <v>25</v>
      </c>
      <c r="AS88" s="21">
        <f t="shared" ca="1" si="14"/>
        <v>9</v>
      </c>
      <c r="AT88" s="21">
        <f t="shared" ca="1" si="14"/>
        <v>28</v>
      </c>
      <c r="AU88" s="21">
        <f t="shared" ca="1" si="14"/>
        <v>1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3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1948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2722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2723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3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2016  4</v>
      </c>
    </row>
    <row r="107" spans="23:50" ht="23.25">
      <c r="W107" s="7" t="s">
        <v>1479</v>
      </c>
      <c r="X107" s="42" t="str">
        <f>$X$91</f>
        <v>Ji'an District</v>
      </c>
    </row>
    <row r="108" spans="23:50">
      <c r="X108" s="40" t="str">
        <f>$X$92</f>
        <v>吉安地區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1949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2725</v>
      </c>
      <c r="E2" s="75" t="str">
        <f>$A$3</f>
        <v>花蓮地區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2726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2724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HUALIAN_DISTRICT_GRAPH!$AC$89</f>
        <v>2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2337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1968</v>
      </c>
      <c r="C12" s="64" t="str">
        <f>CONCATENATE(YEAR,":",MONTH,":",WEEK,":",WEEKDAY,":",$B12)</f>
        <v>2016:3:4:7:HUALIAN_3_E</v>
      </c>
      <c r="D12" s="64">
        <f>MATCH($C12,REPORT_DATA_BY_COMP!$A:$A,0)</f>
        <v>997</v>
      </c>
      <c r="E12" s="65" t="str">
        <f>SUBSTITUTE(VLOOKUP($B12,COMP_LIST!$A:$AA,5,FALSE),"EL","")</f>
        <v>E. Welker DL / Miller</v>
      </c>
      <c r="F12" s="4" t="str">
        <f>VLOOKUP($B12,COMP_LIST!$A:$AA,3,FALSE)</f>
        <v>Hualian 3 E</v>
      </c>
      <c r="G12" s="4" t="str">
        <f>VLOOKUP($B12,COMP_LIST!$A:$AA,4,FALSE)</f>
        <v>花蓮 3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2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17</v>
      </c>
    </row>
    <row r="13" spans="1:19" ht="15" customHeight="1">
      <c r="A13" s="1"/>
      <c r="B13" s="1" t="s">
        <v>1972</v>
      </c>
      <c r="C13" s="64" t="str">
        <f>CONCATENATE(YEAR,":",MONTH,":",WEEK,":",WEEKDAY,":",$B13)</f>
        <v>2016:3:4:7:HUALIAN_3_S</v>
      </c>
      <c r="D13" s="64">
        <f>MATCH($C13,REPORT_DATA_BY_COMP!$A:$A,0)</f>
        <v>998</v>
      </c>
      <c r="E13" s="65" t="str">
        <f>SUBSTITUTE(VLOOKUP($B13,COMP_LIST!$A:$AA,5,FALSE),"EL","")</f>
        <v>S. Kitchens  / Tinsley</v>
      </c>
      <c r="F13" s="4" t="str">
        <f>VLOOKUP($B13,COMP_LIST!$A:$AA,3,FALSE)</f>
        <v>Hualian 3 S</v>
      </c>
      <c r="G13" s="4" t="str">
        <f>VLOOKUP($B13,COMP_LIST!$A:$AA,4,FALSE)</f>
        <v>花蓮 3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/>
      <c r="E14" s="8" t="s">
        <v>819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0</v>
      </c>
      <c r="K14" s="11">
        <f t="shared" si="0"/>
        <v>4</v>
      </c>
      <c r="L14" s="11">
        <f t="shared" si="0"/>
        <v>0</v>
      </c>
      <c r="M14" s="11">
        <f t="shared" si="0"/>
        <v>0</v>
      </c>
      <c r="N14" s="11">
        <f t="shared" si="0"/>
        <v>8</v>
      </c>
      <c r="O14" s="11">
        <f t="shared" si="0"/>
        <v>3</v>
      </c>
      <c r="P14" s="11">
        <f t="shared" si="0"/>
        <v>18</v>
      </c>
      <c r="Q14" s="11">
        <f t="shared" si="0"/>
        <v>13</v>
      </c>
      <c r="R14" s="11">
        <f t="shared" si="0"/>
        <v>1</v>
      </c>
      <c r="S14" s="11">
        <f t="shared" si="0"/>
        <v>24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2016:3:1:7:HUALIAN</v>
      </c>
      <c r="D17" s="64">
        <f>MATCH($C17,REPORT_DATA_BY_DISTRICT!$A:$A, 0)</f>
        <v>228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6</v>
      </c>
      <c r="K17" s="10">
        <f>IFERROR(INDEX(REPORT_DATA_BY_DISTRICT!$A:$AH,$D17,MATCH(K$8,REPORT_DATA_BY_DISTRICT!$A$1:$AH$1,0)), "")</f>
        <v>6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23</v>
      </c>
      <c r="O17" s="10">
        <f>IFERROR(INDEX(REPORT_DATA_BY_DISTRICT!$A:$AH,$D17,MATCH(O$8,REPORT_DATA_BY_DISTRICT!$A$1:$AH$1,0)), "")</f>
        <v>4</v>
      </c>
      <c r="P17" s="10">
        <f>IFERROR(INDEX(REPORT_DATA_BY_DISTRICT!$A:$AH,$D17,MATCH(P$8,REPORT_DATA_BY_DISTRICT!$A$1:$AH$1,0)), "")</f>
        <v>13</v>
      </c>
      <c r="Q17" s="10">
        <f>IFERROR(INDEX(REPORT_DATA_BY_DISTRICT!$A:$AH,$D17,MATCH(Q$8,REPORT_DATA_BY_DISTRICT!$A$1:$AH$1,0)), "")</f>
        <v>12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19</v>
      </c>
    </row>
    <row r="18" spans="3:19" ht="15" customHeight="1">
      <c r="C18" s="64" t="str">
        <f>CONCATENATE(YEAR,":",MONTH,":2:",WEEKLY_REPORT_DAY,":", $A$1)</f>
        <v>2016:3:2:7:HUALIAN</v>
      </c>
      <c r="D18" s="64">
        <f>MATCH($C18,REPORT_DATA_BY_DISTRICT!$A:$A, 0)</f>
        <v>259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5</v>
      </c>
      <c r="K18" s="10">
        <f>IFERROR(INDEX(REPORT_DATA_BY_DISTRICT!$A:$AH,$D18,MATCH(K$8,REPORT_DATA_BY_DISTRICT!$A$1:$AH$1,0)), "")</f>
        <v>10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23</v>
      </c>
      <c r="O18" s="10">
        <f>IFERROR(INDEX(REPORT_DATA_BY_DISTRICT!$A:$AH,$D18,MATCH(O$8,REPORT_DATA_BY_DISTRICT!$A$1:$AH$1,0)), "")</f>
        <v>4</v>
      </c>
      <c r="P18" s="10">
        <f>IFERROR(INDEX(REPORT_DATA_BY_DISTRICT!$A:$AH,$D18,MATCH(P$8,REPORT_DATA_BY_DISTRICT!$A$1:$AH$1,0)), "")</f>
        <v>10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19</v>
      </c>
    </row>
    <row r="19" spans="3:19" ht="15" customHeight="1">
      <c r="C19" s="64" t="str">
        <f>CONCATENATE(YEAR,":",MONTH,":3:",WEEKLY_REPORT_DAY,":", $A$1)</f>
        <v>2016:3:3:7:HUALIAN</v>
      </c>
      <c r="D19" s="64">
        <f>MATCH($C19,REPORT_DATA_BY_DISTRICT!$A:$A, 0)</f>
        <v>288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15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29</v>
      </c>
    </row>
    <row r="20" spans="3:19" ht="15" customHeight="1">
      <c r="C20" s="64" t="str">
        <f>CONCATENATE(YEAR,":",MONTH,":4:",WEEKLY_REPORT_DAY,":", $A$1)</f>
        <v>2016:3:4:7:HUALIAN</v>
      </c>
      <c r="D20" s="64">
        <f>MATCH($C20,REPORT_DATA_BY_DISTRICT!$A:$A, 0)</f>
        <v>318</v>
      </c>
      <c r="E20" s="19" t="s">
        <v>798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0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8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18</v>
      </c>
      <c r="Q20" s="10">
        <f>IFERROR(INDEX(REPORT_DATA_BY_DISTRICT!$A:$AH,$D20,MATCH(Q$8,REPORT_DATA_BY_DISTRICT!$A$1:$AH$1,0)), "")</f>
        <v>13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24</v>
      </c>
    </row>
    <row r="21" spans="3:19" ht="15" customHeight="1">
      <c r="C21" s="64" t="str">
        <f>CONCATENATE(YEAR,":",MONTH,":5:",WEEKLY_REPORT_DAY,":", $A$1)</f>
        <v>2016:3:5:7:HUALIAN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15</v>
      </c>
      <c r="K22" s="17">
        <f t="shared" si="1"/>
        <v>28</v>
      </c>
      <c r="L22" s="49">
        <f t="shared" si="1"/>
        <v>0</v>
      </c>
      <c r="M22" s="17">
        <f t="shared" si="1"/>
        <v>0</v>
      </c>
      <c r="N22" s="52">
        <f t="shared" si="1"/>
        <v>73</v>
      </c>
      <c r="O22" s="17">
        <f t="shared" si="1"/>
        <v>17</v>
      </c>
      <c r="P22" s="17">
        <f t="shared" si="1"/>
        <v>56</v>
      </c>
      <c r="Q22" s="17">
        <f t="shared" si="1"/>
        <v>63</v>
      </c>
      <c r="R22" s="17">
        <f t="shared" si="1"/>
        <v>1</v>
      </c>
      <c r="S22" s="17">
        <f>SUM(S17:S21)</f>
        <v>91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31" priority="6">
      <formula>AND(M$9&lt;&gt;"",M12&gt;=M$9)</formula>
    </cfRule>
  </conditionalFormatting>
  <conditionalFormatting sqref="M12:S12">
    <cfRule type="expression" dxfId="130" priority="5">
      <formula>J12=""</formula>
    </cfRule>
    <cfRule type="expression" dxfId="129" priority="7">
      <formula>AND(M$10&lt;&gt;"",M12&lt;M$10)</formula>
    </cfRule>
    <cfRule type="expression" dxfId="128" priority="8">
      <formula>AND(M$10&lt;&gt;"",M12&gt;=M$10)</formula>
    </cfRule>
  </conditionalFormatting>
  <conditionalFormatting sqref="M12:S13">
    <cfRule type="expression" dxfId="127" priority="9">
      <formula>J12=""</formula>
    </cfRule>
    <cfRule type="expression" dxfId="126" priority="10">
      <formula>AND(M$9&lt;&gt;"",M12&gt;=M$9)</formula>
    </cfRule>
    <cfRule type="expression" dxfId="125" priority="11">
      <formula>AND(M$10&lt;&gt;"",M12&lt;M$10)</formula>
    </cfRule>
    <cfRule type="expression" dxfId="124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1" sqref="E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2016:1:2:7:HUALIAN</v>
      </c>
      <c r="AP77" s="27">
        <f t="shared" ref="AP77:AP88" ca="1" si="12">MATCH(AO77,INDIRECT(CONCATENATE($X$93,"$A:$A")),0)</f>
        <v>5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12</v>
      </c>
      <c r="AS77" s="21">
        <f t="shared" ca="1" si="13"/>
        <v>0</v>
      </c>
      <c r="AT77" s="21">
        <f t="shared" ca="1" si="13"/>
        <v>7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2016:1:3:7:HUALIAN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2016:1:4:7:HUALIAN</v>
      </c>
      <c r="AP79" s="27">
        <f t="shared" ca="1" si="12"/>
        <v>37</v>
      </c>
      <c r="AQ79" s="21">
        <f t="shared" ca="1" si="13"/>
        <v>1</v>
      </c>
      <c r="AR79" s="21">
        <f t="shared" ca="1" si="13"/>
        <v>18</v>
      </c>
      <c r="AS79" s="21">
        <f t="shared" ca="1" si="13"/>
        <v>3</v>
      </c>
      <c r="AT79" s="21">
        <f t="shared" ca="1" si="13"/>
        <v>15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2016:1:5:7:HUALIAN</v>
      </c>
      <c r="AP80" s="27">
        <f t="shared" ca="1" si="12"/>
        <v>69</v>
      </c>
      <c r="AQ80" s="21">
        <f t="shared" ca="1" si="13"/>
        <v>0</v>
      </c>
      <c r="AR80" s="21">
        <f t="shared" ca="1" si="13"/>
        <v>21</v>
      </c>
      <c r="AS80" s="21">
        <f t="shared" ca="1" si="13"/>
        <v>4</v>
      </c>
      <c r="AT80" s="21">
        <f t="shared" ca="1" si="13"/>
        <v>15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2016:2:1:7:HUALIAN</v>
      </c>
      <c r="AP81" s="27">
        <f t="shared" ca="1" si="12"/>
        <v>101</v>
      </c>
      <c r="AQ81" s="21">
        <f t="shared" ca="1" si="13"/>
        <v>0</v>
      </c>
      <c r="AR81" s="21">
        <f t="shared" ca="1" si="13"/>
        <v>18</v>
      </c>
      <c r="AS81" s="21">
        <f t="shared" ca="1" si="13"/>
        <v>1</v>
      </c>
      <c r="AT81" s="21">
        <f t="shared" ca="1" si="13"/>
        <v>9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2016:2:2:7:HUALIAN</v>
      </c>
      <c r="AP82" s="27">
        <f t="shared" ca="1" si="12"/>
        <v>133</v>
      </c>
      <c r="AQ82" s="21">
        <f t="shared" ca="1" si="13"/>
        <v>0</v>
      </c>
      <c r="AR82" s="21">
        <f t="shared" ca="1" si="13"/>
        <v>12</v>
      </c>
      <c r="AS82" s="21">
        <f t="shared" ca="1" si="13"/>
        <v>5</v>
      </c>
      <c r="AT82" s="21">
        <f t="shared" ca="1" si="13"/>
        <v>13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2016:2:3:7:HUALIAN</v>
      </c>
      <c r="AP83" s="27">
        <f t="shared" ca="1" si="12"/>
        <v>165</v>
      </c>
      <c r="AQ83" s="21">
        <f t="shared" ca="1" si="13"/>
        <v>0</v>
      </c>
      <c r="AR83" s="21">
        <f t="shared" ca="1" si="13"/>
        <v>17</v>
      </c>
      <c r="AS83" s="21">
        <f t="shared" ca="1" si="13"/>
        <v>1</v>
      </c>
      <c r="AT83" s="21">
        <f t="shared" ca="1" si="13"/>
        <v>21</v>
      </c>
      <c r="AU83" s="21">
        <f t="shared" ca="1" si="13"/>
        <v>1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2016:2:4:7:HUALIAN</v>
      </c>
      <c r="AP84" s="27">
        <f t="shared" ca="1" si="12"/>
        <v>197</v>
      </c>
      <c r="AQ84" s="21">
        <f t="shared" ca="1" si="13"/>
        <v>1</v>
      </c>
      <c r="AR84" s="21">
        <f t="shared" ca="1" si="13"/>
        <v>22</v>
      </c>
      <c r="AS84" s="21">
        <f t="shared" ca="1" si="13"/>
        <v>4</v>
      </c>
      <c r="AT84" s="21">
        <f t="shared" ca="1" si="13"/>
        <v>11</v>
      </c>
      <c r="AU84" s="21">
        <f t="shared" ca="1" si="13"/>
        <v>2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2016:3:1:7:HUALIAN</v>
      </c>
      <c r="AP85" s="27">
        <f t="shared" ca="1" si="12"/>
        <v>228</v>
      </c>
      <c r="AQ85" s="21">
        <f t="shared" ca="1" si="13"/>
        <v>0</v>
      </c>
      <c r="AR85" s="21">
        <f t="shared" ca="1" si="13"/>
        <v>23</v>
      </c>
      <c r="AS85" s="21">
        <f t="shared" ca="1" si="13"/>
        <v>4</v>
      </c>
      <c r="AT85" s="21">
        <f t="shared" ca="1" si="13"/>
        <v>12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2016:3:2:7:HUALIAN</v>
      </c>
      <c r="AP86" s="27">
        <f t="shared" ca="1" si="12"/>
        <v>259</v>
      </c>
      <c r="AQ86" s="21">
        <f t="shared" ca="1" si="13"/>
        <v>0</v>
      </c>
      <c r="AR86" s="21">
        <f t="shared" ca="1" si="13"/>
        <v>23</v>
      </c>
      <c r="AS86" s="21">
        <f t="shared" ca="1" si="13"/>
        <v>4</v>
      </c>
      <c r="AT86" s="21">
        <f t="shared" ca="1" si="13"/>
        <v>14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2016:3:3:7:HUALIAN</v>
      </c>
      <c r="AP87" s="27">
        <f t="shared" ca="1" si="12"/>
        <v>288</v>
      </c>
      <c r="AQ87" s="21">
        <f t="shared" ca="1" si="13"/>
        <v>0</v>
      </c>
      <c r="AR87" s="21">
        <f t="shared" ca="1" si="13"/>
        <v>19</v>
      </c>
      <c r="AS87" s="21">
        <f t="shared" ca="1" si="13"/>
        <v>6</v>
      </c>
      <c r="AT87" s="21">
        <f t="shared" ca="1" si="13"/>
        <v>24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2016:3:4:7:HUALIAN</v>
      </c>
      <c r="AP88" s="27">
        <f t="shared" ca="1" si="12"/>
        <v>318</v>
      </c>
      <c r="AQ88" s="21">
        <f t="shared" ca="1" si="13"/>
        <v>0</v>
      </c>
      <c r="AR88" s="21">
        <f t="shared" ca="1" si="13"/>
        <v>8</v>
      </c>
      <c r="AS88" s="21">
        <f t="shared" ca="1" si="13"/>
        <v>3</v>
      </c>
      <c r="AT88" s="21">
        <f t="shared" ca="1" si="13"/>
        <v>13</v>
      </c>
      <c r="AU88" s="21">
        <f t="shared" ca="1" si="13"/>
        <v>1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1949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2725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2726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Hualian District</v>
      </c>
    </row>
    <row r="108" spans="23:50">
      <c r="X108" s="40" t="str">
        <f>$X$92</f>
        <v>花蓮地區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1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2097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2338</v>
      </c>
      <c r="E2" s="75" t="str">
        <f>$A$3</f>
        <v>臺東地帶</v>
      </c>
      <c r="F2" s="26" t="s">
        <v>806</v>
      </c>
      <c r="G2" s="77">
        <f>$A$6</f>
        <v>60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2339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2334</v>
      </c>
      <c r="E4" s="82">
        <f>DATE</f>
        <v>42456</v>
      </c>
      <c r="F4" s="23" t="s">
        <v>804</v>
      </c>
      <c r="G4" s="24"/>
      <c r="H4" s="84">
        <f>ROUND($G$2/12*MONTH,0)</f>
        <v>15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TAIDONG_ZONE_GRAPH!$AC$89</f>
        <v>10</v>
      </c>
      <c r="I5" s="88"/>
      <c r="J5" s="88"/>
      <c r="K5" s="89"/>
      <c r="L5" s="45">
        <f ca="1">$M$31</f>
        <v>5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60</v>
      </c>
      <c r="E6" s="34" t="str">
        <f>$A$4</f>
        <v>Hualien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2340</v>
      </c>
      <c r="B11" s="1"/>
      <c r="E11" s="5" t="str">
        <f ca="1"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2104</v>
      </c>
      <c r="C12" s="64" t="str">
        <f>CONCATENATE(YEAR,":",MONTH,":",WEEK,":",WEEKDAY,":",$B12)</f>
        <v>2016:3:4:7:TAIDONG_2_ZL</v>
      </c>
      <c r="D12" s="64">
        <f>MATCH($C12,REPORT_DATA_BY_COMP!$A:$A,0)</f>
        <v>1028</v>
      </c>
      <c r="E12" s="65" t="str">
        <f>SUBSTITUTE(VLOOKUP($B12,COMP_LIST!$A:$AA,5,FALSE),"EL","")</f>
        <v>E. Nixon ZL / Wayment ZL</v>
      </c>
      <c r="F12" s="4" t="str">
        <f>VLOOKUP($B12,COMP_LIST!$A:$AA,3,FALSE)</f>
        <v>Taidong 2 ZL</v>
      </c>
      <c r="G12" s="4" t="str">
        <f>VLOOKUP($B12,COMP_LIST!$A:$AA,4,FALSE)</f>
        <v>台東 2 ZL</v>
      </c>
      <c r="H12" s="10">
        <f ca="1">IFERROR(INDEX(REPORT_DATA_BY_COMP!$A:$AH,$D12,MATCH(H$8,REPORT_DATA_BY_COMP!$A$1:$AH$1,0)), "")</f>
        <v>1</v>
      </c>
      <c r="I12" s="10">
        <f ca="1">IFERROR(INDEX(REPORT_DATA_BY_COMP!$A:$AH,$D12,MATCH(I$8,REPORT_DATA_BY_COMP!$A$1:$AH$1,0)), "")</f>
        <v>0</v>
      </c>
      <c r="J12" s="10">
        <f ca="1">IFERROR(INDEX(REPORT_DATA_BY_COMP!$A:$AH,$D12,MATCH(J$8,REPORT_DATA_BY_COMP!$A$1:$AH$1,0)), "")</f>
        <v>5</v>
      </c>
      <c r="K12" s="10">
        <f ca="1">IFERROR(INDEX(REPORT_DATA_BY_COMP!$A:$AH,$D12,MATCH(K$8,REPORT_DATA_BY_COMP!$A$1:$AH$1,0)), "")</f>
        <v>3</v>
      </c>
      <c r="L12" s="47">
        <f ca="1">IFERROR(INDEX(REPORT_DATA_BY_COMP!$A:$AH,$D12,MATCH(L$8,REPORT_DATA_BY_COMP!$A$1:$AH$1,0)), "")</f>
        <v>1</v>
      </c>
      <c r="M12" s="59">
        <f ca="1">IFERROR(INDEX(REPORT_DATA_BY_COMP!$A:$AH,$D12,MATCH(M$8,REPORT_DATA_BY_COMP!$A$1:$AH$1,0)), "")</f>
        <v>1</v>
      </c>
      <c r="N12" s="50">
        <f ca="1">IFERROR(INDEX(REPORT_DATA_BY_COMP!$A:$AH,$D12,MATCH(N$8,REPORT_DATA_BY_COMP!$A$1:$AH$1,0)), "")</f>
        <v>10</v>
      </c>
      <c r="O12" s="10">
        <f ca="1">IFERROR(INDEX(REPORT_DATA_BY_COMP!$A:$AH,$D12,MATCH(O$8,REPORT_DATA_BY_COMP!$A$1:$AH$1,0)), "")</f>
        <v>5</v>
      </c>
      <c r="P12" s="10">
        <f ca="1">IFERROR(INDEX(REPORT_DATA_BY_COMP!$A:$AH,$D12,MATCH(P$8,REPORT_DATA_BY_COMP!$A$1:$AH$1,0)), "")</f>
        <v>10</v>
      </c>
      <c r="Q12" s="10">
        <f ca="1">IFERROR(INDEX(REPORT_DATA_BY_COMP!$A:$AH,$D12,MATCH(Q$8,REPORT_DATA_BY_COMP!$A$1:$AH$1,0)), "")</f>
        <v>4</v>
      </c>
      <c r="R12" s="10">
        <f ca="1">IFERROR(INDEX(REPORT_DATA_BY_COMP!$A:$AH,$D12,MATCH(R$8,REPORT_DATA_BY_COMP!$A$1:$AH$1,0)), "")</f>
        <v>2</v>
      </c>
      <c r="S12" s="10">
        <f ca="1">IFERROR(INDEX(REPORT_DATA_BY_COMP!$A:$AH,$D12,MATCH(S$8,REPORT_DATA_BY_COMP!$A$1:$AH$1,0)), "")</f>
        <v>10</v>
      </c>
    </row>
    <row r="13" spans="1:19" ht="15" customHeight="1">
      <c r="A13" s="1"/>
      <c r="B13" s="1" t="s">
        <v>2109</v>
      </c>
      <c r="C13" s="64" t="str">
        <f>CONCATENATE(YEAR,":",MONTH,":",WEEK,":",WEEKDAY,":",$B13)</f>
        <v>2016:3:4:7:TAIDONG_2_S</v>
      </c>
      <c r="D13" s="64">
        <f>MATCH($C13,REPORT_DATA_BY_COMP!$A:$A,0)</f>
        <v>1027</v>
      </c>
      <c r="E13" s="65" t="str">
        <f>SUBSTITUTE(VLOOKUP($B13,COMP_LIST!$A:$AA,5,FALSE),"EL","")</f>
        <v>S. Child  / Hickenlooper</v>
      </c>
      <c r="F13" s="4" t="str">
        <f>VLOOKUP($B13,COMP_LIST!$A:$AA,3,FALSE)</f>
        <v>Taidong 2 S</v>
      </c>
      <c r="G13" s="4" t="str">
        <f>VLOOKUP($B13,COMP_LIST!$A:$AA,4,FALSE)</f>
        <v>台東 2 姐妹</v>
      </c>
      <c r="H13" s="10">
        <f ca="1">IFERROR(INDEX(REPORT_DATA_BY_COMP!$A:$AH,$D13,MATCH(H$8,REPORT_DATA_BY_COMP!$A$1:$AH$1,0)), "")</f>
        <v>0</v>
      </c>
      <c r="I13" s="10">
        <f ca="1">IFERROR(INDEX(REPORT_DATA_BY_COMP!$A:$AH,$D13,MATCH(I$8,REPORT_DATA_BY_COMP!$A$1:$AH$1,0)), "")</f>
        <v>0</v>
      </c>
      <c r="J13" s="10">
        <f ca="1">IFERROR(INDEX(REPORT_DATA_BY_COMP!$A:$AH,$D13,MATCH(J$8,REPORT_DATA_BY_COMP!$A$1:$AH$1,0)), "")</f>
        <v>1</v>
      </c>
      <c r="K13" s="10">
        <f ca="1">IFERROR(INDEX(REPORT_DATA_BY_COMP!$A:$AH,$D13,MATCH(K$8,REPORT_DATA_BY_COMP!$A$1:$AH$1,0)), "")</f>
        <v>3</v>
      </c>
      <c r="L13" s="47">
        <f ca="1">IFERROR(INDEX(REPORT_DATA_BY_COMP!$A:$AH,$D13,MATCH(L$8,REPORT_DATA_BY_COMP!$A$1:$AH$1,0)), "")</f>
        <v>0</v>
      </c>
      <c r="M13" s="56">
        <f ca="1">IFERROR(INDEX(REPORT_DATA_BY_COMP!$A:$AH,$D13,MATCH(M$8,REPORT_DATA_BY_COMP!$A$1:$AH$1,0)), "")</f>
        <v>1</v>
      </c>
      <c r="N13" s="50">
        <f ca="1">IFERROR(INDEX(REPORT_DATA_BY_COMP!$A:$AH,$D13,MATCH(N$8,REPORT_DATA_BY_COMP!$A$1:$AH$1,0)), "")</f>
        <v>4</v>
      </c>
      <c r="O13" s="10">
        <f ca="1">IFERROR(INDEX(REPORT_DATA_BY_COMP!$A:$AH,$D13,MATCH(O$8,REPORT_DATA_BY_COMP!$A$1:$AH$1,0)), "")</f>
        <v>4</v>
      </c>
      <c r="P13" s="10">
        <f ca="1">IFERROR(INDEX(REPORT_DATA_BY_COMP!$A:$AH,$D13,MATCH(P$8,REPORT_DATA_BY_COMP!$A$1:$AH$1,0)), "")</f>
        <v>5</v>
      </c>
      <c r="Q13" s="10">
        <f ca="1">IFERROR(INDEX(REPORT_DATA_BY_COMP!$A:$AH,$D13,MATCH(Q$8,REPORT_DATA_BY_COMP!$A$1:$AH$1,0)), "")</f>
        <v>1</v>
      </c>
      <c r="R13" s="10">
        <f ca="1">IFERROR(INDEX(REPORT_DATA_BY_COMP!$A:$AH,$D13,MATCH(R$8,REPORT_DATA_BY_COMP!$A$1:$AH$1,0)), "")</f>
        <v>0</v>
      </c>
      <c r="S13" s="10">
        <f ca="1">IFERROR(INDEX(REPORT_DATA_BY_COMP!$A:$AH,$D13,MATCH(S$8,REPORT_DATA_BY_COMP!$A$1:$AH$1,0)), "")</f>
        <v>1</v>
      </c>
    </row>
    <row r="14" spans="1:19" ht="15" customHeight="1">
      <c r="A14" s="1"/>
      <c r="B14" s="1"/>
      <c r="E14" s="8" t="s">
        <v>819</v>
      </c>
      <c r="F14" s="9"/>
      <c r="G14" s="9"/>
      <c r="H14" s="11">
        <f t="shared" ref="H14:S14" ca="1" si="0">SUM(H12:H13)</f>
        <v>1</v>
      </c>
      <c r="I14" s="11">
        <f t="shared" ca="1" si="0"/>
        <v>0</v>
      </c>
      <c r="J14" s="11">
        <f t="shared" ca="1" si="0"/>
        <v>6</v>
      </c>
      <c r="K14" s="11">
        <f t="shared" ca="1" si="0"/>
        <v>6</v>
      </c>
      <c r="L14" s="48">
        <f t="shared" ca="1" si="0"/>
        <v>1</v>
      </c>
      <c r="M14" s="57">
        <f t="shared" ca="1" si="0"/>
        <v>2</v>
      </c>
      <c r="N14" s="51">
        <f t="shared" ca="1" si="0"/>
        <v>14</v>
      </c>
      <c r="O14" s="11">
        <f t="shared" ca="1" si="0"/>
        <v>9</v>
      </c>
      <c r="P14" s="11">
        <f t="shared" ca="1" si="0"/>
        <v>15</v>
      </c>
      <c r="Q14" s="11">
        <f t="shared" ca="1" si="0"/>
        <v>5</v>
      </c>
      <c r="R14" s="11">
        <f t="shared" ca="1" si="0"/>
        <v>2</v>
      </c>
      <c r="S14" s="11">
        <f t="shared" ca="1" si="0"/>
        <v>11</v>
      </c>
    </row>
    <row r="15" spans="1:19" ht="15" customHeight="1">
      <c r="A15" s="1" t="s">
        <v>2341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2094</v>
      </c>
      <c r="C16" s="64" t="str">
        <f>CONCATENATE(YEAR,":",MONTH,":",WEEK,":",WEEKDAY,":",$B16)</f>
        <v>2016:3:4:7:TAIDONG_1_E</v>
      </c>
      <c r="D16" s="64">
        <f>MATCH($C16,REPORT_DATA_BY_COMP!$A:$A,0)</f>
        <v>1025</v>
      </c>
      <c r="E16" s="65" t="str">
        <f>SUBSTITUTE(VLOOKUP($B16,COMP_LIST!$A:$AA,5,FALSE),"EL","")</f>
        <v>E. Kirschner / Rauckhorst</v>
      </c>
      <c r="F16" s="4" t="str">
        <f>VLOOKUP($B16,COMP_LIST!$A:$AA,3,FALSE)</f>
        <v>Taidong 1 E</v>
      </c>
      <c r="G16" s="4" t="str">
        <f>VLOOKUP($B16,COMP_LIST!$A:$AA,4,FALSE)</f>
        <v>台東 1 長老</v>
      </c>
      <c r="H16" s="10">
        <f ca="1">IFERROR(INDEX(REPORT_DATA_BY_COMP!$A:$AH,$D16,MATCH(H$8,REPORT_DATA_BY_COMP!$A$1:$AH$1,0)), "")</f>
        <v>1</v>
      </c>
      <c r="I16" s="10">
        <f ca="1">IFERROR(INDEX(REPORT_DATA_BY_COMP!$A:$AH,$D16,MATCH(I$8,REPORT_DATA_BY_COMP!$A$1:$AH$1,0)), "")</f>
        <v>0</v>
      </c>
      <c r="J16" s="10">
        <f ca="1">IFERROR(INDEX(REPORT_DATA_BY_COMP!$A:$AH,$D16,MATCH(J$8,REPORT_DATA_BY_COMP!$A$1:$AH$1,0)), "")</f>
        <v>3</v>
      </c>
      <c r="K16" s="10">
        <f ca="1">IFERROR(INDEX(REPORT_DATA_BY_COMP!$A:$AH,$D16,MATCH(K$8,REPORT_DATA_BY_COMP!$A$1:$AH$1,0)), "")</f>
        <v>2</v>
      </c>
      <c r="L16" s="47">
        <f ca="1">IFERROR(INDEX(REPORT_DATA_BY_COMP!$A:$AH,$D16,MATCH(L$8,REPORT_DATA_BY_COMP!$A$1:$AH$1,0)), "")</f>
        <v>1</v>
      </c>
      <c r="M16" s="56">
        <f ca="1">IFERROR(INDEX(REPORT_DATA_BY_COMP!$A:$AH,$D16,MATCH(M$8,REPORT_DATA_BY_COMP!$A$1:$AH$1,0)), "")</f>
        <v>0</v>
      </c>
      <c r="N16" s="50">
        <f ca="1">IFERROR(INDEX(REPORT_DATA_BY_COMP!$A:$AH,$D16,MATCH(N$8,REPORT_DATA_BY_COMP!$A$1:$AH$1,0)), "")</f>
        <v>7</v>
      </c>
      <c r="O16" s="10">
        <f ca="1">IFERROR(INDEX(REPORT_DATA_BY_COMP!$A:$AH,$D16,MATCH(O$8,REPORT_DATA_BY_COMP!$A$1:$AH$1,0)), "")</f>
        <v>4</v>
      </c>
      <c r="P16" s="10">
        <f ca="1">IFERROR(INDEX(REPORT_DATA_BY_COMP!$A:$AH,$D16,MATCH(P$8,REPORT_DATA_BY_COMP!$A$1:$AH$1,0)), "")</f>
        <v>11</v>
      </c>
      <c r="Q16" s="10">
        <f ca="1">IFERROR(INDEX(REPORT_DATA_BY_COMP!$A:$AH,$D16,MATCH(Q$8,REPORT_DATA_BY_COMP!$A$1:$AH$1,0)), "")</f>
        <v>7</v>
      </c>
      <c r="R16" s="10">
        <f ca="1">IFERROR(INDEX(REPORT_DATA_BY_COMP!$A:$AH,$D16,MATCH(R$8,REPORT_DATA_BY_COMP!$A$1:$AH$1,0)), "")</f>
        <v>0</v>
      </c>
      <c r="S16" s="10">
        <f ca="1">IFERROR(INDEX(REPORT_DATA_BY_COMP!$A:$AH,$D16,MATCH(S$8,REPORT_DATA_BY_COMP!$A$1:$AH$1,0)), "")</f>
        <v>13</v>
      </c>
    </row>
    <row r="17" spans="1:19" ht="15" customHeight="1">
      <c r="A17" s="1"/>
      <c r="B17" s="1" t="s">
        <v>2113</v>
      </c>
      <c r="C17" s="64" t="str">
        <f>CONCATENATE(YEAR,":",MONTH,":",WEEK,":",WEEKDAY,":",$B17)</f>
        <v>2016:3:4:7:TAIDONG_3_E</v>
      </c>
      <c r="D17" s="64">
        <f>MATCH($C17,REPORT_DATA_BY_COMP!$A:$A,0)</f>
        <v>1029</v>
      </c>
      <c r="E17" s="65" t="str">
        <f>SUBSTITUTE(VLOOKUP($B17,COMP_LIST!$A:$AA,5,FALSE),"EL","")</f>
        <v>E. Rasmussen DL / Butler</v>
      </c>
      <c r="F17" s="4" t="str">
        <f>VLOOKUP($B17,COMP_LIST!$A:$AA,3,FALSE)</f>
        <v>Taidong 3 E</v>
      </c>
      <c r="G17" s="4" t="str">
        <f>VLOOKUP($B17,COMP_LIST!$A:$AA,4,FALSE)</f>
        <v>台東 3 長老</v>
      </c>
      <c r="H17" s="10">
        <f ca="1">IFERROR(INDEX(REPORT_DATA_BY_COMP!$A:$AH,$D17,MATCH(H$8,REPORT_DATA_BY_COMP!$A$1:$AH$1,0)), "")</f>
        <v>0</v>
      </c>
      <c r="I17" s="10">
        <f ca="1">IFERROR(INDEX(REPORT_DATA_BY_COMP!$A:$AH,$D17,MATCH(I$8,REPORT_DATA_BY_COMP!$A$1:$AH$1,0)), "")</f>
        <v>1</v>
      </c>
      <c r="J17" s="10">
        <f ca="1">IFERROR(INDEX(REPORT_DATA_BY_COMP!$A:$AH,$D17,MATCH(J$8,REPORT_DATA_BY_COMP!$A$1:$AH$1,0)), "")</f>
        <v>3</v>
      </c>
      <c r="K17" s="10">
        <f ca="1">IFERROR(INDEX(REPORT_DATA_BY_COMP!$A:$AH,$D17,MATCH(K$8,REPORT_DATA_BY_COMP!$A$1:$AH$1,0)), "")</f>
        <v>2</v>
      </c>
      <c r="L17" s="47">
        <f ca="1">IFERROR(INDEX(REPORT_DATA_BY_COMP!$A:$AH,$D17,MATCH(L$8,REPORT_DATA_BY_COMP!$A$1:$AH$1,0)), "")</f>
        <v>1</v>
      </c>
      <c r="M17" s="56">
        <f ca="1">IFERROR(INDEX(REPORT_DATA_BY_COMP!$A:$AH,$D17,MATCH(M$8,REPORT_DATA_BY_COMP!$A$1:$AH$1,0)), "")</f>
        <v>0</v>
      </c>
      <c r="N17" s="50">
        <f ca="1">IFERROR(INDEX(REPORT_DATA_BY_COMP!$A:$AH,$D17,MATCH(N$8,REPORT_DATA_BY_COMP!$A$1:$AH$1,0)), "")</f>
        <v>6</v>
      </c>
      <c r="O17" s="10">
        <f ca="1">IFERROR(INDEX(REPORT_DATA_BY_COMP!$A:$AH,$D17,MATCH(O$8,REPORT_DATA_BY_COMP!$A$1:$AH$1,0)), "")</f>
        <v>6</v>
      </c>
      <c r="P17" s="10">
        <f ca="1">IFERROR(INDEX(REPORT_DATA_BY_COMP!$A:$AH,$D17,MATCH(P$8,REPORT_DATA_BY_COMP!$A$1:$AH$1,0)), "")</f>
        <v>10</v>
      </c>
      <c r="Q17" s="10">
        <f ca="1">IFERROR(INDEX(REPORT_DATA_BY_COMP!$A:$AH,$D17,MATCH(Q$8,REPORT_DATA_BY_COMP!$A$1:$AH$1,0)), "")</f>
        <v>0</v>
      </c>
      <c r="R17" s="10">
        <f ca="1">IFERROR(INDEX(REPORT_DATA_BY_COMP!$A:$AH,$D17,MATCH(R$8,REPORT_DATA_BY_COMP!$A$1:$AH$1,0)), "")</f>
        <v>1</v>
      </c>
      <c r="S17" s="10">
        <f ca="1">IFERROR(INDEX(REPORT_DATA_BY_COMP!$A:$AH,$D17,MATCH(S$8,REPORT_DATA_BY_COMP!$A$1:$AH$1,0)), "")</f>
        <v>4</v>
      </c>
    </row>
    <row r="18" spans="1:19" ht="15" customHeight="1">
      <c r="A18" s="1"/>
      <c r="B18" s="1" t="s">
        <v>2101</v>
      </c>
      <c r="C18" s="64" t="str">
        <f>CONCATENATE(YEAR,":",MONTH,":",WEEK,":",WEEKDAY,":",$B18)</f>
        <v>2016:3:4:7:TAIDONG_1_S</v>
      </c>
      <c r="D18" s="64">
        <f>MATCH($C18,REPORT_DATA_BY_COMP!$A:$A,0)</f>
        <v>1026</v>
      </c>
      <c r="E18" s="65" t="str">
        <f>SUBSTITUTE(VLOOKUP($B18,COMP_LIST!$A:$AA,5,FALSE),"EL","")</f>
        <v>S. Roberts / Hadley</v>
      </c>
      <c r="F18" s="4" t="str">
        <f>VLOOKUP($B18,COMP_LIST!$A:$AA,3,FALSE)</f>
        <v>Taidong 1 S</v>
      </c>
      <c r="G18" s="4" t="str">
        <f>VLOOKUP($B18,COMP_LIST!$A:$AA,4,FALSE)</f>
        <v>台東 1 姐妹</v>
      </c>
      <c r="H18" s="10">
        <f ca="1">IFERROR(INDEX(REPORT_DATA_BY_COMP!$A:$AH,$D18,MATCH(H$8,REPORT_DATA_BY_COMP!$A$1:$AH$1,0)), "")</f>
        <v>0</v>
      </c>
      <c r="I18" s="10">
        <f ca="1">IFERROR(INDEX(REPORT_DATA_BY_COMP!$A:$AH,$D18,MATCH(I$8,REPORT_DATA_BY_COMP!$A$1:$AH$1,0)), "")</f>
        <v>0</v>
      </c>
      <c r="J18" s="10">
        <f ca="1">IFERROR(INDEX(REPORT_DATA_BY_COMP!$A:$AH,$D18,MATCH(J$8,REPORT_DATA_BY_COMP!$A$1:$AH$1,0)), "")</f>
        <v>2</v>
      </c>
      <c r="K18" s="10">
        <f ca="1">IFERROR(INDEX(REPORT_DATA_BY_COMP!$A:$AH,$D18,MATCH(K$8,REPORT_DATA_BY_COMP!$A$1:$AH$1,0)), "")</f>
        <v>1</v>
      </c>
      <c r="L18" s="47">
        <f ca="1">IFERROR(INDEX(REPORT_DATA_BY_COMP!$A:$AH,$D18,MATCH(L$8,REPORT_DATA_BY_COMP!$A$1:$AH$1,0)), "")</f>
        <v>0</v>
      </c>
      <c r="M18" s="56">
        <f ca="1">IFERROR(INDEX(REPORT_DATA_BY_COMP!$A:$AH,$D18,MATCH(M$8,REPORT_DATA_BY_COMP!$A$1:$AH$1,0)), "")</f>
        <v>0</v>
      </c>
      <c r="N18" s="50">
        <f ca="1">IFERROR(INDEX(REPORT_DATA_BY_COMP!$A:$AH,$D18,MATCH(N$8,REPORT_DATA_BY_COMP!$A$1:$AH$1,0)), "")</f>
        <v>4</v>
      </c>
      <c r="O18" s="10">
        <f ca="1">IFERROR(INDEX(REPORT_DATA_BY_COMP!$A:$AH,$D18,MATCH(O$8,REPORT_DATA_BY_COMP!$A$1:$AH$1,0)), "")</f>
        <v>2</v>
      </c>
      <c r="P18" s="10">
        <f ca="1">IFERROR(INDEX(REPORT_DATA_BY_COMP!$A:$AH,$D18,MATCH(P$8,REPORT_DATA_BY_COMP!$A$1:$AH$1,0)), "")</f>
        <v>9</v>
      </c>
      <c r="Q18" s="10">
        <f ca="1">IFERROR(INDEX(REPORT_DATA_BY_COMP!$A:$AH,$D18,MATCH(Q$8,REPORT_DATA_BY_COMP!$A$1:$AH$1,0)), "")</f>
        <v>9</v>
      </c>
      <c r="R18" s="10">
        <f ca="1">IFERROR(INDEX(REPORT_DATA_BY_COMP!$A:$AH,$D18,MATCH(R$8,REPORT_DATA_BY_COMP!$A$1:$AH$1,0)), "")</f>
        <v>0</v>
      </c>
      <c r="S18" s="10">
        <f ca="1">IFERROR(INDEX(REPORT_DATA_BY_COMP!$A:$AH,$D18,MATCH(S$8,REPORT_DATA_BY_COMP!$A$1:$AH$1,0)), "")</f>
        <v>10</v>
      </c>
    </row>
    <row r="19" spans="1:19" ht="15" customHeight="1">
      <c r="A19" s="1"/>
      <c r="B19" s="1"/>
      <c r="E19" s="8" t="s">
        <v>819</v>
      </c>
      <c r="F19" s="9"/>
      <c r="G19" s="9"/>
      <c r="H19" s="11">
        <f t="shared" ref="H19:S19" ca="1" si="1">SUM(H16:H18)</f>
        <v>1</v>
      </c>
      <c r="I19" s="11">
        <f t="shared" ca="1" si="1"/>
        <v>1</v>
      </c>
      <c r="J19" s="11">
        <f t="shared" ca="1" si="1"/>
        <v>8</v>
      </c>
      <c r="K19" s="11">
        <f t="shared" ca="1" si="1"/>
        <v>5</v>
      </c>
      <c r="L19" s="48">
        <f t="shared" ca="1" si="1"/>
        <v>2</v>
      </c>
      <c r="M19" s="57">
        <f t="shared" ca="1" si="1"/>
        <v>0</v>
      </c>
      <c r="N19" s="51">
        <f t="shared" ca="1" si="1"/>
        <v>17</v>
      </c>
      <c r="O19" s="11">
        <f t="shared" ca="1" si="1"/>
        <v>12</v>
      </c>
      <c r="P19" s="11">
        <f t="shared" ca="1" si="1"/>
        <v>30</v>
      </c>
      <c r="Q19" s="11">
        <f t="shared" ca="1" si="1"/>
        <v>16</v>
      </c>
      <c r="R19" s="11">
        <f t="shared" ca="1" si="1"/>
        <v>1</v>
      </c>
      <c r="S19" s="11">
        <f t="shared" ca="1" si="1"/>
        <v>27</v>
      </c>
    </row>
    <row r="20" spans="1:19" ht="15" customHeight="1">
      <c r="A20" s="1" t="s">
        <v>2342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2244</v>
      </c>
      <c r="C21" s="64" t="str">
        <f>CONCATENATE(YEAR,":",MONTH,":",WEEK,":",WEEKDAY,":",$B21)</f>
        <v>2016:3:4:7:YULI_E</v>
      </c>
      <c r="D21" s="64">
        <f>MATCH($C21,REPORT_DATA_BY_COMP!$A:$A,0)</f>
        <v>1062</v>
      </c>
      <c r="E21" s="65" t="str">
        <f>SUBSTITUTE(VLOOKUP($B21,COMP_LIST!$A:$AA,5,FALSE),"EL","")</f>
        <v>E. Gwilliam DL / Greenhalgh</v>
      </c>
      <c r="F21" s="4" t="str">
        <f>VLOOKUP($B21,COMP_LIST!$A:$AA,3,FALSE)</f>
        <v>Yuli E</v>
      </c>
      <c r="G21" s="4" t="str">
        <f>VLOOKUP($B21,COMP_LIST!$A:$AA,4,FALSE)</f>
        <v>玉里長老</v>
      </c>
      <c r="H21" s="10">
        <f ca="1">IFERROR(INDEX(REPORT_DATA_BY_COMP!$A:$AH,$D21,MATCH(H$8,REPORT_DATA_BY_COMP!$A$1:$AH$1,0)), "")</f>
        <v>0</v>
      </c>
      <c r="I21" s="10">
        <f ca="1">IFERROR(INDEX(REPORT_DATA_BY_COMP!$A:$AH,$D21,MATCH(I$8,REPORT_DATA_BY_COMP!$A$1:$AH$1,0)), "")</f>
        <v>0</v>
      </c>
      <c r="J21" s="10">
        <f ca="1">IFERROR(INDEX(REPORT_DATA_BY_COMP!$A:$AH,$D21,MATCH(J$8,REPORT_DATA_BY_COMP!$A$1:$AH$1,0)), "")</f>
        <v>2</v>
      </c>
      <c r="K21" s="10">
        <f ca="1">IFERROR(INDEX(REPORT_DATA_BY_COMP!$A:$AH,$D21,MATCH(K$8,REPORT_DATA_BY_COMP!$A$1:$AH$1,0)), "")</f>
        <v>1</v>
      </c>
      <c r="L21" s="47">
        <f ca="1">IFERROR(INDEX(REPORT_DATA_BY_COMP!$A:$AH,$D21,MATCH(L$8,REPORT_DATA_BY_COMP!$A$1:$AH$1,0)), "")</f>
        <v>0</v>
      </c>
      <c r="M21" s="59">
        <f ca="1">IFERROR(INDEX(REPORT_DATA_BY_COMP!$A:$AH,$D21,MATCH(M$8,REPORT_DATA_BY_COMP!$A$1:$AH$1,0)), "")</f>
        <v>0</v>
      </c>
      <c r="N21" s="50">
        <f ca="1">IFERROR(INDEX(REPORT_DATA_BY_COMP!$A:$AH,$D21,MATCH(N$8,REPORT_DATA_BY_COMP!$A$1:$AH$1,0)), "")</f>
        <v>3</v>
      </c>
      <c r="O21" s="10">
        <f ca="1">IFERROR(INDEX(REPORT_DATA_BY_COMP!$A:$AH,$D21,MATCH(O$8,REPORT_DATA_BY_COMP!$A$1:$AH$1,0)), "")</f>
        <v>2</v>
      </c>
      <c r="P21" s="10">
        <f ca="1">IFERROR(INDEX(REPORT_DATA_BY_COMP!$A:$AH,$D21,MATCH(P$8,REPORT_DATA_BY_COMP!$A$1:$AH$1,0)), "")</f>
        <v>2</v>
      </c>
      <c r="Q21" s="10">
        <f ca="1">IFERROR(INDEX(REPORT_DATA_BY_COMP!$A:$AH,$D21,MATCH(Q$8,REPORT_DATA_BY_COMP!$A$1:$AH$1,0)), "")</f>
        <v>1</v>
      </c>
      <c r="R21" s="10">
        <f ca="1">IFERROR(INDEX(REPORT_DATA_BY_COMP!$A:$AH,$D21,MATCH(R$8,REPORT_DATA_BY_COMP!$A$1:$AH$1,0)), "")</f>
        <v>0</v>
      </c>
      <c r="S21" s="10">
        <f ca="1">IFERROR(INDEX(REPORT_DATA_BY_COMP!$A:$AH,$D21,MATCH(S$8,REPORT_DATA_BY_COMP!$A$1:$AH$1,0)), "")</f>
        <v>18</v>
      </c>
    </row>
    <row r="22" spans="1:19" ht="15" customHeight="1">
      <c r="A22" s="1"/>
      <c r="B22" s="1" t="s">
        <v>2249</v>
      </c>
      <c r="C22" s="64" t="str">
        <f>CONCATENATE(YEAR,":",MONTH,":",WEEK,":",WEEKDAY,":",$B22)</f>
        <v>2016:3:4:7:YULI_S</v>
      </c>
      <c r="D22" s="64">
        <f>MATCH($C22,REPORT_DATA_BY_COMP!$A:$A,0)</f>
        <v>1063</v>
      </c>
      <c r="E22" s="65" t="str">
        <f>SUBSTITUTE(VLOOKUP($B22,COMP_LIST!$A:$AA,5,FALSE),"EL","")</f>
        <v>S. Coleman  / Bradley</v>
      </c>
      <c r="F22" s="4" t="str">
        <f>VLOOKUP($B22,COMP_LIST!$A:$AA,3,FALSE)</f>
        <v>Yuli S</v>
      </c>
      <c r="G22" s="4" t="str">
        <f>VLOOKUP($B22,COMP_LIST!$A:$AA,4,FALSE)</f>
        <v>玉里姐妹</v>
      </c>
      <c r="H22" s="10">
        <f ca="1">IFERROR(INDEX(REPORT_DATA_BY_COMP!$A:$AH,$D22,MATCH(H$8,REPORT_DATA_BY_COMP!$A$1:$AH$1,0)), "")</f>
        <v>0</v>
      </c>
      <c r="I22" s="10">
        <f ca="1">IFERROR(INDEX(REPORT_DATA_BY_COMP!$A:$AH,$D22,MATCH(I$8,REPORT_DATA_BY_COMP!$A$1:$AH$1,0)), "")</f>
        <v>0</v>
      </c>
      <c r="J22" s="10">
        <f ca="1">IFERROR(INDEX(REPORT_DATA_BY_COMP!$A:$AH,$D22,MATCH(J$8,REPORT_DATA_BY_COMP!$A$1:$AH$1,0)), "")</f>
        <v>2</v>
      </c>
      <c r="K22" s="10">
        <f ca="1">IFERROR(INDEX(REPORT_DATA_BY_COMP!$A:$AH,$D22,MATCH(K$8,REPORT_DATA_BY_COMP!$A$1:$AH$1,0)), "")</f>
        <v>3</v>
      </c>
      <c r="L22" s="47">
        <f ca="1">IFERROR(INDEX(REPORT_DATA_BY_COMP!$A:$AH,$D22,MATCH(L$8,REPORT_DATA_BY_COMP!$A$1:$AH$1,0)), "")</f>
        <v>0</v>
      </c>
      <c r="M22" s="56">
        <f ca="1">IFERROR(INDEX(REPORT_DATA_BY_COMP!$A:$AH,$D22,MATCH(M$8,REPORT_DATA_BY_COMP!$A$1:$AH$1,0)), "")</f>
        <v>0</v>
      </c>
      <c r="N22" s="50">
        <f ca="1">IFERROR(INDEX(REPORT_DATA_BY_COMP!$A:$AH,$D22,MATCH(N$8,REPORT_DATA_BY_COMP!$A$1:$AH$1,0)), "")</f>
        <v>5</v>
      </c>
      <c r="O22" s="10">
        <f ca="1">IFERROR(INDEX(REPORT_DATA_BY_COMP!$A:$AH,$D22,MATCH(O$8,REPORT_DATA_BY_COMP!$A$1:$AH$1,0)), "")</f>
        <v>0</v>
      </c>
      <c r="P22" s="10">
        <f ca="1">IFERROR(INDEX(REPORT_DATA_BY_COMP!$A:$AH,$D22,MATCH(P$8,REPORT_DATA_BY_COMP!$A$1:$AH$1,0)), "")</f>
        <v>3</v>
      </c>
      <c r="Q22" s="10">
        <f ca="1">IFERROR(INDEX(REPORT_DATA_BY_COMP!$A:$AH,$D22,MATCH(Q$8,REPORT_DATA_BY_COMP!$A$1:$AH$1,0)), "")</f>
        <v>3</v>
      </c>
      <c r="R22" s="10">
        <f ca="1">IFERROR(INDEX(REPORT_DATA_BY_COMP!$A:$AH,$D22,MATCH(R$8,REPORT_DATA_BY_COMP!$A$1:$AH$1,0)), "")</f>
        <v>0</v>
      </c>
      <c r="S22" s="10">
        <f ca="1">IFERROR(INDEX(REPORT_DATA_BY_COMP!$A:$AH,$D22,MATCH(S$8,REPORT_DATA_BY_COMP!$A$1:$AH$1,0)), "")</f>
        <v>11</v>
      </c>
    </row>
    <row r="23" spans="1:19" ht="15" customHeight="1" thickBot="1">
      <c r="A23" s="1"/>
      <c r="B23" s="1"/>
      <c r="E23" s="8" t="s">
        <v>819</v>
      </c>
      <c r="F23" s="9"/>
      <c r="G23" s="9"/>
      <c r="H23" s="11">
        <f t="shared" ref="H23:S23" ca="1" si="2">SUM(H21:H22)</f>
        <v>0</v>
      </c>
      <c r="I23" s="11">
        <f t="shared" ca="1" si="2"/>
        <v>0</v>
      </c>
      <c r="J23" s="11">
        <f t="shared" ca="1" si="2"/>
        <v>4</v>
      </c>
      <c r="K23" s="11">
        <f t="shared" ca="1" si="2"/>
        <v>4</v>
      </c>
      <c r="L23" s="48">
        <f t="shared" ca="1" si="2"/>
        <v>0</v>
      </c>
      <c r="M23" s="69">
        <f t="shared" ca="1" si="2"/>
        <v>0</v>
      </c>
      <c r="N23" s="51">
        <f t="shared" ca="1" si="2"/>
        <v>8</v>
      </c>
      <c r="O23" s="11">
        <f t="shared" ca="1" si="2"/>
        <v>2</v>
      </c>
      <c r="P23" s="11">
        <f t="shared" ca="1" si="2"/>
        <v>5</v>
      </c>
      <c r="Q23" s="11">
        <f t="shared" ca="1" si="2"/>
        <v>4</v>
      </c>
      <c r="R23" s="11">
        <f t="shared" ca="1" si="2"/>
        <v>0</v>
      </c>
      <c r="S23" s="11">
        <f t="shared" ca="1" si="2"/>
        <v>29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818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2016:3:1:7:TAIDONG</v>
      </c>
      <c r="D26" s="64">
        <f>MATCH($C26,REPORT_DATA_BY_ZONE!$A:$A, 0)</f>
        <v>85</v>
      </c>
      <c r="E26" s="19" t="s">
        <v>796</v>
      </c>
      <c r="F26" s="13"/>
      <c r="G26" s="13"/>
      <c r="H26" s="10">
        <f ca="1">IFERROR(INDEX(REPORT_DATA_BY_ZONE!$A:$AH,$D26,MATCH(H$8,REPORT_DATA_BY_ZONE!$A$1:$AH$1,0)), "")</f>
        <v>0</v>
      </c>
      <c r="I26" s="10">
        <f ca="1">IFERROR(INDEX(REPORT_DATA_BY_ZONE!$A:$AH,$D26,MATCH(I$8,REPORT_DATA_BY_ZONE!$A$1:$AH$1,0)), "")</f>
        <v>1</v>
      </c>
      <c r="J26" s="10">
        <f ca="1">IFERROR(INDEX(REPORT_DATA_BY_ZONE!$A:$AH,$D26,MATCH(J$8,REPORT_DATA_BY_ZONE!$A$1:$AH$1,0)), "")</f>
        <v>13</v>
      </c>
      <c r="K26" s="10">
        <f ca="1">IFERROR(INDEX(REPORT_DATA_BY_ZONE!$A:$AH,$D26,MATCH(K$8,REPORT_DATA_BY_ZONE!$A$1:$AH$1,0)), "")</f>
        <v>18</v>
      </c>
      <c r="L26" s="47">
        <f ca="1">IFERROR(INDEX(REPORT_DATA_BY_ZONE!$A:$AH,$D26,MATCH(L$8,REPORT_DATA_BY_ZONE!$A$1:$AH$1,0)), "")</f>
        <v>0</v>
      </c>
      <c r="M26" s="10">
        <f ca="1">IFERROR(INDEX(REPORT_DATA_BY_ZONE!$A:$AH,$D26,MATCH(M$8,REPORT_DATA_BY_ZONE!$A$1:$AH$1,0)), "")</f>
        <v>2</v>
      </c>
      <c r="N26" s="50">
        <f ca="1">IFERROR(INDEX(REPORT_DATA_BY_ZONE!$A:$AH,$D26,MATCH(N$8,REPORT_DATA_BY_ZONE!$A$1:$AH$1,0)), "")</f>
        <v>37</v>
      </c>
      <c r="O26" s="10">
        <f ca="1">IFERROR(INDEX(REPORT_DATA_BY_ZONE!$A:$AH,$D26,MATCH(O$8,REPORT_DATA_BY_ZONE!$A$1:$AH$1,0)), "")</f>
        <v>23</v>
      </c>
      <c r="P26" s="10">
        <f ca="1">IFERROR(INDEX(REPORT_DATA_BY_ZONE!$A:$AH,$D26,MATCH(P$8,REPORT_DATA_BY_ZONE!$A$1:$AH$1,0)), "")</f>
        <v>48</v>
      </c>
      <c r="Q26" s="10">
        <f ca="1">IFERROR(INDEX(REPORT_DATA_BY_ZONE!$A:$AH,$D26,MATCH(Q$8,REPORT_DATA_BY_ZONE!$A$1:$AH$1,0)), "")</f>
        <v>25</v>
      </c>
      <c r="R26" s="10">
        <f ca="1">IFERROR(INDEX(REPORT_DATA_BY_ZONE!$A:$AH,$D26,MATCH(R$8,REPORT_DATA_BY_ZONE!$A$1:$AH$1,0)), "")</f>
        <v>4</v>
      </c>
      <c r="S26" s="10">
        <f ca="1">IFERROR(INDEX(REPORT_DATA_BY_ZONE!$A:$AH,$D26,MATCH(S$8,REPORT_DATA_BY_ZONE!$A$1:$AH$1,0)), "")</f>
        <v>78</v>
      </c>
    </row>
    <row r="27" spans="1:19" ht="15" customHeight="1">
      <c r="C27" s="64" t="str">
        <f>CONCATENATE(YEAR,":",MONTH,":2:",WEEKLY_REPORT_DAY,":", $A$1)</f>
        <v>2016:3:2:7:TAIDONG</v>
      </c>
      <c r="D27" s="64">
        <f>MATCH($C27,REPORT_DATA_BY_ZONE!$A:$A, 0)</f>
        <v>95</v>
      </c>
      <c r="E27" s="19" t="s">
        <v>795</v>
      </c>
      <c r="F27" s="13"/>
      <c r="G27" s="13"/>
      <c r="H27" s="10">
        <f ca="1">IFERROR(INDEX(REPORT_DATA_BY_ZONE!$A:$AH,$D27,MATCH(H$8,REPORT_DATA_BY_ZONE!$A$1:$AH$1,0)), "")</f>
        <v>1</v>
      </c>
      <c r="I27" s="10">
        <f ca="1">IFERROR(INDEX(REPORT_DATA_BY_ZONE!$A:$AH,$D27,MATCH(I$8,REPORT_DATA_BY_ZONE!$A$1:$AH$1,0)), "")</f>
        <v>1</v>
      </c>
      <c r="J27" s="10">
        <f ca="1">IFERROR(INDEX(REPORT_DATA_BY_ZONE!$A:$AH,$D27,MATCH(J$8,REPORT_DATA_BY_ZONE!$A$1:$AH$1,0)), "")</f>
        <v>15</v>
      </c>
      <c r="K27" s="10">
        <f ca="1">IFERROR(INDEX(REPORT_DATA_BY_ZONE!$A:$AH,$D27,MATCH(K$8,REPORT_DATA_BY_ZONE!$A$1:$AH$1,0)), "")</f>
        <v>17</v>
      </c>
      <c r="L27" s="47">
        <f ca="1">IFERROR(INDEX(REPORT_DATA_BY_ZONE!$A:$AH,$D27,MATCH(L$8,REPORT_DATA_BY_ZONE!$A$1:$AH$1,0)), "")</f>
        <v>1</v>
      </c>
      <c r="M27" s="10">
        <f ca="1">IFERROR(INDEX(REPORT_DATA_BY_ZONE!$A:$AH,$D27,MATCH(M$8,REPORT_DATA_BY_ZONE!$A$1:$AH$1,0)), "")</f>
        <v>0</v>
      </c>
      <c r="N27" s="50">
        <f ca="1">IFERROR(INDEX(REPORT_DATA_BY_ZONE!$A:$AH,$D27,MATCH(N$8,REPORT_DATA_BY_ZONE!$A$1:$AH$1,0)), "")</f>
        <v>36</v>
      </c>
      <c r="O27" s="10">
        <f ca="1">IFERROR(INDEX(REPORT_DATA_BY_ZONE!$A:$AH,$D27,MATCH(O$8,REPORT_DATA_BY_ZONE!$A$1:$AH$1,0)), "")</f>
        <v>18</v>
      </c>
      <c r="P27" s="10">
        <f ca="1">IFERROR(INDEX(REPORT_DATA_BY_ZONE!$A:$AH,$D27,MATCH(P$8,REPORT_DATA_BY_ZONE!$A$1:$AH$1,0)), "")</f>
        <v>39</v>
      </c>
      <c r="Q27" s="10">
        <f ca="1">IFERROR(INDEX(REPORT_DATA_BY_ZONE!$A:$AH,$D27,MATCH(Q$8,REPORT_DATA_BY_ZONE!$A$1:$AH$1,0)), "")</f>
        <v>30</v>
      </c>
      <c r="R27" s="10">
        <f ca="1">IFERROR(INDEX(REPORT_DATA_BY_ZONE!$A:$AH,$D27,MATCH(R$8,REPORT_DATA_BY_ZONE!$A$1:$AH$1,0)), "")</f>
        <v>0</v>
      </c>
      <c r="S27" s="10">
        <f ca="1">IFERROR(INDEX(REPORT_DATA_BY_ZONE!$A:$AH,$D27,MATCH(S$8,REPORT_DATA_BY_ZONE!$A$1:$AH$1,0)), "")</f>
        <v>82</v>
      </c>
    </row>
    <row r="28" spans="1:19" ht="15" customHeight="1">
      <c r="C28" s="64" t="str">
        <f>CONCATENATE(YEAR,":",MONTH,":3:",WEEKLY_REPORT_DAY,":", $A$1)</f>
        <v>2016:3:3:7:TAIDONG</v>
      </c>
      <c r="D28" s="64">
        <f>MATCH($C28,REPORT_DATA_BY_ZONE!$A:$A, 0)</f>
        <v>105</v>
      </c>
      <c r="E28" s="19" t="s">
        <v>797</v>
      </c>
      <c r="F28" s="13"/>
      <c r="G28" s="13"/>
      <c r="H28" s="10">
        <f ca="1">IFERROR(INDEX(REPORT_DATA_BY_ZONE!$A:$AH,$D28,MATCH(H$8,REPORT_DATA_BY_ZONE!$A$1:$AH$1,0)), "")</f>
        <v>2</v>
      </c>
      <c r="I28" s="10">
        <f ca="1">IFERROR(INDEX(REPORT_DATA_BY_ZONE!$A:$AH,$D28,MATCH(I$8,REPORT_DATA_BY_ZONE!$A$1:$AH$1,0)), "")</f>
        <v>1</v>
      </c>
      <c r="J28" s="10">
        <f ca="1">IFERROR(INDEX(REPORT_DATA_BY_ZONE!$A:$AH,$D28,MATCH(J$8,REPORT_DATA_BY_ZONE!$A$1:$AH$1,0)), "")</f>
        <v>14</v>
      </c>
      <c r="K28" s="10">
        <f ca="1">IFERROR(INDEX(REPORT_DATA_BY_ZONE!$A:$AH,$D28,MATCH(K$8,REPORT_DATA_BY_ZONE!$A$1:$AH$1,0)), "")</f>
        <v>17</v>
      </c>
      <c r="L28" s="47">
        <f ca="1">IFERROR(INDEX(REPORT_DATA_BY_ZONE!$A:$AH,$D28,MATCH(L$8,REPORT_DATA_BY_ZONE!$A$1:$AH$1,0)), "")</f>
        <v>2</v>
      </c>
      <c r="M28" s="10">
        <f ca="1">IFERROR(INDEX(REPORT_DATA_BY_ZONE!$A:$AH,$D28,MATCH(M$8,REPORT_DATA_BY_ZONE!$A$1:$AH$1,0)), "")</f>
        <v>1</v>
      </c>
      <c r="N28" s="50">
        <f ca="1">IFERROR(INDEX(REPORT_DATA_BY_ZONE!$A:$AH,$D28,MATCH(N$8,REPORT_DATA_BY_ZONE!$A$1:$AH$1,0)), "")</f>
        <v>37</v>
      </c>
      <c r="O28" s="10">
        <f ca="1">IFERROR(INDEX(REPORT_DATA_BY_ZONE!$A:$AH,$D28,MATCH(O$8,REPORT_DATA_BY_ZONE!$A$1:$AH$1,0)), "")</f>
        <v>22</v>
      </c>
      <c r="P28" s="10">
        <f ca="1">IFERROR(INDEX(REPORT_DATA_BY_ZONE!$A:$AH,$D28,MATCH(P$8,REPORT_DATA_BY_ZONE!$A$1:$AH$1,0)), "")</f>
        <v>45</v>
      </c>
      <c r="Q28" s="10">
        <f ca="1">IFERROR(INDEX(REPORT_DATA_BY_ZONE!$A:$AH,$D28,MATCH(Q$8,REPORT_DATA_BY_ZONE!$A$1:$AH$1,0)), "")</f>
        <v>25</v>
      </c>
      <c r="R28" s="10">
        <f ca="1">IFERROR(INDEX(REPORT_DATA_BY_ZONE!$A:$AH,$D28,MATCH(R$8,REPORT_DATA_BY_ZONE!$A$1:$AH$1,0)), "")</f>
        <v>0</v>
      </c>
      <c r="S28" s="10">
        <f ca="1">IFERROR(INDEX(REPORT_DATA_BY_ZONE!$A:$AH,$D28,MATCH(S$8,REPORT_DATA_BY_ZONE!$A$1:$AH$1,0)), "")</f>
        <v>66</v>
      </c>
    </row>
    <row r="29" spans="1:19" ht="15" customHeight="1">
      <c r="C29" s="64" t="str">
        <f>CONCATENATE(YEAR,":",MONTH,":4:",WEEKLY_REPORT_DAY,":", $A$1)</f>
        <v>2016:3:4:7:TAIDONG</v>
      </c>
      <c r="D29" s="64">
        <f>MATCH($C29,REPORT_DATA_BY_ZONE!$A:$A, 0)</f>
        <v>116</v>
      </c>
      <c r="E29" s="19" t="s">
        <v>798</v>
      </c>
      <c r="F29" s="13"/>
      <c r="G29" s="13"/>
      <c r="H29" s="10">
        <f ca="1">IFERROR(INDEX(REPORT_DATA_BY_ZONE!$A:$AH,$D29,MATCH(H$8,REPORT_DATA_BY_ZONE!$A$1:$AH$1,0)), "")</f>
        <v>2</v>
      </c>
      <c r="I29" s="10">
        <f ca="1">IFERROR(INDEX(REPORT_DATA_BY_ZONE!$A:$AH,$D29,MATCH(I$8,REPORT_DATA_BY_ZONE!$A$1:$AH$1,0)), "")</f>
        <v>1</v>
      </c>
      <c r="J29" s="10">
        <f ca="1">IFERROR(INDEX(REPORT_DATA_BY_ZONE!$A:$AH,$D29,MATCH(J$8,REPORT_DATA_BY_ZONE!$A$1:$AH$1,0)), "")</f>
        <v>18</v>
      </c>
      <c r="K29" s="10">
        <f ca="1">IFERROR(INDEX(REPORT_DATA_BY_ZONE!$A:$AH,$D29,MATCH(K$8,REPORT_DATA_BY_ZONE!$A$1:$AH$1,0)), "")</f>
        <v>15</v>
      </c>
      <c r="L29" s="47">
        <f ca="1">IFERROR(INDEX(REPORT_DATA_BY_ZONE!$A:$AH,$D29,MATCH(L$8,REPORT_DATA_BY_ZONE!$A$1:$AH$1,0)), "")</f>
        <v>3</v>
      </c>
      <c r="M29" s="10">
        <f ca="1">IFERROR(INDEX(REPORT_DATA_BY_ZONE!$A:$AH,$D29,MATCH(M$8,REPORT_DATA_BY_ZONE!$A$1:$AH$1,0)), "")</f>
        <v>2</v>
      </c>
      <c r="N29" s="50">
        <f ca="1">IFERROR(INDEX(REPORT_DATA_BY_ZONE!$A:$AH,$D29,MATCH(N$8,REPORT_DATA_BY_ZONE!$A$1:$AH$1,0)), "")</f>
        <v>39</v>
      </c>
      <c r="O29" s="10">
        <f ca="1">IFERROR(INDEX(REPORT_DATA_BY_ZONE!$A:$AH,$D29,MATCH(O$8,REPORT_DATA_BY_ZONE!$A$1:$AH$1,0)), "")</f>
        <v>23</v>
      </c>
      <c r="P29" s="10">
        <f ca="1">IFERROR(INDEX(REPORT_DATA_BY_ZONE!$A:$AH,$D29,MATCH(P$8,REPORT_DATA_BY_ZONE!$A$1:$AH$1,0)), "")</f>
        <v>50</v>
      </c>
      <c r="Q29" s="10">
        <f ca="1">IFERROR(INDEX(REPORT_DATA_BY_ZONE!$A:$AH,$D29,MATCH(Q$8,REPORT_DATA_BY_ZONE!$A$1:$AH$1,0)), "")</f>
        <v>25</v>
      </c>
      <c r="R29" s="10">
        <f ca="1">IFERROR(INDEX(REPORT_DATA_BY_ZONE!$A:$AH,$D29,MATCH(R$8,REPORT_DATA_BY_ZONE!$A$1:$AH$1,0)), "")</f>
        <v>3</v>
      </c>
      <c r="S29" s="10">
        <f ca="1">IFERROR(INDEX(REPORT_DATA_BY_ZONE!$A:$AH,$D29,MATCH(S$8,REPORT_DATA_BY_ZONE!$A$1:$AH$1,0)), "")</f>
        <v>67</v>
      </c>
    </row>
    <row r="30" spans="1:19" ht="15" customHeight="1">
      <c r="C30" s="64" t="str">
        <f>CONCATENATE(YEAR,":",MONTH,":5:",WEEKLY_REPORT_DAY,":", $A$1)</f>
        <v>2016:3:5:7:TAIDONG</v>
      </c>
      <c r="D30" s="64" t="e">
        <f>MATCH($C30,REPORT_DATA_BY_ZONE!$A:$A, 0)</f>
        <v>#N/A</v>
      </c>
      <c r="E30" s="19" t="s">
        <v>799</v>
      </c>
      <c r="F30" s="13"/>
      <c r="G30" s="13"/>
      <c r="H30" s="10" t="str">
        <f ca="1">IFERROR(INDEX(REPORT_DATA_BY_ZONE!$A:$AH,$D30,MATCH(H$8,REPORT_DATA_BY_ZONE!$A$1:$AH$1,0)), "")</f>
        <v/>
      </c>
      <c r="I30" s="10" t="str">
        <f ca="1">IFERROR(INDEX(REPORT_DATA_BY_ZONE!$A:$AH,$D30,MATCH(I$8,REPORT_DATA_BY_ZONE!$A$1:$AH$1,0)), "")</f>
        <v/>
      </c>
      <c r="J30" s="10" t="str">
        <f ca="1">IFERROR(INDEX(REPORT_DATA_BY_ZONE!$A:$AH,$D30,MATCH(J$8,REPORT_DATA_BY_ZONE!$A$1:$AH$1,0)), "")</f>
        <v/>
      </c>
      <c r="K30" s="10" t="str">
        <f ca="1">IFERROR(INDEX(REPORT_DATA_BY_ZONE!$A:$AH,$D30,MATCH(K$8,REPORT_DATA_BY_ZONE!$A$1:$AH$1,0)), "")</f>
        <v/>
      </c>
      <c r="L30" s="47" t="str">
        <f ca="1">IFERROR(INDEX(REPORT_DATA_BY_ZONE!$A:$AH,$D30,MATCH(L$8,REPORT_DATA_BY_ZONE!$A$1:$AH$1,0)), "")</f>
        <v/>
      </c>
      <c r="M30" s="10" t="str">
        <f ca="1">IFERROR(INDEX(REPORT_DATA_BY_ZONE!$A:$AH,$D30,MATCH(M$8,REPORT_DATA_BY_ZONE!$A$1:$AH$1,0)), "")</f>
        <v/>
      </c>
      <c r="N30" s="50" t="str">
        <f ca="1">IFERROR(INDEX(REPORT_DATA_BY_ZONE!$A:$AH,$D30,MATCH(N$8,REPORT_DATA_BY_ZONE!$A$1:$AH$1,0)), "")</f>
        <v/>
      </c>
      <c r="O30" s="10" t="str">
        <f ca="1">IFERROR(INDEX(REPORT_DATA_BY_ZONE!$A:$AH,$D30,MATCH(O$8,REPORT_DATA_BY_ZONE!$A$1:$AH$1,0)), "")</f>
        <v/>
      </c>
      <c r="P30" s="10" t="str">
        <f ca="1">IFERROR(INDEX(REPORT_DATA_BY_ZONE!$A:$AH,$D30,MATCH(P$8,REPORT_DATA_BY_ZONE!$A$1:$AH$1,0)), "")</f>
        <v/>
      </c>
      <c r="Q30" s="10" t="str">
        <f ca="1">IFERROR(INDEX(REPORT_DATA_BY_ZONE!$A:$AH,$D30,MATCH(Q$8,REPORT_DATA_BY_ZONE!$A$1:$AH$1,0)), "")</f>
        <v/>
      </c>
      <c r="R30" s="10" t="str">
        <f ca="1">IFERROR(INDEX(REPORT_DATA_BY_ZONE!$A:$AH,$D30,MATCH(R$8,REPORT_DATA_BY_ZONE!$A$1:$AH$1,0)), "")</f>
        <v/>
      </c>
      <c r="S30" s="10" t="str">
        <f ca="1">IFERROR(INDEX(REPORT_DATA_BY_ZONE!$A:$AH,$D30,MATCH(S$8,REPORT_DATA_BY_ZONE!$A$1:$AH$1,0)), "")</f>
        <v/>
      </c>
    </row>
    <row r="31" spans="1:19" ht="15" customHeight="1">
      <c r="E31" s="16" t="s">
        <v>819</v>
      </c>
      <c r="F31" s="14"/>
      <c r="G31" s="14"/>
      <c r="H31" s="17">
        <f ca="1">SUM(H26:H30)</f>
        <v>5</v>
      </c>
      <c r="I31" s="17">
        <f t="shared" ref="I31:R31" ca="1" si="3">SUM(I26:I30)</f>
        <v>4</v>
      </c>
      <c r="J31" s="17">
        <f t="shared" ca="1" si="3"/>
        <v>60</v>
      </c>
      <c r="K31" s="17">
        <f t="shared" ca="1" si="3"/>
        <v>67</v>
      </c>
      <c r="L31" s="49">
        <f t="shared" ca="1" si="3"/>
        <v>6</v>
      </c>
      <c r="M31" s="17">
        <f t="shared" ca="1" si="3"/>
        <v>5</v>
      </c>
      <c r="N31" s="52">
        <f t="shared" ca="1" si="3"/>
        <v>149</v>
      </c>
      <c r="O31" s="17">
        <f t="shared" ca="1" si="3"/>
        <v>86</v>
      </c>
      <c r="P31" s="17">
        <f t="shared" ca="1" si="3"/>
        <v>182</v>
      </c>
      <c r="Q31" s="17">
        <f t="shared" ca="1" si="3"/>
        <v>105</v>
      </c>
      <c r="R31" s="17">
        <f t="shared" ca="1" si="3"/>
        <v>7</v>
      </c>
      <c r="S31" s="17">
        <f ca="1">SUM(S26:S30)</f>
        <v>293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 M16:S18 M21:S22">
    <cfRule type="expression" dxfId="123" priority="9">
      <formula>J12=""</formula>
    </cfRule>
    <cfRule type="expression" dxfId="122" priority="10">
      <formula>AND(M$9&lt;&gt;"",M12&gt;=M$9)</formula>
    </cfRule>
    <cfRule type="expression" dxfId="121" priority="11">
      <formula>AND(M$10&lt;&gt;"",M12&lt;M$10)</formula>
    </cfRule>
    <cfRule type="expression" dxfId="120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G13" sqref="G1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2016:1:2:7:TAIDONG</v>
      </c>
      <c r="AP77" s="27">
        <f t="shared" ref="AP77:AP88" ca="1" si="13">MATCH(AO77,INDIRECT(CONCATENATE($X$93,"$A:$A")),0)</f>
        <v>8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48</v>
      </c>
      <c r="AS77" s="21">
        <f t="shared" ca="1" si="14"/>
        <v>0</v>
      </c>
      <c r="AT77" s="21">
        <f t="shared" ca="1" si="14"/>
        <v>13</v>
      </c>
      <c r="AU77" s="21">
        <f t="shared" ca="1" si="14"/>
        <v>0</v>
      </c>
      <c r="AV77" s="21">
        <f t="shared" ref="AV77:AV88" si="15">ROUND(1*$X$97/$X$99,0)</f>
        <v>2</v>
      </c>
      <c r="AW77" s="21">
        <f t="shared" ref="AW77:AW88" si="16">6*$X$97</f>
        <v>42</v>
      </c>
      <c r="AX77" s="21">
        <f t="shared" ref="AX77:AX88" si="17">3*$X$97</f>
        <v>21</v>
      </c>
      <c r="AY77" s="21">
        <f t="shared" ref="AY77:AY88" si="18">5*$X$97</f>
        <v>35</v>
      </c>
      <c r="AZ77" s="21">
        <f t="shared" ref="AZ77:AZ88" si="19">1*$X$97</f>
        <v>7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2016:1:3:7:TAIDONG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2</v>
      </c>
      <c r="AW78" s="21">
        <f t="shared" si="16"/>
        <v>42</v>
      </c>
      <c r="AX78" s="21">
        <f t="shared" si="17"/>
        <v>21</v>
      </c>
      <c r="AY78" s="21">
        <f t="shared" si="18"/>
        <v>35</v>
      </c>
      <c r="AZ78" s="21">
        <f t="shared" si="19"/>
        <v>7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2016:1:4:7:TAIDONG</v>
      </c>
      <c r="AP79" s="27">
        <f t="shared" ca="1" si="13"/>
        <v>19</v>
      </c>
      <c r="AQ79" s="21">
        <f t="shared" ca="1" si="14"/>
        <v>0</v>
      </c>
      <c r="AR79" s="21">
        <f t="shared" ca="1" si="14"/>
        <v>51</v>
      </c>
      <c r="AS79" s="21">
        <f t="shared" ca="1" si="14"/>
        <v>17</v>
      </c>
      <c r="AT79" s="21">
        <f t="shared" ca="1" si="14"/>
        <v>28</v>
      </c>
      <c r="AU79" s="21">
        <f t="shared" ca="1" si="14"/>
        <v>0</v>
      </c>
      <c r="AV79" s="21">
        <f t="shared" si="15"/>
        <v>2</v>
      </c>
      <c r="AW79" s="21">
        <f t="shared" si="16"/>
        <v>42</v>
      </c>
      <c r="AX79" s="21">
        <f t="shared" si="17"/>
        <v>21</v>
      </c>
      <c r="AY79" s="21">
        <f t="shared" si="18"/>
        <v>35</v>
      </c>
      <c r="AZ79" s="21">
        <f t="shared" si="19"/>
        <v>7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2016:1:5:7:TAIDONG</v>
      </c>
      <c r="AP80" s="27">
        <f t="shared" ca="1" si="13"/>
        <v>30</v>
      </c>
      <c r="AQ80" s="21">
        <f t="shared" ca="1" si="14"/>
        <v>0</v>
      </c>
      <c r="AR80" s="21">
        <f t="shared" ca="1" si="14"/>
        <v>43</v>
      </c>
      <c r="AS80" s="21">
        <f t="shared" ca="1" si="14"/>
        <v>16</v>
      </c>
      <c r="AT80" s="21">
        <f t="shared" ca="1" si="14"/>
        <v>24</v>
      </c>
      <c r="AU80" s="21">
        <f t="shared" ca="1" si="14"/>
        <v>0</v>
      </c>
      <c r="AV80" s="21">
        <f t="shared" si="15"/>
        <v>2</v>
      </c>
      <c r="AW80" s="21">
        <f t="shared" si="16"/>
        <v>42</v>
      </c>
      <c r="AX80" s="21">
        <f t="shared" si="17"/>
        <v>21</v>
      </c>
      <c r="AY80" s="21">
        <f t="shared" si="18"/>
        <v>35</v>
      </c>
      <c r="AZ80" s="21">
        <f t="shared" si="19"/>
        <v>7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2016:2:1:7:TAIDONG</v>
      </c>
      <c r="AP81" s="27">
        <f t="shared" ca="1" si="13"/>
        <v>41</v>
      </c>
      <c r="AQ81" s="21">
        <f t="shared" ca="1" si="14"/>
        <v>1</v>
      </c>
      <c r="AR81" s="21">
        <f t="shared" ca="1" si="14"/>
        <v>40</v>
      </c>
      <c r="AS81" s="21">
        <f t="shared" ca="1" si="14"/>
        <v>6</v>
      </c>
      <c r="AT81" s="21">
        <f t="shared" ca="1" si="14"/>
        <v>21</v>
      </c>
      <c r="AU81" s="21">
        <f t="shared" ca="1" si="14"/>
        <v>0</v>
      </c>
      <c r="AV81" s="21">
        <f t="shared" si="15"/>
        <v>2</v>
      </c>
      <c r="AW81" s="21">
        <f t="shared" si="16"/>
        <v>42</v>
      </c>
      <c r="AX81" s="21">
        <f t="shared" si="17"/>
        <v>21</v>
      </c>
      <c r="AY81" s="21">
        <f t="shared" si="18"/>
        <v>35</v>
      </c>
      <c r="AZ81" s="21">
        <f t="shared" si="19"/>
        <v>7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2016:2:2:7:TAIDONG</v>
      </c>
      <c r="AP82" s="27">
        <f t="shared" ca="1" si="13"/>
        <v>52</v>
      </c>
      <c r="AQ82" s="21">
        <f t="shared" ca="1" si="14"/>
        <v>0</v>
      </c>
      <c r="AR82" s="21">
        <f t="shared" ca="1" si="14"/>
        <v>40</v>
      </c>
      <c r="AS82" s="21">
        <f t="shared" ca="1" si="14"/>
        <v>9</v>
      </c>
      <c r="AT82" s="21">
        <f t="shared" ca="1" si="14"/>
        <v>32</v>
      </c>
      <c r="AU82" s="21">
        <f t="shared" ca="1" si="14"/>
        <v>4</v>
      </c>
      <c r="AV82" s="21">
        <f t="shared" si="15"/>
        <v>2</v>
      </c>
      <c r="AW82" s="21">
        <f t="shared" si="16"/>
        <v>42</v>
      </c>
      <c r="AX82" s="21">
        <f t="shared" si="17"/>
        <v>21</v>
      </c>
      <c r="AY82" s="21">
        <f t="shared" si="18"/>
        <v>35</v>
      </c>
      <c r="AZ82" s="21">
        <f t="shared" si="19"/>
        <v>7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2016:2:3:7:TAIDONG</v>
      </c>
      <c r="AP83" s="27">
        <f t="shared" ca="1" si="13"/>
        <v>63</v>
      </c>
      <c r="AQ83" s="21">
        <f t="shared" ca="1" si="14"/>
        <v>1</v>
      </c>
      <c r="AR83" s="21">
        <f t="shared" ca="1" si="14"/>
        <v>32</v>
      </c>
      <c r="AS83" s="21">
        <f t="shared" ca="1" si="14"/>
        <v>12</v>
      </c>
      <c r="AT83" s="21">
        <f t="shared" ca="1" si="14"/>
        <v>31</v>
      </c>
      <c r="AU83" s="21">
        <f t="shared" ca="1" si="14"/>
        <v>0</v>
      </c>
      <c r="AV83" s="21">
        <f t="shared" si="15"/>
        <v>2</v>
      </c>
      <c r="AW83" s="21">
        <f t="shared" si="16"/>
        <v>42</v>
      </c>
      <c r="AX83" s="21">
        <f t="shared" si="17"/>
        <v>21</v>
      </c>
      <c r="AY83" s="21">
        <f t="shared" si="18"/>
        <v>35</v>
      </c>
      <c r="AZ83" s="21">
        <f t="shared" si="19"/>
        <v>7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2016:2:4:7:TAIDONG</v>
      </c>
      <c r="AP84" s="27">
        <f t="shared" ca="1" si="13"/>
        <v>74</v>
      </c>
      <c r="AQ84" s="21">
        <f t="shared" ca="1" si="14"/>
        <v>2</v>
      </c>
      <c r="AR84" s="21">
        <f t="shared" ca="1" si="14"/>
        <v>30</v>
      </c>
      <c r="AS84" s="21">
        <f t="shared" ca="1" si="14"/>
        <v>19</v>
      </c>
      <c r="AT84" s="21">
        <f t="shared" ca="1" si="14"/>
        <v>27</v>
      </c>
      <c r="AU84" s="21">
        <f t="shared" ca="1" si="14"/>
        <v>4</v>
      </c>
      <c r="AV84" s="21">
        <f t="shared" si="15"/>
        <v>2</v>
      </c>
      <c r="AW84" s="21">
        <f t="shared" si="16"/>
        <v>42</v>
      </c>
      <c r="AX84" s="21">
        <f t="shared" si="17"/>
        <v>21</v>
      </c>
      <c r="AY84" s="21">
        <f t="shared" si="18"/>
        <v>35</v>
      </c>
      <c r="AZ84" s="21">
        <f t="shared" si="19"/>
        <v>7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2016:3:1:7:TAIDONG</v>
      </c>
      <c r="AP85" s="27">
        <f t="shared" ca="1" si="13"/>
        <v>85</v>
      </c>
      <c r="AQ85" s="21">
        <f t="shared" ca="1" si="14"/>
        <v>2</v>
      </c>
      <c r="AR85" s="21">
        <f t="shared" ca="1" si="14"/>
        <v>37</v>
      </c>
      <c r="AS85" s="21">
        <f t="shared" ca="1" si="14"/>
        <v>23</v>
      </c>
      <c r="AT85" s="21">
        <f t="shared" ca="1" si="14"/>
        <v>25</v>
      </c>
      <c r="AU85" s="21">
        <f t="shared" ca="1" si="14"/>
        <v>4</v>
      </c>
      <c r="AV85" s="21">
        <f t="shared" si="15"/>
        <v>2</v>
      </c>
      <c r="AW85" s="21">
        <f t="shared" si="16"/>
        <v>42</v>
      </c>
      <c r="AX85" s="21">
        <f t="shared" si="17"/>
        <v>21</v>
      </c>
      <c r="AY85" s="21">
        <f t="shared" si="18"/>
        <v>35</v>
      </c>
      <c r="AZ85" s="21">
        <f t="shared" si="19"/>
        <v>7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2016:3:2:7:TAIDONG</v>
      </c>
      <c r="AP86" s="27">
        <f t="shared" ca="1" si="13"/>
        <v>95</v>
      </c>
      <c r="AQ86" s="21">
        <f t="shared" ca="1" si="14"/>
        <v>0</v>
      </c>
      <c r="AR86" s="21">
        <f t="shared" ca="1" si="14"/>
        <v>36</v>
      </c>
      <c r="AS86" s="21">
        <f t="shared" ca="1" si="14"/>
        <v>18</v>
      </c>
      <c r="AT86" s="21">
        <f t="shared" ca="1" si="14"/>
        <v>30</v>
      </c>
      <c r="AU86" s="21">
        <f t="shared" ca="1" si="14"/>
        <v>0</v>
      </c>
      <c r="AV86" s="21">
        <f t="shared" si="15"/>
        <v>2</v>
      </c>
      <c r="AW86" s="21">
        <f t="shared" si="16"/>
        <v>42</v>
      </c>
      <c r="AX86" s="21">
        <f t="shared" si="17"/>
        <v>21</v>
      </c>
      <c r="AY86" s="21">
        <f t="shared" si="18"/>
        <v>35</v>
      </c>
      <c r="AZ86" s="21">
        <f t="shared" si="19"/>
        <v>7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2016:3:3:7:TAIDONG</v>
      </c>
      <c r="AP87" s="27">
        <f t="shared" ca="1" si="13"/>
        <v>105</v>
      </c>
      <c r="AQ87" s="21">
        <f t="shared" ca="1" si="14"/>
        <v>1</v>
      </c>
      <c r="AR87" s="21">
        <f t="shared" ca="1" si="14"/>
        <v>37</v>
      </c>
      <c r="AS87" s="21">
        <f t="shared" ca="1" si="14"/>
        <v>22</v>
      </c>
      <c r="AT87" s="21">
        <f t="shared" ca="1" si="14"/>
        <v>25</v>
      </c>
      <c r="AU87" s="21">
        <f t="shared" ca="1" si="14"/>
        <v>0</v>
      </c>
      <c r="AV87" s="21">
        <f t="shared" si="15"/>
        <v>2</v>
      </c>
      <c r="AW87" s="21">
        <f t="shared" si="16"/>
        <v>42</v>
      </c>
      <c r="AX87" s="21">
        <f t="shared" si="17"/>
        <v>21</v>
      </c>
      <c r="AY87" s="21">
        <f t="shared" si="18"/>
        <v>35</v>
      </c>
      <c r="AZ87" s="21">
        <f t="shared" si="19"/>
        <v>7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2016:3:4:7:TAIDONG</v>
      </c>
      <c r="AP88" s="27">
        <f t="shared" ca="1" si="13"/>
        <v>116</v>
      </c>
      <c r="AQ88" s="21">
        <f t="shared" ca="1" si="14"/>
        <v>2</v>
      </c>
      <c r="AR88" s="21">
        <f t="shared" ca="1" si="14"/>
        <v>39</v>
      </c>
      <c r="AS88" s="21">
        <f t="shared" ca="1" si="14"/>
        <v>23</v>
      </c>
      <c r="AT88" s="21">
        <f t="shared" ca="1" si="14"/>
        <v>25</v>
      </c>
      <c r="AU88" s="21">
        <f t="shared" ca="1" si="14"/>
        <v>3</v>
      </c>
      <c r="AV88" s="21">
        <f t="shared" si="15"/>
        <v>2</v>
      </c>
      <c r="AW88" s="21">
        <f t="shared" si="16"/>
        <v>42</v>
      </c>
      <c r="AX88" s="21">
        <f t="shared" si="17"/>
        <v>21</v>
      </c>
      <c r="AY88" s="21">
        <f t="shared" si="18"/>
        <v>35</v>
      </c>
      <c r="AZ88" s="21">
        <f t="shared" si="19"/>
        <v>7</v>
      </c>
    </row>
    <row r="89" spans="23:52">
      <c r="AC89" s="7">
        <f ca="1">SUMIFS(AC53:AC88, $X53:$X88,YEAR,AC53:AC88,"&lt;&gt;#N/A")</f>
        <v>10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10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2097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2338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2696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5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13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60
Actual YTD 年度實際:    5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2014  33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2015  29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2016  10</v>
      </c>
    </row>
    <row r="107" spans="23:50" ht="23.25">
      <c r="W107" s="7" t="s">
        <v>1479</v>
      </c>
      <c r="X107" s="42" t="str">
        <f>$X$91</f>
        <v>Taidong Zone</v>
      </c>
    </row>
    <row r="108" spans="23:50">
      <c r="X108" s="40" t="str">
        <f>$X$92</f>
        <v>台東地帶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E2" sqref="E2:E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2106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2727</v>
      </c>
      <c r="E2" s="75" t="str">
        <f>$A$3</f>
        <v>臺東2地區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2728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2724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TAIDONG_2_DISTRICT_GRAPH!$AC$89</f>
        <v>5</v>
      </c>
      <c r="I5" s="88"/>
      <c r="J5" s="88"/>
      <c r="K5" s="89"/>
      <c r="L5" s="45">
        <f>$M$22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2340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2104</v>
      </c>
      <c r="C12" s="64" t="str">
        <f>CONCATENATE(YEAR,":",MONTH,":",WEEK,":",WEEKDAY,":",$B12)</f>
        <v>2016:3:4:7:TAIDONG_2_ZL</v>
      </c>
      <c r="D12" s="64">
        <f>MATCH($C12,REPORT_DATA_BY_COMP!$A:$A,0)</f>
        <v>1028</v>
      </c>
      <c r="E12" s="65" t="str">
        <f>SUBSTITUTE(VLOOKUP($B12,COMP_LIST!$A:$AA,5,FALSE),"EL","")</f>
        <v>E. Nixon ZL / Wayment ZL</v>
      </c>
      <c r="F12" s="4" t="str">
        <f>VLOOKUP($B12,COMP_LIST!$A:$AA,3,FALSE)</f>
        <v>Taidong 2 ZL</v>
      </c>
      <c r="G12" s="4" t="str">
        <f>VLOOKUP($B12,COMP_LIST!$A:$AA,4,FALSE)</f>
        <v>台東 2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5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2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2109</v>
      </c>
      <c r="C13" s="64" t="str">
        <f>CONCATENATE(YEAR,":",MONTH,":",WEEK,":",WEEKDAY,":",$B13)</f>
        <v>2016:3:4:7:TAIDONG_2_S</v>
      </c>
      <c r="D13" s="64">
        <f>MATCH($C13,REPORT_DATA_BY_COMP!$A:$A,0)</f>
        <v>1027</v>
      </c>
      <c r="E13" s="65" t="str">
        <f>SUBSTITUTE(VLOOKUP($B13,COMP_LIST!$A:$AA,5,FALSE),"EL","")</f>
        <v>S. Child  / Hickenlooper</v>
      </c>
      <c r="F13" s="4" t="str">
        <f>VLOOKUP($B13,COMP_LIST!$A:$AA,3,FALSE)</f>
        <v>Taidong 2 S</v>
      </c>
      <c r="G13" s="4" t="str">
        <f>VLOOKUP($B13,COMP_LIST!$A:$AA,4,FALSE)</f>
        <v>台東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</v>
      </c>
    </row>
    <row r="14" spans="1:19" ht="15" customHeight="1">
      <c r="A14" s="1"/>
      <c r="B14" s="1"/>
      <c r="E14" s="8" t="s">
        <v>819</v>
      </c>
      <c r="F14" s="9"/>
      <c r="G14" s="9"/>
      <c r="H14" s="11">
        <f>SUM(H12:H13)</f>
        <v>1</v>
      </c>
      <c r="I14" s="11">
        <f t="shared" ref="I14:S14" si="0">SUM(I12:I13)</f>
        <v>0</v>
      </c>
      <c r="J14" s="11">
        <f t="shared" si="0"/>
        <v>6</v>
      </c>
      <c r="K14" s="11">
        <f t="shared" si="0"/>
        <v>6</v>
      </c>
      <c r="L14" s="48">
        <f t="shared" si="0"/>
        <v>1</v>
      </c>
      <c r="M14" s="57">
        <f t="shared" si="0"/>
        <v>2</v>
      </c>
      <c r="N14" s="51">
        <f t="shared" si="0"/>
        <v>14</v>
      </c>
      <c r="O14" s="11">
        <f t="shared" si="0"/>
        <v>9</v>
      </c>
      <c r="P14" s="11">
        <f t="shared" si="0"/>
        <v>15</v>
      </c>
      <c r="Q14" s="11">
        <f t="shared" si="0"/>
        <v>5</v>
      </c>
      <c r="R14" s="11">
        <f t="shared" si="0"/>
        <v>2</v>
      </c>
      <c r="S14" s="11">
        <f t="shared" si="0"/>
        <v>11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2016:3:1:7:TAIDONG_2</v>
      </c>
      <c r="D17" s="64">
        <f>MATCH($C17,REPORT_DATA_BY_DISTRICT!$A:$A, 0)</f>
        <v>239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5</v>
      </c>
      <c r="K17" s="10">
        <f>IFERROR(INDEX(REPORT_DATA_BY_DISTRICT!$A:$AH,$D17,MATCH(K$8,REPORT_DATA_BY_DISTRICT!$A$1:$AH$1,0)), "")</f>
        <v>6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12</v>
      </c>
      <c r="O17" s="10">
        <f>IFERROR(INDEX(REPORT_DATA_BY_DISTRICT!$A:$AH,$D17,MATCH(O$8,REPORT_DATA_BY_DISTRICT!$A$1:$AH$1,0)), "")</f>
        <v>12</v>
      </c>
      <c r="P17" s="10">
        <f>IFERROR(INDEX(REPORT_DATA_BY_DISTRICT!$A:$AH,$D17,MATCH(P$8,REPORT_DATA_BY_DISTRICT!$A$1:$AH$1,0)), "")</f>
        <v>20</v>
      </c>
      <c r="Q17" s="10">
        <f>IFERROR(INDEX(REPORT_DATA_BY_DISTRICT!$A:$AH,$D17,MATCH(Q$8,REPORT_DATA_BY_DISTRICT!$A$1:$AH$1,0)), "")</f>
        <v>6</v>
      </c>
      <c r="R17" s="10">
        <f>IFERROR(INDEX(REPORT_DATA_BY_DISTRICT!$A:$AH,$D17,MATCH(R$8,REPORT_DATA_BY_DISTRICT!$A$1:$AH$1,0)), "")</f>
        <v>4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2016:3:2:7:TAIDONG_2</v>
      </c>
      <c r="D18" s="64">
        <f>MATCH($C18,REPORT_DATA_BY_DISTRICT!$A:$A, 0)</f>
        <v>269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6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12</v>
      </c>
      <c r="P18" s="10">
        <f>IFERROR(INDEX(REPORT_DATA_BY_DISTRICT!$A:$AH,$D18,MATCH(P$8,REPORT_DATA_BY_DISTRICT!$A$1:$AH$1,0)), "")</f>
        <v>16</v>
      </c>
      <c r="Q18" s="10">
        <f>IFERROR(INDEX(REPORT_DATA_BY_DISTRICT!$A:$AH,$D18,MATCH(Q$8,REPORT_DATA_BY_DISTRICT!$A$1:$AH$1,0)), "")</f>
        <v>9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23</v>
      </c>
    </row>
    <row r="19" spans="3:19" ht="15" customHeight="1">
      <c r="C19" s="64" t="str">
        <f>CONCATENATE(YEAR,":",MONTH,":3:",WEEKLY_REPORT_DAY,":", $A$1)</f>
        <v>2016:3:3:7:TAIDONG_2</v>
      </c>
      <c r="D19" s="64">
        <f>MATCH($C19,REPORT_DATA_BY_DISTRICT!$A:$A, 0)</f>
        <v>298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21</v>
      </c>
      <c r="Q19" s="10">
        <f>IFERROR(INDEX(REPORT_DATA_BY_DISTRICT!$A:$AH,$D19,MATCH(Q$8,REPORT_DATA_BY_DISTRICT!$A$1:$AH$1,0)), "")</f>
        <v>7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18</v>
      </c>
    </row>
    <row r="20" spans="3:19" ht="15" customHeight="1">
      <c r="C20" s="64" t="str">
        <f>CONCATENATE(YEAR,":",MONTH,":4:",WEEKLY_REPORT_DAY,":", $A$1)</f>
        <v>2016:3:4:7:TAIDONG_2</v>
      </c>
      <c r="D20" s="64">
        <f>MATCH($C20,REPORT_DATA_BY_DISTRICT!$A:$A, 0)</f>
        <v>328</v>
      </c>
      <c r="E20" s="19" t="s">
        <v>798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2</v>
      </c>
      <c r="N20" s="10">
        <f>IFERROR(INDEX(REPORT_DATA_BY_DISTRICT!$A:$AH,$D20,MATCH(N$8,REPORT_DATA_BY_DISTRICT!$A$1:$AH$1,0)), "")</f>
        <v>14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15</v>
      </c>
      <c r="Q20" s="10">
        <f>IFERROR(INDEX(REPORT_DATA_BY_DISTRICT!$A:$AH,$D20,MATCH(Q$8,REPORT_DATA_BY_DISTRICT!$A$1:$AH$1,0)), "")</f>
        <v>5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11</v>
      </c>
    </row>
    <row r="21" spans="3:19" ht="15" customHeight="1">
      <c r="C21" s="64" t="str">
        <f>CONCATENATE(YEAR,":",MONTH,":5:",WEEKLY_REPORT_DAY,":", $A$1)</f>
        <v>2016:3:5:7:TAIDONG_2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2</v>
      </c>
      <c r="I22" s="17">
        <f t="shared" ref="I22:R22" si="1">SUM(I17:I21)</f>
        <v>2</v>
      </c>
      <c r="J22" s="17">
        <f t="shared" si="1"/>
        <v>22</v>
      </c>
      <c r="K22" s="17">
        <f t="shared" si="1"/>
        <v>21</v>
      </c>
      <c r="L22" s="49">
        <f t="shared" si="1"/>
        <v>2</v>
      </c>
      <c r="M22" s="17">
        <f t="shared" si="1"/>
        <v>2</v>
      </c>
      <c r="N22" s="52">
        <f t="shared" si="1"/>
        <v>50</v>
      </c>
      <c r="O22" s="17">
        <f t="shared" si="1"/>
        <v>45</v>
      </c>
      <c r="P22" s="17">
        <f t="shared" si="1"/>
        <v>72</v>
      </c>
      <c r="Q22" s="17">
        <f t="shared" si="1"/>
        <v>27</v>
      </c>
      <c r="R22" s="17">
        <f t="shared" si="1"/>
        <v>6</v>
      </c>
      <c r="S22" s="17">
        <f>SUM(S17:S21)</f>
        <v>66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19" priority="1">
      <formula>J12=""</formula>
    </cfRule>
    <cfRule type="expression" dxfId="118" priority="2">
      <formula>AND(M$9&lt;&gt;"",M12&gt;=M$9)</formula>
    </cfRule>
    <cfRule type="expression" dxfId="117" priority="3">
      <formula>AND(M$10&lt;&gt;"",M12&lt;M$10)</formula>
    </cfRule>
    <cfRule type="expression" dxfId="11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2" sqref="E2:E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2016:1:2:7:TAIDONG_2</v>
      </c>
      <c r="AP77" s="27">
        <f t="shared" ref="AP77:AP88" ca="1" si="12">MATCH(AO77,INDIRECT(CONCATENATE($X$93,"$A:$A")),0)</f>
        <v>16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15</v>
      </c>
      <c r="AS77" s="21">
        <f t="shared" ca="1" si="13"/>
        <v>0</v>
      </c>
      <c r="AT77" s="21">
        <f t="shared" ca="1" si="13"/>
        <v>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2016:1:3:7:TAIDONG_2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2016:1:4:7:TAIDONG_2</v>
      </c>
      <c r="AP79" s="27">
        <f t="shared" ca="1" si="12"/>
        <v>48</v>
      </c>
      <c r="AQ79" s="21">
        <f t="shared" ca="1" si="13"/>
        <v>0</v>
      </c>
      <c r="AR79" s="21">
        <f t="shared" ca="1" si="13"/>
        <v>15</v>
      </c>
      <c r="AS79" s="21">
        <f t="shared" ca="1" si="13"/>
        <v>5</v>
      </c>
      <c r="AT79" s="21">
        <f t="shared" ca="1" si="13"/>
        <v>9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2016:1:5:7:TAIDONG_2</v>
      </c>
      <c r="AP80" s="27">
        <f t="shared" ca="1" si="12"/>
        <v>80</v>
      </c>
      <c r="AQ80" s="21">
        <f t="shared" ca="1" si="13"/>
        <v>0</v>
      </c>
      <c r="AR80" s="21">
        <f t="shared" ca="1" si="13"/>
        <v>13</v>
      </c>
      <c r="AS80" s="21">
        <f t="shared" ca="1" si="13"/>
        <v>10</v>
      </c>
      <c r="AT80" s="21">
        <f t="shared" ca="1" si="13"/>
        <v>7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2016:2:1:7:TAIDONG_2</v>
      </c>
      <c r="AP81" s="27">
        <f t="shared" ca="1" si="12"/>
        <v>112</v>
      </c>
      <c r="AQ81" s="21">
        <f t="shared" ca="1" si="13"/>
        <v>1</v>
      </c>
      <c r="AR81" s="21">
        <f t="shared" ca="1" si="13"/>
        <v>14</v>
      </c>
      <c r="AS81" s="21">
        <f t="shared" ca="1" si="13"/>
        <v>3</v>
      </c>
      <c r="AT81" s="21">
        <f t="shared" ca="1" si="13"/>
        <v>6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2016:2:2:7:TAIDONG_2</v>
      </c>
      <c r="AP82" s="27">
        <f t="shared" ca="1" si="12"/>
        <v>144</v>
      </c>
      <c r="AQ82" s="21">
        <f t="shared" ca="1" si="13"/>
        <v>0</v>
      </c>
      <c r="AR82" s="21">
        <f t="shared" ca="1" si="13"/>
        <v>16</v>
      </c>
      <c r="AS82" s="21">
        <f t="shared" ca="1" si="13"/>
        <v>2</v>
      </c>
      <c r="AT82" s="21">
        <f t="shared" ca="1" si="13"/>
        <v>8</v>
      </c>
      <c r="AU82" s="21">
        <f t="shared" ca="1" si="13"/>
        <v>3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2016:2:3:7:TAIDONG_2</v>
      </c>
      <c r="AP83" s="27">
        <f t="shared" ca="1" si="12"/>
        <v>176</v>
      </c>
      <c r="AQ83" s="21">
        <f t="shared" ca="1" si="13"/>
        <v>1</v>
      </c>
      <c r="AR83" s="21">
        <f t="shared" ca="1" si="13"/>
        <v>11</v>
      </c>
      <c r="AS83" s="21">
        <f t="shared" ca="1" si="13"/>
        <v>3</v>
      </c>
      <c r="AT83" s="21">
        <f t="shared" ca="1" si="13"/>
        <v>7</v>
      </c>
      <c r="AU83" s="21">
        <f t="shared" ca="1" si="13"/>
        <v>0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2016:2:4:7:TAIDONG_2</v>
      </c>
      <c r="AP84" s="27">
        <f t="shared" ca="1" si="12"/>
        <v>208</v>
      </c>
      <c r="AQ84" s="21">
        <f t="shared" ca="1" si="13"/>
        <v>1</v>
      </c>
      <c r="AR84" s="21">
        <f t="shared" ca="1" si="13"/>
        <v>12</v>
      </c>
      <c r="AS84" s="21">
        <f t="shared" ca="1" si="13"/>
        <v>6</v>
      </c>
      <c r="AT84" s="21">
        <f t="shared" ca="1" si="13"/>
        <v>5</v>
      </c>
      <c r="AU84" s="21">
        <f t="shared" ca="1" si="13"/>
        <v>3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2016:3:1:7:TAIDONG_2</v>
      </c>
      <c r="AP85" s="27">
        <f t="shared" ca="1" si="12"/>
        <v>239</v>
      </c>
      <c r="AQ85" s="21">
        <f t="shared" ca="1" si="13"/>
        <v>0</v>
      </c>
      <c r="AR85" s="21">
        <f t="shared" ca="1" si="13"/>
        <v>12</v>
      </c>
      <c r="AS85" s="21">
        <f t="shared" ca="1" si="13"/>
        <v>12</v>
      </c>
      <c r="AT85" s="21">
        <f t="shared" ca="1" si="13"/>
        <v>6</v>
      </c>
      <c r="AU85" s="21">
        <f t="shared" ca="1" si="13"/>
        <v>4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2016:3:2:7:TAIDONG_2</v>
      </c>
      <c r="AP86" s="27">
        <f t="shared" ca="1" si="12"/>
        <v>269</v>
      </c>
      <c r="AQ86" s="21">
        <f t="shared" ca="1" si="13"/>
        <v>0</v>
      </c>
      <c r="AR86" s="21">
        <f t="shared" ca="1" si="13"/>
        <v>12</v>
      </c>
      <c r="AS86" s="21">
        <f t="shared" ca="1" si="13"/>
        <v>12</v>
      </c>
      <c r="AT86" s="21">
        <f t="shared" ca="1" si="13"/>
        <v>9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2016:3:3:7:TAIDONG_2</v>
      </c>
      <c r="AP87" s="27">
        <f t="shared" ca="1" si="12"/>
        <v>298</v>
      </c>
      <c r="AQ87" s="21">
        <f t="shared" ca="1" si="13"/>
        <v>0</v>
      </c>
      <c r="AR87" s="21">
        <f t="shared" ca="1" si="13"/>
        <v>12</v>
      </c>
      <c r="AS87" s="21">
        <f t="shared" ca="1" si="13"/>
        <v>12</v>
      </c>
      <c r="AT87" s="21">
        <f t="shared" ca="1" si="13"/>
        <v>7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2016:3:4:7:TAIDONG_2</v>
      </c>
      <c r="AP88" s="27">
        <f t="shared" ca="1" si="12"/>
        <v>328</v>
      </c>
      <c r="AQ88" s="21">
        <f t="shared" ca="1" si="13"/>
        <v>2</v>
      </c>
      <c r="AR88" s="21">
        <f t="shared" ca="1" si="13"/>
        <v>14</v>
      </c>
      <c r="AS88" s="21">
        <f t="shared" ca="1" si="13"/>
        <v>9</v>
      </c>
      <c r="AT88" s="21">
        <f t="shared" ca="1" si="13"/>
        <v>5</v>
      </c>
      <c r="AU88" s="21">
        <f t="shared" ca="1" si="13"/>
        <v>2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2106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2729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2728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2016  5</v>
      </c>
    </row>
    <row r="107" spans="23:50" ht="23.25">
      <c r="W107" s="7" t="s">
        <v>1479</v>
      </c>
      <c r="X107" s="42" t="str">
        <f>$X$91</f>
        <v>Taidong 2</v>
      </c>
    </row>
    <row r="108" spans="23:50">
      <c r="X108" s="40" t="str">
        <f>$X$92</f>
        <v>臺東2地區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E2" sqref="E2:E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2096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2730</v>
      </c>
      <c r="E2" s="75" t="str">
        <f>$A$3</f>
        <v>臺東1/3地區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2731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2724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TAIDONG_1_3_DISTRICT_GRAPH!$AC$89</f>
        <v>4</v>
      </c>
      <c r="I5" s="88"/>
      <c r="J5" s="88"/>
      <c r="K5" s="89"/>
      <c r="L5" s="45">
        <f>$M$23</f>
        <v>3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2341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2094</v>
      </c>
      <c r="C12" s="64" t="str">
        <f>CONCATENATE(YEAR,":",MONTH,":",WEEK,":",WEEKDAY,":",$B12)</f>
        <v>2016:3:4:7:TAIDONG_1_E</v>
      </c>
      <c r="D12" s="64">
        <f>MATCH($C12,REPORT_DATA_BY_COMP!$A:$A,0)</f>
        <v>1025</v>
      </c>
      <c r="E12" s="65" t="str">
        <f>SUBSTITUTE(VLOOKUP($B12,COMP_LIST!$A:$AA,5,FALSE),"EL","")</f>
        <v>E. Kirschner / Rauckhorst</v>
      </c>
      <c r="F12" s="4" t="str">
        <f>VLOOKUP($B12,COMP_LIST!$A:$AA,3,FALSE)</f>
        <v>Taidong 1 E</v>
      </c>
      <c r="G12" s="4" t="str">
        <f>VLOOKUP($B12,COMP_LIST!$A:$AA,4,FALSE)</f>
        <v>台東 1 長老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13</v>
      </c>
    </row>
    <row r="13" spans="1:19" ht="15" customHeight="1">
      <c r="A13" s="1"/>
      <c r="B13" s="1" t="s">
        <v>2113</v>
      </c>
      <c r="C13" s="64" t="str">
        <f>CONCATENATE(YEAR,":",MONTH,":",WEEK,":",WEEKDAY,":",$B13)</f>
        <v>2016:3:4:7:TAIDONG_3_E</v>
      </c>
      <c r="D13" s="64">
        <f>MATCH($C13,REPORT_DATA_BY_COMP!$A:$A,0)</f>
        <v>1029</v>
      </c>
      <c r="E13" s="65" t="str">
        <f>SUBSTITUTE(VLOOKUP($B13,COMP_LIST!$A:$AA,5,FALSE),"EL","")</f>
        <v>E. Rasmussen DL / Butler</v>
      </c>
      <c r="F13" s="4" t="str">
        <f>VLOOKUP($B13,COMP_LIST!$A:$AA,3,FALSE)</f>
        <v>Taidong 3 E</v>
      </c>
      <c r="G13" s="4" t="str">
        <f>VLOOKUP($B13,COMP_LIST!$A:$AA,4,FALSE)</f>
        <v>台東 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6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0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 t="s">
        <v>2101</v>
      </c>
      <c r="C14" s="64" t="str">
        <f>CONCATENATE(YEAR,":",MONTH,":",WEEK,":",WEEKDAY,":",$B14)</f>
        <v>2016:3:4:7:TAIDONG_1_S</v>
      </c>
      <c r="D14" s="64">
        <f>MATCH($C14,REPORT_DATA_BY_COMP!$A:$A,0)</f>
        <v>1026</v>
      </c>
      <c r="E14" s="65" t="str">
        <f>SUBSTITUTE(VLOOKUP($B14,COMP_LIST!$A:$AA,5,FALSE),"EL","")</f>
        <v>S. Roberts / Hadley</v>
      </c>
      <c r="F14" s="4" t="str">
        <f>VLOOKUP($B14,COMP_LIST!$A:$AA,3,FALSE)</f>
        <v>Taidong 1 S</v>
      </c>
      <c r="G14" s="4" t="str">
        <f>VLOOKUP($B14,COMP_LIST!$A:$AA,4,FALSE)</f>
        <v>台東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10</v>
      </c>
    </row>
    <row r="15" spans="1:19" ht="15" customHeight="1">
      <c r="A15" s="1"/>
      <c r="B15" s="1"/>
      <c r="E15" s="8" t="s">
        <v>819</v>
      </c>
      <c r="F15" s="9"/>
      <c r="G15" s="9"/>
      <c r="H15" s="11">
        <f>SUM(H12:H14)</f>
        <v>1</v>
      </c>
      <c r="I15" s="11">
        <f t="shared" ref="I15:S15" si="0">SUM(I12:I14)</f>
        <v>1</v>
      </c>
      <c r="J15" s="11">
        <f t="shared" si="0"/>
        <v>8</v>
      </c>
      <c r="K15" s="11">
        <f t="shared" si="0"/>
        <v>5</v>
      </c>
      <c r="L15" s="48">
        <f t="shared" si="0"/>
        <v>2</v>
      </c>
      <c r="M15" s="57">
        <f t="shared" si="0"/>
        <v>0</v>
      </c>
      <c r="N15" s="51">
        <f t="shared" si="0"/>
        <v>17</v>
      </c>
      <c r="O15" s="11">
        <f t="shared" si="0"/>
        <v>12</v>
      </c>
      <c r="P15" s="11">
        <f t="shared" si="0"/>
        <v>30</v>
      </c>
      <c r="Q15" s="11">
        <f t="shared" si="0"/>
        <v>16</v>
      </c>
      <c r="R15" s="11">
        <f t="shared" si="0"/>
        <v>1</v>
      </c>
      <c r="S15" s="11">
        <f t="shared" si="0"/>
        <v>27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2703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2016:3:1:7:TAIDONG_1_3</v>
      </c>
      <c r="D18" s="64">
        <f>MATCH($C18,REPORT_DATA_BY_DISTRICT!$A:$A, 0)</f>
        <v>238</v>
      </c>
      <c r="E18" s="19" t="s">
        <v>796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6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2</v>
      </c>
      <c r="N18" s="10">
        <f>IFERROR(INDEX(REPORT_DATA_BY_DISTRICT!$A:$AH,$D18,MATCH(N$8,REPORT_DATA_BY_DISTRICT!$A$1:$AH$1,0)), "")</f>
        <v>16</v>
      </c>
      <c r="O18" s="10">
        <f>IFERROR(INDEX(REPORT_DATA_BY_DISTRICT!$A:$AH,$D18,MATCH(O$8,REPORT_DATA_BY_DISTRICT!$A$1:$AH$1,0)), "")</f>
        <v>10</v>
      </c>
      <c r="P18" s="10">
        <f>IFERROR(INDEX(REPORT_DATA_BY_DISTRICT!$A:$AH,$D18,MATCH(P$8,REPORT_DATA_BY_DISTRICT!$A$1:$AH$1,0)), "")</f>
        <v>20</v>
      </c>
      <c r="Q18" s="10">
        <f>IFERROR(INDEX(REPORT_DATA_BY_DISTRICT!$A:$AH,$D18,MATCH(Q$8,REPORT_DATA_BY_DISTRICT!$A$1:$AH$1,0)), "")</f>
        <v>12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39</v>
      </c>
    </row>
    <row r="19" spans="3:19" ht="15" customHeight="1">
      <c r="C19" s="64" t="str">
        <f>CONCATENATE(YEAR,":",MONTH,":2:",WEEKLY_REPORT_DAY,":", $A$1)</f>
        <v>2016:3:2:7:TAIDONG_1_3</v>
      </c>
      <c r="D19" s="64">
        <f>MATCH($C19,REPORT_DATA_BY_DISTRICT!$A:$A, 0)</f>
        <v>268</v>
      </c>
      <c r="E19" s="19" t="s">
        <v>795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16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17</v>
      </c>
      <c r="Q19" s="10">
        <f>IFERROR(INDEX(REPORT_DATA_BY_DISTRICT!$A:$AH,$D19,MATCH(Q$8,REPORT_DATA_BY_DISTRICT!$A$1:$AH$1,0)), "")</f>
        <v>12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CONCATENATE(YEAR,":",MONTH,":3:",WEEKLY_REPORT_DAY,":", $A$1)</f>
        <v>2016:3:3:7:TAIDONG_1_3</v>
      </c>
      <c r="D20" s="64">
        <f>MATCH($C20,REPORT_DATA_BY_DISTRICT!$A:$A, 0)</f>
        <v>297</v>
      </c>
      <c r="E20" s="19" t="s">
        <v>797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17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17</v>
      </c>
      <c r="Q20" s="10">
        <f>IFERROR(INDEX(REPORT_DATA_BY_DISTRICT!$A:$AH,$D20,MATCH(Q$8,REPORT_DATA_BY_DISTRICT!$A$1:$AH$1,0)), "")</f>
        <v>11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22</v>
      </c>
    </row>
    <row r="21" spans="3:19" ht="15" customHeight="1">
      <c r="C21" s="64" t="str">
        <f>CONCATENATE(YEAR,":",MONTH,":4:",WEEKLY_REPORT_DAY,":", $A$1)</f>
        <v>2016:3:4:7:TAIDONG_1_3</v>
      </c>
      <c r="D21" s="64">
        <f>MATCH($C21,REPORT_DATA_BY_DISTRICT!$A:$A, 0)</f>
        <v>327</v>
      </c>
      <c r="E21" s="19" t="s">
        <v>798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5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17</v>
      </c>
      <c r="O21" s="10">
        <f>IFERROR(INDEX(REPORT_DATA_BY_DISTRICT!$A:$AH,$D21,MATCH(O$8,REPORT_DATA_BY_DISTRICT!$A$1:$AH$1,0)), "")</f>
        <v>12</v>
      </c>
      <c r="P21" s="10">
        <f>IFERROR(INDEX(REPORT_DATA_BY_DISTRICT!$A:$AH,$D21,MATCH(P$8,REPORT_DATA_BY_DISTRICT!$A$1:$AH$1,0)), "")</f>
        <v>30</v>
      </c>
      <c r="Q21" s="10">
        <f>IFERROR(INDEX(REPORT_DATA_BY_DISTRICT!$A:$AH,$D21,MATCH(Q$8,REPORT_DATA_BY_DISTRICT!$A$1:$AH$1,0)), "")</f>
        <v>16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27</v>
      </c>
    </row>
    <row r="22" spans="3:19" ht="15" customHeight="1">
      <c r="C22" s="64" t="str">
        <f>CONCATENATE(YEAR,":",MONTH,":5:",WEEKLY_REPORT_DAY,":", $A$1)</f>
        <v>2016:3:5:7:TAIDONG_1_3</v>
      </c>
      <c r="D22" s="64" t="e">
        <f>MATCH($C22,REPORT_DATA_BY_DISTRICT!$A:$A, 0)</f>
        <v>#N/A</v>
      </c>
      <c r="E22" s="19" t="s">
        <v>799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819</v>
      </c>
      <c r="F23" s="14"/>
      <c r="G23" s="14"/>
      <c r="H23" s="17">
        <f>SUM(H18:H22)</f>
        <v>3</v>
      </c>
      <c r="I23" s="17">
        <f t="shared" ref="I23:R23" si="1">SUM(I18:I22)</f>
        <v>2</v>
      </c>
      <c r="J23" s="17">
        <f t="shared" si="1"/>
        <v>26</v>
      </c>
      <c r="K23" s="17">
        <f t="shared" si="1"/>
        <v>25</v>
      </c>
      <c r="L23" s="49">
        <f t="shared" si="1"/>
        <v>4</v>
      </c>
      <c r="M23" s="17">
        <f t="shared" si="1"/>
        <v>3</v>
      </c>
      <c r="N23" s="52">
        <f t="shared" si="1"/>
        <v>66</v>
      </c>
      <c r="O23" s="17">
        <f t="shared" si="1"/>
        <v>35</v>
      </c>
      <c r="P23" s="17">
        <f t="shared" si="1"/>
        <v>84</v>
      </c>
      <c r="Q23" s="17">
        <f t="shared" si="1"/>
        <v>51</v>
      </c>
      <c r="R23" s="17">
        <f t="shared" si="1"/>
        <v>1</v>
      </c>
      <c r="S23" s="17">
        <f>SUM(S18:S22)</f>
        <v>113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15" priority="1">
      <formula>J12=""</formula>
    </cfRule>
    <cfRule type="expression" dxfId="114" priority="2">
      <formula>AND(M$9&lt;&gt;"",M12&gt;=M$9)</formula>
    </cfRule>
    <cfRule type="expression" dxfId="113" priority="3">
      <formula>AND(M$10&lt;&gt;"",M12&lt;M$10)</formula>
    </cfRule>
    <cfRule type="expression" dxfId="11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2" sqref="E2:E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2016:1:2:7:TAIDONG_1_3</v>
      </c>
      <c r="AP77" s="27">
        <f t="shared" ref="AP77:AP88" ca="1" si="12">MATCH(AO77,INDIRECT(CONCATENATE($X$93,"$A:$A")),0)</f>
        <v>15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21</v>
      </c>
      <c r="AS77" s="21">
        <f t="shared" ca="1" si="13"/>
        <v>0</v>
      </c>
      <c r="AT77" s="21">
        <f t="shared" ca="1" si="13"/>
        <v>3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2016:1:3:7:TAIDONG_1_3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2016:1:4:7:TAIDONG_1_3</v>
      </c>
      <c r="AP79" s="27">
        <f t="shared" ca="1" si="12"/>
        <v>47</v>
      </c>
      <c r="AQ79" s="21">
        <f t="shared" ca="1" si="13"/>
        <v>0</v>
      </c>
      <c r="AR79" s="21">
        <f t="shared" ca="1" si="13"/>
        <v>20</v>
      </c>
      <c r="AS79" s="21">
        <f t="shared" ca="1" si="13"/>
        <v>9</v>
      </c>
      <c r="AT79" s="21">
        <f t="shared" ca="1" si="13"/>
        <v>8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2016:1:5:7:TAIDONG_1_3</v>
      </c>
      <c r="AP80" s="27">
        <f t="shared" ca="1" si="12"/>
        <v>79</v>
      </c>
      <c r="AQ80" s="21">
        <f t="shared" ca="1" si="13"/>
        <v>0</v>
      </c>
      <c r="AR80" s="21">
        <f t="shared" ca="1" si="13"/>
        <v>21</v>
      </c>
      <c r="AS80" s="21">
        <f t="shared" ca="1" si="13"/>
        <v>5</v>
      </c>
      <c r="AT80" s="21">
        <f t="shared" ca="1" si="13"/>
        <v>11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2016:2:1:7:TAIDONG_1_3</v>
      </c>
      <c r="AP81" s="27">
        <f t="shared" ca="1" si="12"/>
        <v>111</v>
      </c>
      <c r="AQ81" s="21">
        <f t="shared" ca="1" si="13"/>
        <v>0</v>
      </c>
      <c r="AR81" s="21">
        <f t="shared" ca="1" si="13"/>
        <v>16</v>
      </c>
      <c r="AS81" s="21">
        <f t="shared" ca="1" si="13"/>
        <v>2</v>
      </c>
      <c r="AT81" s="21">
        <f t="shared" ca="1" si="13"/>
        <v>5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2016:2:2:7:TAIDONG_1_3</v>
      </c>
      <c r="AP82" s="27">
        <f t="shared" ca="1" si="12"/>
        <v>143</v>
      </c>
      <c r="AQ82" s="21">
        <f t="shared" ca="1" si="13"/>
        <v>0</v>
      </c>
      <c r="AR82" s="21">
        <f t="shared" ca="1" si="13"/>
        <v>14</v>
      </c>
      <c r="AS82" s="21">
        <f t="shared" ca="1" si="13"/>
        <v>6</v>
      </c>
      <c r="AT82" s="21">
        <f t="shared" ca="1" si="13"/>
        <v>11</v>
      </c>
      <c r="AU82" s="21">
        <f t="shared" ca="1" si="13"/>
        <v>1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2016:2:3:7:TAIDONG_1_3</v>
      </c>
      <c r="AP83" s="27">
        <f t="shared" ca="1" si="12"/>
        <v>175</v>
      </c>
      <c r="AQ83" s="21">
        <f t="shared" ca="1" si="13"/>
        <v>0</v>
      </c>
      <c r="AR83" s="21">
        <f t="shared" ca="1" si="13"/>
        <v>11</v>
      </c>
      <c r="AS83" s="21">
        <f t="shared" ca="1" si="13"/>
        <v>7</v>
      </c>
      <c r="AT83" s="21">
        <f t="shared" ca="1" si="13"/>
        <v>14</v>
      </c>
      <c r="AU83" s="21">
        <f t="shared" ca="1" si="13"/>
        <v>0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2016:2:4:7:TAIDONG_1_3</v>
      </c>
      <c r="AP84" s="27">
        <f t="shared" ca="1" si="12"/>
        <v>207</v>
      </c>
      <c r="AQ84" s="21">
        <f t="shared" ca="1" si="13"/>
        <v>1</v>
      </c>
      <c r="AR84" s="21">
        <f t="shared" ca="1" si="13"/>
        <v>12</v>
      </c>
      <c r="AS84" s="21">
        <f t="shared" ca="1" si="13"/>
        <v>12</v>
      </c>
      <c r="AT84" s="21">
        <f t="shared" ca="1" si="13"/>
        <v>12</v>
      </c>
      <c r="AU84" s="21">
        <f t="shared" ca="1" si="13"/>
        <v>1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2016:3:1:7:TAIDONG_1_3</v>
      </c>
      <c r="AP85" s="27">
        <f t="shared" ca="1" si="12"/>
        <v>238</v>
      </c>
      <c r="AQ85" s="21">
        <f t="shared" ca="1" si="13"/>
        <v>2</v>
      </c>
      <c r="AR85" s="21">
        <f t="shared" ca="1" si="13"/>
        <v>16</v>
      </c>
      <c r="AS85" s="21">
        <f t="shared" ca="1" si="13"/>
        <v>10</v>
      </c>
      <c r="AT85" s="21">
        <f t="shared" ca="1" si="13"/>
        <v>12</v>
      </c>
      <c r="AU85" s="21">
        <f t="shared" ca="1" si="13"/>
        <v>0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2016:3:2:7:TAIDONG_1_3</v>
      </c>
      <c r="AP86" s="27">
        <f t="shared" ca="1" si="12"/>
        <v>268</v>
      </c>
      <c r="AQ86" s="21">
        <f t="shared" ca="1" si="13"/>
        <v>0</v>
      </c>
      <c r="AR86" s="21">
        <f t="shared" ca="1" si="13"/>
        <v>16</v>
      </c>
      <c r="AS86" s="21">
        <f t="shared" ca="1" si="13"/>
        <v>6</v>
      </c>
      <c r="AT86" s="21">
        <f t="shared" ca="1" si="13"/>
        <v>12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2016:3:3:7:TAIDONG_1_3</v>
      </c>
      <c r="AP87" s="27">
        <f t="shared" ca="1" si="12"/>
        <v>297</v>
      </c>
      <c r="AQ87" s="21">
        <f t="shared" ca="1" si="13"/>
        <v>1</v>
      </c>
      <c r="AR87" s="21">
        <f t="shared" ca="1" si="13"/>
        <v>17</v>
      </c>
      <c r="AS87" s="21">
        <f t="shared" ca="1" si="13"/>
        <v>7</v>
      </c>
      <c r="AT87" s="21">
        <f t="shared" ca="1" si="13"/>
        <v>11</v>
      </c>
      <c r="AU87" s="21">
        <f t="shared" ca="1" si="13"/>
        <v>0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2016:3:4:7:TAIDONG_1_3</v>
      </c>
      <c r="AP88" s="27">
        <f t="shared" ca="1" si="12"/>
        <v>327</v>
      </c>
      <c r="AQ88" s="21">
        <f t="shared" ca="1" si="13"/>
        <v>0</v>
      </c>
      <c r="AR88" s="21">
        <f t="shared" ca="1" si="13"/>
        <v>17</v>
      </c>
      <c r="AS88" s="21">
        <f t="shared" ca="1" si="13"/>
        <v>12</v>
      </c>
      <c r="AT88" s="21">
        <f t="shared" ca="1" si="13"/>
        <v>16</v>
      </c>
      <c r="AU88" s="21">
        <f t="shared" ca="1" si="13"/>
        <v>1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2096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2732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2731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3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2016  4</v>
      </c>
    </row>
    <row r="107" spans="23:50" ht="23.25">
      <c r="W107" s="7" t="s">
        <v>1479</v>
      </c>
      <c r="X107" s="42" t="str">
        <f>$X$91</f>
        <v>Taidong 1/3</v>
      </c>
    </row>
    <row r="108" spans="23:50">
      <c r="X108" s="40" t="str">
        <f>$X$92</f>
        <v>臺東1/3地區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E2" sqref="E2:E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2246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2733</v>
      </c>
      <c r="E2" s="75" t="str">
        <f>$A$3</f>
        <v>玉里地區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2734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2724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YULI_DISTRICT_GRAPH!$AC$89</f>
        <v>0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2342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2244</v>
      </c>
      <c r="C12" s="64" t="str">
        <f>CONCATENATE(YEAR,":",MONTH,":",WEEK,":",WEEKDAY,":",$B12)</f>
        <v>2016:3:4:7:YULI_E</v>
      </c>
      <c r="D12" s="64">
        <f>MATCH($C12,REPORT_DATA_BY_COMP!$A:$A,0)</f>
        <v>1062</v>
      </c>
      <c r="E12" s="65" t="str">
        <f>SUBSTITUTE(VLOOKUP($B12,COMP_LIST!$A:$AA,5,FALSE),"EL","")</f>
        <v>E. Gwilliam DL / Greenhalgh</v>
      </c>
      <c r="F12" s="4" t="str">
        <f>VLOOKUP($B12,COMP_LIST!$A:$AA,3,FALSE)</f>
        <v>Yuli E</v>
      </c>
      <c r="G12" s="4" t="str">
        <f>VLOOKUP($B12,COMP_LIST!$A:$AA,4,FALSE)</f>
        <v>玉里長老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3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2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18</v>
      </c>
    </row>
    <row r="13" spans="1:19" ht="15" customHeight="1">
      <c r="A13" s="1"/>
      <c r="B13" s="1" t="s">
        <v>2249</v>
      </c>
      <c r="C13" s="64" t="str">
        <f>CONCATENATE(YEAR,":",MONTH,":",WEEK,":",WEEKDAY,":",$B13)</f>
        <v>2016:3:4:7:YULI_S</v>
      </c>
      <c r="D13" s="64">
        <f>MATCH($C13,REPORT_DATA_BY_COMP!$A:$A,0)</f>
        <v>1063</v>
      </c>
      <c r="E13" s="65" t="str">
        <f>SUBSTITUTE(VLOOKUP($B13,COMP_LIST!$A:$AA,5,FALSE),"EL","")</f>
        <v>S. Coleman  / Bradley</v>
      </c>
      <c r="F13" s="4" t="str">
        <f>VLOOKUP($B13,COMP_LIST!$A:$AA,3,FALSE)</f>
        <v>Yuli S</v>
      </c>
      <c r="G13" s="4" t="str">
        <f>VLOOKUP($B13,COMP_LIST!$A:$AA,4,FALSE)</f>
        <v>玉里姐妹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/>
      <c r="E14" s="8" t="s">
        <v>819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4</v>
      </c>
      <c r="K14" s="11">
        <f t="shared" si="0"/>
        <v>4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2</v>
      </c>
      <c r="P14" s="11">
        <f t="shared" si="0"/>
        <v>5</v>
      </c>
      <c r="Q14" s="11">
        <f t="shared" si="0"/>
        <v>4</v>
      </c>
      <c r="R14" s="11">
        <f t="shared" si="0"/>
        <v>0</v>
      </c>
      <c r="S14" s="11">
        <f t="shared" si="0"/>
        <v>29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2016:3:1:7:YULI</v>
      </c>
      <c r="D17" s="64">
        <f>MATCH($C17,REPORT_DATA_BY_DISTRICT!$A:$A, 0)</f>
        <v>251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7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1</v>
      </c>
      <c r="P17" s="10">
        <f>IFERROR(INDEX(REPORT_DATA_BY_DISTRICT!$A:$AH,$D17,MATCH(P$8,REPORT_DATA_BY_DISTRICT!$A$1:$AH$1,0)), "")</f>
        <v>8</v>
      </c>
      <c r="Q17" s="10">
        <f>IFERROR(INDEX(REPORT_DATA_BY_DISTRICT!$A:$AH,$D17,MATCH(Q$8,REPORT_DATA_BY_DISTRICT!$A$1:$AH$1,0)), "")</f>
        <v>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25</v>
      </c>
    </row>
    <row r="18" spans="3:19" ht="15" customHeight="1">
      <c r="C18" s="64" t="str">
        <f>CONCATENATE(YEAR,":",MONTH,":2:",WEEKLY_REPORT_DAY,":", $A$1)</f>
        <v>2016:3:2:7:YULI</v>
      </c>
      <c r="D18" s="64">
        <f>MATCH($C18,REPORT_DATA_BY_DISTRICT!$A:$A, 0)</f>
        <v>280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8</v>
      </c>
      <c r="O18" s="10">
        <f>IFERROR(INDEX(REPORT_DATA_BY_DISTRICT!$A:$AH,$D18,MATCH(O$8,REPORT_DATA_BY_DISTRICT!$A$1:$AH$1,0)), "")</f>
        <v>0</v>
      </c>
      <c r="P18" s="10">
        <f>IFERROR(INDEX(REPORT_DATA_BY_DISTRICT!$A:$AH,$D18,MATCH(P$8,REPORT_DATA_BY_DISTRICT!$A$1:$AH$1,0)), "")</f>
        <v>6</v>
      </c>
      <c r="Q18" s="10">
        <f>IFERROR(INDEX(REPORT_DATA_BY_DISTRICT!$A:$AH,$D18,MATCH(Q$8,REPORT_DATA_BY_DISTRICT!$A$1:$AH$1,0)), "")</f>
        <v>9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34</v>
      </c>
    </row>
    <row r="19" spans="3:19" ht="15" customHeight="1">
      <c r="C19" s="64" t="str">
        <f>CONCATENATE(YEAR,":",MONTH,":3:",WEEKLY_REPORT_DAY,":", $A$1)</f>
        <v>2016:3:3:7:YULI</v>
      </c>
      <c r="D19" s="64">
        <f>MATCH($C19,REPORT_DATA_BY_DISTRICT!$A:$A, 0)</f>
        <v>310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8</v>
      </c>
      <c r="O19" s="10">
        <f>IFERROR(INDEX(REPORT_DATA_BY_DISTRICT!$A:$AH,$D19,MATCH(O$8,REPORT_DATA_BY_DISTRICT!$A$1:$AH$1,0)), "")</f>
        <v>3</v>
      </c>
      <c r="P19" s="10">
        <f>IFERROR(INDEX(REPORT_DATA_BY_DISTRICT!$A:$AH,$D19,MATCH(P$8,REPORT_DATA_BY_DISTRICT!$A$1:$AH$1,0)), "")</f>
        <v>7</v>
      </c>
      <c r="Q19" s="10">
        <f>IFERROR(INDEX(REPORT_DATA_BY_DISTRICT!$A:$AH,$D19,MATCH(Q$8,REPORT_DATA_BY_DISTRICT!$A$1:$AH$1,0)), "")</f>
        <v>7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26</v>
      </c>
    </row>
    <row r="20" spans="3:19" ht="15" customHeight="1">
      <c r="C20" s="64" t="str">
        <f>CONCATENATE(YEAR,":",MONTH,":4:",WEEKLY_REPORT_DAY,":", $A$1)</f>
        <v>2016:3:4:7:YULI</v>
      </c>
      <c r="D20" s="64">
        <f>MATCH($C20,REPORT_DATA_BY_DISTRICT!$A:$A, 0)</f>
        <v>339</v>
      </c>
      <c r="E20" s="19" t="s">
        <v>798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8</v>
      </c>
      <c r="O20" s="10">
        <f>IFERROR(INDEX(REPORT_DATA_BY_DISTRICT!$A:$AH,$D20,MATCH(O$8,REPORT_DATA_BY_DISTRICT!$A$1:$AH$1,0)), "")</f>
        <v>2</v>
      </c>
      <c r="P20" s="10">
        <f>IFERROR(INDEX(REPORT_DATA_BY_DISTRICT!$A:$AH,$D20,MATCH(P$8,REPORT_DATA_BY_DISTRICT!$A$1:$AH$1,0)), "")</f>
        <v>5</v>
      </c>
      <c r="Q20" s="10">
        <f>IFERROR(INDEX(REPORT_DATA_BY_DISTRICT!$A:$AH,$D20,MATCH(Q$8,REPORT_DATA_BY_DISTRICT!$A$1:$AH$1,0)), "")</f>
        <v>4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29</v>
      </c>
    </row>
    <row r="21" spans="3:19" ht="15" customHeight="1">
      <c r="C21" s="64" t="str">
        <f>CONCATENATE(YEAR,":",MONTH,":5:",WEEKLY_REPORT_DAY,":", $A$1)</f>
        <v>2016:3:5:7:YULI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12</v>
      </c>
      <c r="K22" s="17">
        <f t="shared" si="1"/>
        <v>21</v>
      </c>
      <c r="L22" s="49">
        <f t="shared" si="1"/>
        <v>0</v>
      </c>
      <c r="M22" s="17">
        <f t="shared" si="1"/>
        <v>0</v>
      </c>
      <c r="N22" s="52">
        <f t="shared" si="1"/>
        <v>33</v>
      </c>
      <c r="O22" s="17">
        <f t="shared" si="1"/>
        <v>6</v>
      </c>
      <c r="P22" s="17">
        <f t="shared" si="1"/>
        <v>26</v>
      </c>
      <c r="Q22" s="17">
        <f t="shared" si="1"/>
        <v>27</v>
      </c>
      <c r="R22" s="17">
        <f t="shared" si="1"/>
        <v>0</v>
      </c>
      <c r="S22" s="17">
        <f>SUM(S17:S21)</f>
        <v>114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11" priority="6">
      <formula>AND(M$9&lt;&gt;"",M12&gt;=M$9)</formula>
    </cfRule>
  </conditionalFormatting>
  <conditionalFormatting sqref="M12:S12">
    <cfRule type="expression" dxfId="110" priority="5">
      <formula>J12=""</formula>
    </cfRule>
    <cfRule type="expression" dxfId="109" priority="7">
      <formula>AND(M$10&lt;&gt;"",M12&lt;M$10)</formula>
    </cfRule>
    <cfRule type="expression" dxfId="108" priority="8">
      <formula>AND(M$10&lt;&gt;"",M12&gt;=M$10)</formula>
    </cfRule>
  </conditionalFormatting>
  <conditionalFormatting sqref="M12:S13">
    <cfRule type="expression" dxfId="107" priority="9">
      <formula>J12=""</formula>
    </cfRule>
    <cfRule type="expression" dxfId="106" priority="10">
      <formula>AND(M$9&lt;&gt;"",M12&gt;=M$9)</formula>
    </cfRule>
    <cfRule type="expression" dxfId="105" priority="11">
      <formula>AND(M$10&lt;&gt;"",M12&lt;M$10)</formula>
    </cfRule>
    <cfRule type="expression" dxfId="104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2" sqref="E2:E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2016:1:2:7:YULI</v>
      </c>
      <c r="AP77" s="27">
        <f t="shared" ref="AP77:AP88" ca="1" si="12">MATCH(AO77,INDIRECT(CONCATENATE($X$93,"$A:$A")),0)</f>
        <v>29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12</v>
      </c>
      <c r="AS77" s="21">
        <f t="shared" ca="1" si="13"/>
        <v>0</v>
      </c>
      <c r="AT77" s="21">
        <f t="shared" ca="1" si="13"/>
        <v>4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2016:1:3:7:YULI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2016:1:4:7:YULI</v>
      </c>
      <c r="AP79" s="27">
        <f t="shared" ca="1" si="12"/>
        <v>61</v>
      </c>
      <c r="AQ79" s="21">
        <f t="shared" ca="1" si="13"/>
        <v>0</v>
      </c>
      <c r="AR79" s="21">
        <f t="shared" ca="1" si="13"/>
        <v>16</v>
      </c>
      <c r="AS79" s="21">
        <f t="shared" ca="1" si="13"/>
        <v>3</v>
      </c>
      <c r="AT79" s="21">
        <f t="shared" ca="1" si="13"/>
        <v>11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2016:1:5:7:YULI</v>
      </c>
      <c r="AP80" s="27">
        <f t="shared" ca="1" si="12"/>
        <v>93</v>
      </c>
      <c r="AQ80" s="21">
        <f t="shared" ca="1" si="13"/>
        <v>0</v>
      </c>
      <c r="AR80" s="21">
        <f t="shared" ca="1" si="13"/>
        <v>9</v>
      </c>
      <c r="AS80" s="21">
        <f t="shared" ca="1" si="13"/>
        <v>1</v>
      </c>
      <c r="AT80" s="21">
        <f t="shared" ca="1" si="13"/>
        <v>6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2016:2:1:7:YULI</v>
      </c>
      <c r="AP81" s="27">
        <f t="shared" ca="1" si="12"/>
        <v>125</v>
      </c>
      <c r="AQ81" s="21">
        <f t="shared" ca="1" si="13"/>
        <v>0</v>
      </c>
      <c r="AR81" s="21">
        <f t="shared" ca="1" si="13"/>
        <v>10</v>
      </c>
      <c r="AS81" s="21">
        <f t="shared" ca="1" si="13"/>
        <v>1</v>
      </c>
      <c r="AT81" s="21">
        <f t="shared" ca="1" si="13"/>
        <v>10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2016:2:2:7:YULI</v>
      </c>
      <c r="AP82" s="27">
        <f t="shared" ca="1" si="12"/>
        <v>157</v>
      </c>
      <c r="AQ82" s="21">
        <f t="shared" ca="1" si="13"/>
        <v>0</v>
      </c>
      <c r="AR82" s="21">
        <f t="shared" ca="1" si="13"/>
        <v>10</v>
      </c>
      <c r="AS82" s="21">
        <f t="shared" ca="1" si="13"/>
        <v>1</v>
      </c>
      <c r="AT82" s="21">
        <f t="shared" ca="1" si="13"/>
        <v>13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2016:2:3:7:YULI</v>
      </c>
      <c r="AP83" s="27">
        <f t="shared" ca="1" si="12"/>
        <v>189</v>
      </c>
      <c r="AQ83" s="21">
        <f t="shared" ca="1" si="13"/>
        <v>0</v>
      </c>
      <c r="AR83" s="21">
        <f t="shared" ca="1" si="13"/>
        <v>10</v>
      </c>
      <c r="AS83" s="21">
        <f t="shared" ca="1" si="13"/>
        <v>2</v>
      </c>
      <c r="AT83" s="21">
        <f t="shared" ca="1" si="13"/>
        <v>10</v>
      </c>
      <c r="AU83" s="21">
        <f t="shared" ca="1" si="13"/>
        <v>0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2016:2:4:7:YULI</v>
      </c>
      <c r="AP84" s="27">
        <f t="shared" ca="1" si="12"/>
        <v>220</v>
      </c>
      <c r="AQ84" s="21">
        <f t="shared" ca="1" si="13"/>
        <v>0</v>
      </c>
      <c r="AR84" s="21">
        <f t="shared" ca="1" si="13"/>
        <v>6</v>
      </c>
      <c r="AS84" s="21">
        <f t="shared" ca="1" si="13"/>
        <v>1</v>
      </c>
      <c r="AT84" s="21">
        <f t="shared" ca="1" si="13"/>
        <v>10</v>
      </c>
      <c r="AU84" s="21">
        <f t="shared" ca="1" si="13"/>
        <v>0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2016:3:1:7:YULI</v>
      </c>
      <c r="AP85" s="27">
        <f t="shared" ca="1" si="12"/>
        <v>251</v>
      </c>
      <c r="AQ85" s="21">
        <f t="shared" ca="1" si="13"/>
        <v>0</v>
      </c>
      <c r="AR85" s="21">
        <f t="shared" ca="1" si="13"/>
        <v>9</v>
      </c>
      <c r="AS85" s="21">
        <f t="shared" ca="1" si="13"/>
        <v>1</v>
      </c>
      <c r="AT85" s="21">
        <f t="shared" ca="1" si="13"/>
        <v>7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2016:3:2:7:YULI</v>
      </c>
      <c r="AP86" s="27">
        <f t="shared" ca="1" si="12"/>
        <v>280</v>
      </c>
      <c r="AQ86" s="21">
        <f t="shared" ca="1" si="13"/>
        <v>0</v>
      </c>
      <c r="AR86" s="21">
        <f t="shared" ca="1" si="13"/>
        <v>8</v>
      </c>
      <c r="AS86" s="21">
        <f t="shared" ca="1" si="13"/>
        <v>0</v>
      </c>
      <c r="AT86" s="21">
        <f t="shared" ca="1" si="13"/>
        <v>9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2016:3:3:7:YULI</v>
      </c>
      <c r="AP87" s="27">
        <f t="shared" ca="1" si="12"/>
        <v>310</v>
      </c>
      <c r="AQ87" s="21">
        <f t="shared" ca="1" si="13"/>
        <v>0</v>
      </c>
      <c r="AR87" s="21">
        <f t="shared" ca="1" si="13"/>
        <v>8</v>
      </c>
      <c r="AS87" s="21">
        <f t="shared" ca="1" si="13"/>
        <v>3</v>
      </c>
      <c r="AT87" s="21">
        <f t="shared" ca="1" si="13"/>
        <v>7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2016:3:4:7:YULI</v>
      </c>
      <c r="AP88" s="27">
        <f t="shared" ca="1" si="12"/>
        <v>339</v>
      </c>
      <c r="AQ88" s="21">
        <f t="shared" ca="1" si="13"/>
        <v>0</v>
      </c>
      <c r="AR88" s="21">
        <f t="shared" ca="1" si="13"/>
        <v>8</v>
      </c>
      <c r="AS88" s="21">
        <f t="shared" ca="1" si="13"/>
        <v>2</v>
      </c>
      <c r="AT88" s="21">
        <f t="shared" ca="1" si="13"/>
        <v>4</v>
      </c>
      <c r="AU88" s="21">
        <f t="shared" ca="1" si="13"/>
        <v>0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0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2246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2733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2734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2016  0</v>
      </c>
    </row>
    <row r="107" spans="23:50" ht="23.25">
      <c r="W107" s="7" t="s">
        <v>1479</v>
      </c>
      <c r="X107" s="42" t="str">
        <f>$X$91</f>
        <v>Yuli District</v>
      </c>
    </row>
    <row r="108" spans="23:50">
      <c r="X108" s="40" t="str">
        <f>$X$92</f>
        <v>玉里地區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7"/>
  <sheetViews>
    <sheetView topLeftCell="E1" zoomScale="115" zoomScaleNormal="115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2021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2343</v>
      </c>
      <c r="E2" s="75" t="str">
        <f>$A$3</f>
        <v>竹南地帶</v>
      </c>
      <c r="F2" s="26" t="s">
        <v>806</v>
      </c>
      <c r="G2" s="77">
        <f>$A$6</f>
        <v>59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2344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42456</v>
      </c>
      <c r="F4" s="23" t="s">
        <v>804</v>
      </c>
      <c r="G4" s="24"/>
      <c r="H4" s="84">
        <f>ROUND($G$2/12*MONTH,0)</f>
        <v>15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ZHUNAN_ZONE_GRAPH!$AC$89</f>
        <v>10</v>
      </c>
      <c r="I5" s="88"/>
      <c r="J5" s="88"/>
      <c r="K5" s="89"/>
      <c r="L5" s="45">
        <f ca="1">$M$27</f>
        <v>4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59</v>
      </c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2347</v>
      </c>
      <c r="B11" s="1"/>
      <c r="E11" s="5" t="str">
        <f ca="1"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2309</v>
      </c>
      <c r="C12" s="64" t="str">
        <f>CONCATENATE(YEAR,":",MONTH,":",WEEK,":",WEEKDAY,":",$B12)</f>
        <v>2016:3:4:7:ZHUNAN_ZL</v>
      </c>
      <c r="D12" s="64">
        <f>MATCH($C12,REPORT_DATA_BY_COMP!$A:$A,0)</f>
        <v>1077</v>
      </c>
      <c r="E12" s="65" t="str">
        <f>SUBSTITUTE(VLOOKUP($B12,COMP_LIST!$A:$AA,5,FALSE),"EL","")</f>
        <v>E. Marks / Lindahl ZL</v>
      </c>
      <c r="F12" s="4" t="str">
        <f>VLOOKUP($B12,COMP_LIST!$A:$AA,3,FALSE)</f>
        <v>Zhunan ZL</v>
      </c>
      <c r="G12" s="4" t="str">
        <f>VLOOKUP($B12,COMP_LIST!$A:$AA,4,FALSE)</f>
        <v>竹南長老</v>
      </c>
      <c r="H12" s="10">
        <f ca="1">IFERROR(INDEX(REPORT_DATA_BY_COMP!$A:$AH,$D12,MATCH(H$8,REPORT_DATA_BY_COMP!$A$1:$AH$1,0)), "")</f>
        <v>0</v>
      </c>
      <c r="I12" s="10">
        <f ca="1">IFERROR(INDEX(REPORT_DATA_BY_COMP!$A:$AH,$D12,MATCH(I$8,REPORT_DATA_BY_COMP!$A$1:$AH$1,0)), "")</f>
        <v>0</v>
      </c>
      <c r="J12" s="10">
        <f ca="1">IFERROR(INDEX(REPORT_DATA_BY_COMP!$A:$AH,$D12,MATCH(J$8,REPORT_DATA_BY_COMP!$A$1:$AH$1,0)), "")</f>
        <v>0</v>
      </c>
      <c r="K12" s="10">
        <f ca="1">IFERROR(INDEX(REPORT_DATA_BY_COMP!$A:$AH,$D12,MATCH(K$8,REPORT_DATA_BY_COMP!$A$1:$AH$1,0)), "")</f>
        <v>0</v>
      </c>
      <c r="L12" s="47">
        <f ca="1">IFERROR(INDEX(REPORT_DATA_BY_COMP!$A:$AH,$D12,MATCH(L$8,REPORT_DATA_BY_COMP!$A$1:$AH$1,0)), "")</f>
        <v>0</v>
      </c>
      <c r="M12" s="59">
        <f ca="1">IFERROR(INDEX(REPORT_DATA_BY_COMP!$A:$AH,$D12,MATCH(M$8,REPORT_DATA_BY_COMP!$A$1:$AH$1,0)), "")</f>
        <v>0</v>
      </c>
      <c r="N12" s="50">
        <f ca="1">IFERROR(INDEX(REPORT_DATA_BY_COMP!$A:$AH,$D12,MATCH(N$8,REPORT_DATA_BY_COMP!$A$1:$AH$1,0)), "")</f>
        <v>0</v>
      </c>
      <c r="O12" s="10">
        <f ca="1">IFERROR(INDEX(REPORT_DATA_BY_COMP!$A:$AH,$D12,MATCH(O$8,REPORT_DATA_BY_COMP!$A$1:$AH$1,0)), "")</f>
        <v>0</v>
      </c>
      <c r="P12" s="10">
        <f ca="1">IFERROR(INDEX(REPORT_DATA_BY_COMP!$A:$AH,$D12,MATCH(P$8,REPORT_DATA_BY_COMP!$A$1:$AH$1,0)), "")</f>
        <v>6</v>
      </c>
      <c r="Q12" s="10">
        <f ca="1">IFERROR(INDEX(REPORT_DATA_BY_COMP!$A:$AH,$D12,MATCH(Q$8,REPORT_DATA_BY_COMP!$A$1:$AH$1,0)), "")</f>
        <v>6</v>
      </c>
      <c r="R12" s="10">
        <f ca="1">IFERROR(INDEX(REPORT_DATA_BY_COMP!$A:$AH,$D12,MATCH(R$8,REPORT_DATA_BY_COMP!$A$1:$AH$1,0)), "")</f>
        <v>0</v>
      </c>
      <c r="S12" s="10">
        <f ca="1">IFERROR(INDEX(REPORT_DATA_BY_COMP!$A:$AH,$D12,MATCH(S$8,REPORT_DATA_BY_COMP!$A$1:$AH$1,0)), "")</f>
        <v>6</v>
      </c>
    </row>
    <row r="13" spans="1:19" ht="15" customHeight="1">
      <c r="A13" s="1"/>
      <c r="B13" s="1" t="s">
        <v>2178</v>
      </c>
      <c r="C13" s="64" t="str">
        <f>CONCATENATE(YEAR,":",MONTH,":",WEEK,":",WEEKDAY,":",$B13)</f>
        <v>2016:3:4:7:XIANGSHAN_E</v>
      </c>
      <c r="D13" s="64">
        <f>MATCH($C13,REPORT_DATA_BY_COMP!$A:$A,0)</f>
        <v>1046</v>
      </c>
      <c r="E13" s="65" t="str">
        <f>SUBSTITUTE(VLOOKUP($B13,COMP_LIST!$A:$AA,5,FALSE),"EL","")</f>
        <v>E. Diepeveen DL  / Jensen</v>
      </c>
      <c r="F13" s="4" t="str">
        <f>VLOOKUP($B13,COMP_LIST!$A:$AA,3,FALSE)</f>
        <v>Xiangshan E</v>
      </c>
      <c r="G13" s="4" t="str">
        <f>VLOOKUP($B13,COMP_LIST!$A:$AA,4,FALSE)</f>
        <v>香山長老</v>
      </c>
      <c r="H13" s="10">
        <f ca="1">IFERROR(INDEX(REPORT_DATA_BY_COMP!$A:$AH,$D13,MATCH(H$8,REPORT_DATA_BY_COMP!$A$1:$AH$1,0)), "")</f>
        <v>0</v>
      </c>
      <c r="I13" s="10">
        <f ca="1">IFERROR(INDEX(REPORT_DATA_BY_COMP!$A:$AH,$D13,MATCH(I$8,REPORT_DATA_BY_COMP!$A$1:$AH$1,0)), "")</f>
        <v>1</v>
      </c>
      <c r="J13" s="10">
        <f ca="1">IFERROR(INDEX(REPORT_DATA_BY_COMP!$A:$AH,$D13,MATCH(J$8,REPORT_DATA_BY_COMP!$A$1:$AH$1,0)), "")</f>
        <v>4</v>
      </c>
      <c r="K13" s="10">
        <f ca="1">IFERROR(INDEX(REPORT_DATA_BY_COMP!$A:$AH,$D13,MATCH(K$8,REPORT_DATA_BY_COMP!$A$1:$AH$1,0)), "")</f>
        <v>1</v>
      </c>
      <c r="L13" s="47">
        <f ca="1">IFERROR(INDEX(REPORT_DATA_BY_COMP!$A:$AH,$D13,MATCH(L$8,REPORT_DATA_BY_COMP!$A$1:$AH$1,0)), "")</f>
        <v>1</v>
      </c>
      <c r="M13" s="56">
        <f ca="1">IFERROR(INDEX(REPORT_DATA_BY_COMP!$A:$AH,$D13,MATCH(M$8,REPORT_DATA_BY_COMP!$A$1:$AH$1,0)), "")</f>
        <v>0</v>
      </c>
      <c r="N13" s="50">
        <f ca="1">IFERROR(INDEX(REPORT_DATA_BY_COMP!$A:$AH,$D13,MATCH(N$8,REPORT_DATA_BY_COMP!$A$1:$AH$1,0)), "")</f>
        <v>12</v>
      </c>
      <c r="O13" s="10">
        <f ca="1">IFERROR(INDEX(REPORT_DATA_BY_COMP!$A:$AH,$D13,MATCH(O$8,REPORT_DATA_BY_COMP!$A$1:$AH$1,0)), "")</f>
        <v>6</v>
      </c>
      <c r="P13" s="10">
        <f ca="1">IFERROR(INDEX(REPORT_DATA_BY_COMP!$A:$AH,$D13,MATCH(P$8,REPORT_DATA_BY_COMP!$A$1:$AH$1,0)), "")</f>
        <v>13</v>
      </c>
      <c r="Q13" s="10">
        <f ca="1">IFERROR(INDEX(REPORT_DATA_BY_COMP!$A:$AH,$D13,MATCH(Q$8,REPORT_DATA_BY_COMP!$A$1:$AH$1,0)), "")</f>
        <v>13</v>
      </c>
      <c r="R13" s="10">
        <f ca="1">IFERROR(INDEX(REPORT_DATA_BY_COMP!$A:$AH,$D13,MATCH(R$8,REPORT_DATA_BY_COMP!$A$1:$AH$1,0)), "")</f>
        <v>1</v>
      </c>
      <c r="S13" s="10">
        <f ca="1">IFERROR(INDEX(REPORT_DATA_BY_COMP!$A:$AH,$D13,MATCH(S$8,REPORT_DATA_BY_COMP!$A$1:$AH$1,0)), "")</f>
        <v>8</v>
      </c>
    </row>
    <row r="14" spans="1:19" ht="15" customHeight="1">
      <c r="A14" s="1"/>
      <c r="B14" s="1" t="s">
        <v>2305</v>
      </c>
      <c r="C14" s="64" t="str">
        <f>CONCATENATE(YEAR,":",MONTH,":",WEEK,":",WEEKDAY,":",$B14)</f>
        <v>2016:3:4:7:ZHUNAN_S</v>
      </c>
      <c r="D14" s="64">
        <f>MATCH($C14,REPORT_DATA_BY_COMP!$A:$A,0)</f>
        <v>1076</v>
      </c>
      <c r="E14" s="65" t="str">
        <f>SUBSTITUTE(VLOOKUP($B14,COMP_LIST!$A:$AA,5,FALSE),"EL","")</f>
        <v>S. Kho / Miller</v>
      </c>
      <c r="F14" s="4" t="str">
        <f>VLOOKUP($B14,COMP_LIST!$A:$AA,3,FALSE)</f>
        <v>Zhunan S</v>
      </c>
      <c r="G14" s="4" t="str">
        <f>VLOOKUP($B14,COMP_LIST!$A:$AA,4,FALSE)</f>
        <v>竹南姐妹</v>
      </c>
      <c r="H14" s="10">
        <f ca="1">IFERROR(INDEX(REPORT_DATA_BY_COMP!$A:$AH,$D14,MATCH(H$8,REPORT_DATA_BY_COMP!$A$1:$AH$1,0)), "")</f>
        <v>0</v>
      </c>
      <c r="I14" s="10">
        <f ca="1">IFERROR(INDEX(REPORT_DATA_BY_COMP!$A:$AH,$D14,MATCH(I$8,REPORT_DATA_BY_COMP!$A$1:$AH$1,0)), "")</f>
        <v>0</v>
      </c>
      <c r="J14" s="10">
        <f ca="1">IFERROR(INDEX(REPORT_DATA_BY_COMP!$A:$AH,$D14,MATCH(J$8,REPORT_DATA_BY_COMP!$A$1:$AH$1,0)), "")</f>
        <v>3</v>
      </c>
      <c r="K14" s="10">
        <f ca="1">IFERROR(INDEX(REPORT_DATA_BY_COMP!$A:$AH,$D14,MATCH(K$8,REPORT_DATA_BY_COMP!$A$1:$AH$1,0)), "")</f>
        <v>9</v>
      </c>
      <c r="L14" s="47">
        <f ca="1">IFERROR(INDEX(REPORT_DATA_BY_COMP!$A:$AH,$D14,MATCH(L$8,REPORT_DATA_BY_COMP!$A$1:$AH$1,0)), "")</f>
        <v>0</v>
      </c>
      <c r="M14" s="56">
        <f ca="1">IFERROR(INDEX(REPORT_DATA_BY_COMP!$A:$AH,$D14,MATCH(M$8,REPORT_DATA_BY_COMP!$A$1:$AH$1,0)), "")</f>
        <v>0</v>
      </c>
      <c r="N14" s="50">
        <f ca="1">IFERROR(INDEX(REPORT_DATA_BY_COMP!$A:$AH,$D14,MATCH(N$8,REPORT_DATA_BY_COMP!$A$1:$AH$1,0)), "")</f>
        <v>7</v>
      </c>
      <c r="O14" s="10">
        <f ca="1">IFERROR(INDEX(REPORT_DATA_BY_COMP!$A:$AH,$D14,MATCH(O$8,REPORT_DATA_BY_COMP!$A$1:$AH$1,0)), "")</f>
        <v>3</v>
      </c>
      <c r="P14" s="10">
        <f ca="1">IFERROR(INDEX(REPORT_DATA_BY_COMP!$A:$AH,$D14,MATCH(P$8,REPORT_DATA_BY_COMP!$A$1:$AH$1,0)), "")</f>
        <v>10</v>
      </c>
      <c r="Q14" s="10">
        <f ca="1">IFERROR(INDEX(REPORT_DATA_BY_COMP!$A:$AH,$D14,MATCH(Q$8,REPORT_DATA_BY_COMP!$A$1:$AH$1,0)), "")</f>
        <v>6</v>
      </c>
      <c r="R14" s="10">
        <f ca="1">IFERROR(INDEX(REPORT_DATA_BY_COMP!$A:$AH,$D14,MATCH(R$8,REPORT_DATA_BY_COMP!$A$1:$AH$1,0)), "")</f>
        <v>0</v>
      </c>
      <c r="S14" s="10">
        <f ca="1">IFERROR(INDEX(REPORT_DATA_BY_COMP!$A:$AH,$D14,MATCH(S$8,REPORT_DATA_BY_COMP!$A$1:$AH$1,0)), "")</f>
        <v>8</v>
      </c>
    </row>
    <row r="15" spans="1:19" ht="15" customHeight="1">
      <c r="A15" s="1"/>
      <c r="B15" s="1"/>
      <c r="E15" s="8" t="s">
        <v>819</v>
      </c>
      <c r="F15" s="9"/>
      <c r="G15" s="9"/>
      <c r="H15" s="11">
        <f t="shared" ref="H15:S15" ca="1" si="0">SUM(H12:H14)</f>
        <v>0</v>
      </c>
      <c r="I15" s="11">
        <f t="shared" ca="1" si="0"/>
        <v>1</v>
      </c>
      <c r="J15" s="11">
        <f t="shared" ca="1" si="0"/>
        <v>7</v>
      </c>
      <c r="K15" s="11">
        <f t="shared" ca="1" si="0"/>
        <v>10</v>
      </c>
      <c r="L15" s="48">
        <f t="shared" ca="1" si="0"/>
        <v>1</v>
      </c>
      <c r="M15" s="57">
        <f t="shared" ca="1" si="0"/>
        <v>0</v>
      </c>
      <c r="N15" s="51">
        <f t="shared" ca="1" si="0"/>
        <v>19</v>
      </c>
      <c r="O15" s="11">
        <f t="shared" ca="1" si="0"/>
        <v>9</v>
      </c>
      <c r="P15" s="11">
        <f t="shared" ca="1" si="0"/>
        <v>29</v>
      </c>
      <c r="Q15" s="11">
        <f t="shared" ca="1" si="0"/>
        <v>25</v>
      </c>
      <c r="R15" s="11">
        <f t="shared" ca="1" si="0"/>
        <v>1</v>
      </c>
      <c r="S15" s="11">
        <f t="shared" ca="1" si="0"/>
        <v>22</v>
      </c>
    </row>
    <row r="16" spans="1:19" ht="15" customHeight="1">
      <c r="A16" s="1" t="s">
        <v>2348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2147</v>
      </c>
      <c r="C17" s="64" t="str">
        <f>CONCATENATE(YEAR,":",MONTH,":",WEEK,":",WEEKDAY,":",$B17)</f>
        <v>2016:3:4:7:TOUFEN_E</v>
      </c>
      <c r="D17" s="64">
        <f>MATCH($C17,REPORT_DATA_BY_COMP!$A:$A,0)</f>
        <v>1040</v>
      </c>
      <c r="E17" s="65" t="str">
        <f>SUBSTITUTE(VLOOKUP($B17,COMP_LIST!$A:$AA,5,FALSE),"EL","")</f>
        <v>E. Perkins  / Liao</v>
      </c>
      <c r="F17" s="4" t="str">
        <f>VLOOKUP($B17,COMP_LIST!$A:$AA,3,FALSE)</f>
        <v>Toufen E</v>
      </c>
      <c r="G17" s="4" t="str">
        <f>VLOOKUP($B17,COMP_LIST!$A:$AA,4,FALSE)</f>
        <v>頭份長老</v>
      </c>
      <c r="H17" s="10">
        <f ca="1">IFERROR(INDEX(REPORT_DATA_BY_COMP!$A:$AH,$D17,MATCH(H$8,REPORT_DATA_BY_COMP!$A$1:$AH$1,0)), "")</f>
        <v>0</v>
      </c>
      <c r="I17" s="10">
        <f ca="1">IFERROR(INDEX(REPORT_DATA_BY_COMP!$A:$AH,$D17,MATCH(I$8,REPORT_DATA_BY_COMP!$A$1:$AH$1,0)), "")</f>
        <v>1</v>
      </c>
      <c r="J17" s="10">
        <f ca="1">IFERROR(INDEX(REPORT_DATA_BY_COMP!$A:$AH,$D17,MATCH(J$8,REPORT_DATA_BY_COMP!$A$1:$AH$1,0)), "")</f>
        <v>0</v>
      </c>
      <c r="K17" s="10">
        <f ca="1">IFERROR(INDEX(REPORT_DATA_BY_COMP!$A:$AH,$D17,MATCH(K$8,REPORT_DATA_BY_COMP!$A$1:$AH$1,0)), "")</f>
        <v>1</v>
      </c>
      <c r="L17" s="47">
        <f ca="1">IFERROR(INDEX(REPORT_DATA_BY_COMP!$A:$AH,$D17,MATCH(L$8,REPORT_DATA_BY_COMP!$A$1:$AH$1,0)), "")</f>
        <v>1</v>
      </c>
      <c r="M17" s="56">
        <f ca="1">IFERROR(INDEX(REPORT_DATA_BY_COMP!$A:$AH,$D17,MATCH(M$8,REPORT_DATA_BY_COMP!$A$1:$AH$1,0)), "")</f>
        <v>1</v>
      </c>
      <c r="N17" s="50">
        <f ca="1">IFERROR(INDEX(REPORT_DATA_BY_COMP!$A:$AH,$D17,MATCH(N$8,REPORT_DATA_BY_COMP!$A$1:$AH$1,0)), "")</f>
        <v>2</v>
      </c>
      <c r="O17" s="10">
        <f ca="1">IFERROR(INDEX(REPORT_DATA_BY_COMP!$A:$AH,$D17,MATCH(O$8,REPORT_DATA_BY_COMP!$A$1:$AH$1,0)), "")</f>
        <v>2</v>
      </c>
      <c r="P17" s="10">
        <f ca="1">IFERROR(INDEX(REPORT_DATA_BY_COMP!$A:$AH,$D17,MATCH(P$8,REPORT_DATA_BY_COMP!$A$1:$AH$1,0)), "")</f>
        <v>11</v>
      </c>
      <c r="Q17" s="10">
        <f ca="1">IFERROR(INDEX(REPORT_DATA_BY_COMP!$A:$AH,$D17,MATCH(Q$8,REPORT_DATA_BY_COMP!$A$1:$AH$1,0)), "")</f>
        <v>2</v>
      </c>
      <c r="R17" s="10">
        <f ca="1">IFERROR(INDEX(REPORT_DATA_BY_COMP!$A:$AH,$D17,MATCH(R$8,REPORT_DATA_BY_COMP!$A$1:$AH$1,0)), "")</f>
        <v>0</v>
      </c>
      <c r="S17" s="10">
        <f ca="1">IFERROR(INDEX(REPORT_DATA_BY_COMP!$A:$AH,$D17,MATCH(S$8,REPORT_DATA_BY_COMP!$A$1:$AH$1,0)), "")</f>
        <v>6</v>
      </c>
    </row>
    <row r="18" spans="1:19" ht="15" customHeight="1">
      <c r="A18" s="1"/>
      <c r="B18" s="1" t="s">
        <v>2026</v>
      </c>
      <c r="C18" s="64" t="str">
        <f>CONCATENATE(YEAR,":",MONTH,":",WEEK,":",WEEKDAY,":",$B18)</f>
        <v>2016:3:4:7:MIAOLI_E</v>
      </c>
      <c r="D18" s="64">
        <f>MATCH($C18,REPORT_DATA_BY_COMP!$A:$A,0)</f>
        <v>1010</v>
      </c>
      <c r="E18" s="65" t="str">
        <f>SUBSTITUTE(VLOOKUP($B18,COMP_LIST!$A:$AA,5,FALSE),"EL","")</f>
        <v xml:space="preserve">E. Hu DL / Jackson </v>
      </c>
      <c r="F18" s="4" t="str">
        <f>VLOOKUP($B18,COMP_LIST!$A:$AA,3,FALSE)</f>
        <v>Miaoli E</v>
      </c>
      <c r="G18" s="4" t="str">
        <f>VLOOKUP($B18,COMP_LIST!$A:$AA,4,FALSE)</f>
        <v>苗栗長老</v>
      </c>
      <c r="H18" s="10">
        <f ca="1">IFERROR(INDEX(REPORT_DATA_BY_COMP!$A:$AH,$D18,MATCH(H$8,REPORT_DATA_BY_COMP!$A$1:$AH$1,0)), "")</f>
        <v>0</v>
      </c>
      <c r="I18" s="10">
        <f ca="1">IFERROR(INDEX(REPORT_DATA_BY_COMP!$A:$AH,$D18,MATCH(I$8,REPORT_DATA_BY_COMP!$A$1:$AH$1,0)), "")</f>
        <v>0</v>
      </c>
      <c r="J18" s="10">
        <f ca="1">IFERROR(INDEX(REPORT_DATA_BY_COMP!$A:$AH,$D18,MATCH(J$8,REPORT_DATA_BY_COMP!$A$1:$AH$1,0)), "")</f>
        <v>1</v>
      </c>
      <c r="K18" s="10">
        <f ca="1">IFERROR(INDEX(REPORT_DATA_BY_COMP!$A:$AH,$D18,MATCH(K$8,REPORT_DATA_BY_COMP!$A$1:$AH$1,0)), "")</f>
        <v>1</v>
      </c>
      <c r="L18" s="47">
        <f ca="1">IFERROR(INDEX(REPORT_DATA_BY_COMP!$A:$AH,$D18,MATCH(L$8,REPORT_DATA_BY_COMP!$A$1:$AH$1,0)), "")</f>
        <v>0</v>
      </c>
      <c r="M18" s="56">
        <f ca="1">IFERROR(INDEX(REPORT_DATA_BY_COMP!$A:$AH,$D18,MATCH(M$8,REPORT_DATA_BY_COMP!$A$1:$AH$1,0)), "")</f>
        <v>1</v>
      </c>
      <c r="N18" s="50">
        <f ca="1">IFERROR(INDEX(REPORT_DATA_BY_COMP!$A:$AH,$D18,MATCH(N$8,REPORT_DATA_BY_COMP!$A$1:$AH$1,0)), "")</f>
        <v>3</v>
      </c>
      <c r="O18" s="10">
        <f ca="1">IFERROR(INDEX(REPORT_DATA_BY_COMP!$A:$AH,$D18,MATCH(O$8,REPORT_DATA_BY_COMP!$A$1:$AH$1,0)), "")</f>
        <v>4</v>
      </c>
      <c r="P18" s="10">
        <f ca="1">IFERROR(INDEX(REPORT_DATA_BY_COMP!$A:$AH,$D18,MATCH(P$8,REPORT_DATA_BY_COMP!$A$1:$AH$1,0)), "")</f>
        <v>5</v>
      </c>
      <c r="Q18" s="10">
        <f ca="1">IFERROR(INDEX(REPORT_DATA_BY_COMP!$A:$AH,$D18,MATCH(Q$8,REPORT_DATA_BY_COMP!$A$1:$AH$1,0)), "")</f>
        <v>5</v>
      </c>
      <c r="R18" s="10">
        <f ca="1">IFERROR(INDEX(REPORT_DATA_BY_COMP!$A:$AH,$D18,MATCH(R$8,REPORT_DATA_BY_COMP!$A$1:$AH$1,0)), "")</f>
        <v>0</v>
      </c>
      <c r="S18" s="10">
        <f ca="1">IFERROR(INDEX(REPORT_DATA_BY_COMP!$A:$AH,$D18,MATCH(S$8,REPORT_DATA_BY_COMP!$A$1:$AH$1,0)), "")</f>
        <v>7</v>
      </c>
    </row>
    <row r="19" spans="1:19" ht="15" customHeight="1" thickBot="1">
      <c r="A19" s="1"/>
      <c r="B19" s="1"/>
      <c r="E19" s="8" t="s">
        <v>819</v>
      </c>
      <c r="F19" s="9"/>
      <c r="G19" s="9"/>
      <c r="H19" s="11">
        <f t="shared" ref="H19:S19" ca="1" si="1">SUM(H17:H18)</f>
        <v>0</v>
      </c>
      <c r="I19" s="11">
        <f t="shared" ca="1" si="1"/>
        <v>1</v>
      </c>
      <c r="J19" s="11">
        <f t="shared" ca="1" si="1"/>
        <v>1</v>
      </c>
      <c r="K19" s="11">
        <f t="shared" ca="1" si="1"/>
        <v>2</v>
      </c>
      <c r="L19" s="48">
        <f t="shared" ca="1" si="1"/>
        <v>1</v>
      </c>
      <c r="M19" s="69">
        <f t="shared" ca="1" si="1"/>
        <v>2</v>
      </c>
      <c r="N19" s="51">
        <f t="shared" ca="1" si="1"/>
        <v>5</v>
      </c>
      <c r="O19" s="11">
        <f t="shared" ca="1" si="1"/>
        <v>6</v>
      </c>
      <c r="P19" s="11">
        <f t="shared" ca="1" si="1"/>
        <v>16</v>
      </c>
      <c r="Q19" s="11">
        <f t="shared" ca="1" si="1"/>
        <v>7</v>
      </c>
      <c r="R19" s="11">
        <f t="shared" ca="1" si="1"/>
        <v>0</v>
      </c>
      <c r="S19" s="11">
        <f t="shared" ca="1" si="1"/>
        <v>13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818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2016:3:1:7:ZHUNAN</v>
      </c>
      <c r="D22" s="64">
        <f>MATCH($C22,REPORT_DATA_BY_ZONE!$A:$A, 0)</f>
        <v>89</v>
      </c>
      <c r="E22" s="19" t="s">
        <v>796</v>
      </c>
      <c r="F22" s="13"/>
      <c r="G22" s="13"/>
      <c r="H22" s="10">
        <f ca="1">IFERROR(INDEX(REPORT_DATA_BY_ZONE!$A:$AH,$D22,MATCH(H$8,REPORT_DATA_BY_ZONE!$A$1:$AH$1,0)), "")</f>
        <v>0</v>
      </c>
      <c r="I22" s="10">
        <f ca="1">IFERROR(INDEX(REPORT_DATA_BY_ZONE!$A:$AH,$D22,MATCH(I$8,REPORT_DATA_BY_ZONE!$A$1:$AH$1,0)), "")</f>
        <v>2</v>
      </c>
      <c r="J22" s="10">
        <f ca="1">IFERROR(INDEX(REPORT_DATA_BY_ZONE!$A:$AH,$D22,MATCH(J$8,REPORT_DATA_BY_ZONE!$A$1:$AH$1,0)), "")</f>
        <v>9</v>
      </c>
      <c r="K22" s="10">
        <f ca="1">IFERROR(INDEX(REPORT_DATA_BY_ZONE!$A:$AH,$D22,MATCH(K$8,REPORT_DATA_BY_ZONE!$A$1:$AH$1,0)), "")</f>
        <v>18</v>
      </c>
      <c r="L22" s="47">
        <f ca="1">IFERROR(INDEX(REPORT_DATA_BY_ZONE!$A:$AH,$D22,MATCH(L$8,REPORT_DATA_BY_ZONE!$A$1:$AH$1,0)), "")</f>
        <v>1</v>
      </c>
      <c r="M22" s="10">
        <f ca="1">IFERROR(INDEX(REPORT_DATA_BY_ZONE!$A:$AH,$D22,MATCH(M$8,REPORT_DATA_BY_ZONE!$A$1:$AH$1,0)), "")</f>
        <v>1</v>
      </c>
      <c r="N22" s="50">
        <f ca="1">IFERROR(INDEX(REPORT_DATA_BY_ZONE!$A:$AH,$D22,MATCH(N$8,REPORT_DATA_BY_ZONE!$A$1:$AH$1,0)), "")</f>
        <v>35</v>
      </c>
      <c r="O22" s="10">
        <f ca="1">IFERROR(INDEX(REPORT_DATA_BY_ZONE!$A:$AH,$D22,MATCH(O$8,REPORT_DATA_BY_ZONE!$A$1:$AH$1,0)), "")</f>
        <v>16</v>
      </c>
      <c r="P22" s="10">
        <f ca="1">IFERROR(INDEX(REPORT_DATA_BY_ZONE!$A:$AH,$D22,MATCH(P$8,REPORT_DATA_BY_ZONE!$A$1:$AH$1,0)), "")</f>
        <v>49</v>
      </c>
      <c r="Q22" s="10">
        <f ca="1">IFERROR(INDEX(REPORT_DATA_BY_ZONE!$A:$AH,$D22,MATCH(Q$8,REPORT_DATA_BY_ZONE!$A$1:$AH$1,0)), "")</f>
        <v>33</v>
      </c>
      <c r="R22" s="10">
        <f ca="1">IFERROR(INDEX(REPORT_DATA_BY_ZONE!$A:$AH,$D22,MATCH(R$8,REPORT_DATA_BY_ZONE!$A$1:$AH$1,0)), "")</f>
        <v>0</v>
      </c>
      <c r="S22" s="10">
        <f ca="1">IFERROR(INDEX(REPORT_DATA_BY_ZONE!$A:$AH,$D22,MATCH(S$8,REPORT_DATA_BY_ZONE!$A$1:$AH$1,0)), "")</f>
        <v>56</v>
      </c>
    </row>
    <row r="23" spans="1:19" ht="15" customHeight="1">
      <c r="C23" s="64" t="str">
        <f>CONCATENATE(YEAR,":",MONTH,":2:",WEEKLY_REPORT_DAY,":", $A$1)</f>
        <v>2016:3:2:7:ZHUNAN</v>
      </c>
      <c r="D23" s="64">
        <f>MATCH($C23,REPORT_DATA_BY_ZONE!$A:$A, 0)</f>
        <v>99</v>
      </c>
      <c r="E23" s="19" t="s">
        <v>795</v>
      </c>
      <c r="F23" s="13"/>
      <c r="G23" s="13"/>
      <c r="H23" s="10">
        <f ca="1">IFERROR(INDEX(REPORT_DATA_BY_ZONE!$A:$AH,$D23,MATCH(H$8,REPORT_DATA_BY_ZONE!$A$1:$AH$1,0)), "")</f>
        <v>0</v>
      </c>
      <c r="I23" s="10">
        <f ca="1">IFERROR(INDEX(REPORT_DATA_BY_ZONE!$A:$AH,$D23,MATCH(I$8,REPORT_DATA_BY_ZONE!$A$1:$AH$1,0)), "")</f>
        <v>2</v>
      </c>
      <c r="J23" s="10">
        <f ca="1">IFERROR(INDEX(REPORT_DATA_BY_ZONE!$A:$AH,$D23,MATCH(J$8,REPORT_DATA_BY_ZONE!$A$1:$AH$1,0)), "")</f>
        <v>10</v>
      </c>
      <c r="K23" s="10">
        <f ca="1">IFERROR(INDEX(REPORT_DATA_BY_ZONE!$A:$AH,$D23,MATCH(K$8,REPORT_DATA_BY_ZONE!$A$1:$AH$1,0)), "")</f>
        <v>13</v>
      </c>
      <c r="L23" s="47">
        <f ca="1">IFERROR(INDEX(REPORT_DATA_BY_ZONE!$A:$AH,$D23,MATCH(L$8,REPORT_DATA_BY_ZONE!$A$1:$AH$1,0)), "")</f>
        <v>0</v>
      </c>
      <c r="M23" s="10">
        <f ca="1">IFERROR(INDEX(REPORT_DATA_BY_ZONE!$A:$AH,$D23,MATCH(M$8,REPORT_DATA_BY_ZONE!$A$1:$AH$1,0)), "")</f>
        <v>1</v>
      </c>
      <c r="N23" s="50">
        <f ca="1">IFERROR(INDEX(REPORT_DATA_BY_ZONE!$A:$AH,$D23,MATCH(N$8,REPORT_DATA_BY_ZONE!$A$1:$AH$1,0)), "")</f>
        <v>33</v>
      </c>
      <c r="O23" s="10">
        <f ca="1">IFERROR(INDEX(REPORT_DATA_BY_ZONE!$A:$AH,$D23,MATCH(O$8,REPORT_DATA_BY_ZONE!$A$1:$AH$1,0)), "")</f>
        <v>10</v>
      </c>
      <c r="P23" s="10">
        <f ca="1">IFERROR(INDEX(REPORT_DATA_BY_ZONE!$A:$AH,$D23,MATCH(P$8,REPORT_DATA_BY_ZONE!$A$1:$AH$1,0)), "")</f>
        <v>39</v>
      </c>
      <c r="Q23" s="10">
        <f ca="1">IFERROR(INDEX(REPORT_DATA_BY_ZONE!$A:$AH,$D23,MATCH(Q$8,REPORT_DATA_BY_ZONE!$A$1:$AH$1,0)), "")</f>
        <v>16</v>
      </c>
      <c r="R23" s="10">
        <f ca="1">IFERROR(INDEX(REPORT_DATA_BY_ZONE!$A:$AH,$D23,MATCH(R$8,REPORT_DATA_BY_ZONE!$A$1:$AH$1,0)), "")</f>
        <v>4</v>
      </c>
      <c r="S23" s="10">
        <f ca="1">IFERROR(INDEX(REPORT_DATA_BY_ZONE!$A:$AH,$D23,MATCH(S$8,REPORT_DATA_BY_ZONE!$A$1:$AH$1,0)), "")</f>
        <v>47</v>
      </c>
    </row>
    <row r="24" spans="1:19" ht="15" customHeight="1">
      <c r="C24" s="64" t="str">
        <f>CONCATENATE(YEAR,":",MONTH,":3:",WEEKLY_REPORT_DAY,":", $A$1)</f>
        <v>2016:3:3:7:ZHUNAN</v>
      </c>
      <c r="D24" s="64">
        <f>MATCH($C24,REPORT_DATA_BY_ZONE!$A:$A, 0)</f>
        <v>110</v>
      </c>
      <c r="E24" s="19" t="s">
        <v>797</v>
      </c>
      <c r="F24" s="13"/>
      <c r="G24" s="13"/>
      <c r="H24" s="10">
        <f ca="1">IFERROR(INDEX(REPORT_DATA_BY_ZONE!$A:$AH,$D24,MATCH(H$8,REPORT_DATA_BY_ZONE!$A$1:$AH$1,0)), "")</f>
        <v>1</v>
      </c>
      <c r="I24" s="10">
        <f ca="1">IFERROR(INDEX(REPORT_DATA_BY_ZONE!$A:$AH,$D24,MATCH(I$8,REPORT_DATA_BY_ZONE!$A$1:$AH$1,0)), "")</f>
        <v>2</v>
      </c>
      <c r="J24" s="10">
        <f ca="1">IFERROR(INDEX(REPORT_DATA_BY_ZONE!$A:$AH,$D24,MATCH(J$8,REPORT_DATA_BY_ZONE!$A$1:$AH$1,0)), "")</f>
        <v>9</v>
      </c>
      <c r="K24" s="10">
        <f ca="1">IFERROR(INDEX(REPORT_DATA_BY_ZONE!$A:$AH,$D24,MATCH(K$8,REPORT_DATA_BY_ZONE!$A$1:$AH$1,0)), "")</f>
        <v>14</v>
      </c>
      <c r="L24" s="47">
        <f ca="1">IFERROR(INDEX(REPORT_DATA_BY_ZONE!$A:$AH,$D24,MATCH(L$8,REPORT_DATA_BY_ZONE!$A$1:$AH$1,0)), "")</f>
        <v>4</v>
      </c>
      <c r="M24" s="10">
        <f ca="1">IFERROR(INDEX(REPORT_DATA_BY_ZONE!$A:$AH,$D24,MATCH(M$8,REPORT_DATA_BY_ZONE!$A$1:$AH$1,0)), "")</f>
        <v>0</v>
      </c>
      <c r="N24" s="50">
        <f ca="1">IFERROR(INDEX(REPORT_DATA_BY_ZONE!$A:$AH,$D24,MATCH(N$8,REPORT_DATA_BY_ZONE!$A$1:$AH$1,0)), "")</f>
        <v>27</v>
      </c>
      <c r="O24" s="10">
        <f ca="1">IFERROR(INDEX(REPORT_DATA_BY_ZONE!$A:$AH,$D24,MATCH(O$8,REPORT_DATA_BY_ZONE!$A$1:$AH$1,0)), "")</f>
        <v>14</v>
      </c>
      <c r="P24" s="10">
        <f ca="1">IFERROR(INDEX(REPORT_DATA_BY_ZONE!$A:$AH,$D24,MATCH(P$8,REPORT_DATA_BY_ZONE!$A$1:$AH$1,0)), "")</f>
        <v>48</v>
      </c>
      <c r="Q24" s="10">
        <f ca="1">IFERROR(INDEX(REPORT_DATA_BY_ZONE!$A:$AH,$D24,MATCH(Q$8,REPORT_DATA_BY_ZONE!$A$1:$AH$1,0)), "")</f>
        <v>23</v>
      </c>
      <c r="R24" s="10">
        <f ca="1">IFERROR(INDEX(REPORT_DATA_BY_ZONE!$A:$AH,$D24,MATCH(R$8,REPORT_DATA_BY_ZONE!$A$1:$AH$1,0)), "")</f>
        <v>0</v>
      </c>
      <c r="S24" s="10">
        <f ca="1">IFERROR(INDEX(REPORT_DATA_BY_ZONE!$A:$AH,$D24,MATCH(S$8,REPORT_DATA_BY_ZONE!$A$1:$AH$1,0)), "")</f>
        <v>50</v>
      </c>
    </row>
    <row r="25" spans="1:19" ht="15" customHeight="1">
      <c r="C25" s="64" t="str">
        <f>CONCATENATE(YEAR,":",MONTH,":4:",WEEKLY_REPORT_DAY,":", $A$1)</f>
        <v>2016:3:4:7:ZHUNAN</v>
      </c>
      <c r="D25" s="64">
        <f>MATCH($C25,REPORT_DATA_BY_ZONE!$A:$A, 0)</f>
        <v>120</v>
      </c>
      <c r="E25" s="19" t="s">
        <v>798</v>
      </c>
      <c r="F25" s="13"/>
      <c r="G25" s="13"/>
      <c r="H25" s="10">
        <f ca="1">IFERROR(INDEX(REPORT_DATA_BY_ZONE!$A:$AH,$D25,MATCH(H$8,REPORT_DATA_BY_ZONE!$A$1:$AH$1,0)), "")</f>
        <v>0</v>
      </c>
      <c r="I25" s="10">
        <f ca="1">IFERROR(INDEX(REPORT_DATA_BY_ZONE!$A:$AH,$D25,MATCH(I$8,REPORT_DATA_BY_ZONE!$A$1:$AH$1,0)), "")</f>
        <v>2</v>
      </c>
      <c r="J25" s="10">
        <f ca="1">IFERROR(INDEX(REPORT_DATA_BY_ZONE!$A:$AH,$D25,MATCH(J$8,REPORT_DATA_BY_ZONE!$A$1:$AH$1,0)), "")</f>
        <v>8</v>
      </c>
      <c r="K25" s="10">
        <f ca="1">IFERROR(INDEX(REPORT_DATA_BY_ZONE!$A:$AH,$D25,MATCH(K$8,REPORT_DATA_BY_ZONE!$A$1:$AH$1,0)), "")</f>
        <v>12</v>
      </c>
      <c r="L25" s="47">
        <f ca="1">IFERROR(INDEX(REPORT_DATA_BY_ZONE!$A:$AH,$D25,MATCH(L$8,REPORT_DATA_BY_ZONE!$A$1:$AH$1,0)), "")</f>
        <v>2</v>
      </c>
      <c r="M25" s="10">
        <f ca="1">IFERROR(INDEX(REPORT_DATA_BY_ZONE!$A:$AH,$D25,MATCH(M$8,REPORT_DATA_BY_ZONE!$A$1:$AH$1,0)), "")</f>
        <v>2</v>
      </c>
      <c r="N25" s="50">
        <f ca="1">IFERROR(INDEX(REPORT_DATA_BY_ZONE!$A:$AH,$D25,MATCH(N$8,REPORT_DATA_BY_ZONE!$A$1:$AH$1,0)), "")</f>
        <v>24</v>
      </c>
      <c r="O25" s="10">
        <f ca="1">IFERROR(INDEX(REPORT_DATA_BY_ZONE!$A:$AH,$D25,MATCH(O$8,REPORT_DATA_BY_ZONE!$A$1:$AH$1,0)), "")</f>
        <v>15</v>
      </c>
      <c r="P25" s="10">
        <f ca="1">IFERROR(INDEX(REPORT_DATA_BY_ZONE!$A:$AH,$D25,MATCH(P$8,REPORT_DATA_BY_ZONE!$A$1:$AH$1,0)), "")</f>
        <v>45</v>
      </c>
      <c r="Q25" s="10">
        <f ca="1">IFERROR(INDEX(REPORT_DATA_BY_ZONE!$A:$AH,$D25,MATCH(Q$8,REPORT_DATA_BY_ZONE!$A$1:$AH$1,0)), "")</f>
        <v>32</v>
      </c>
      <c r="R25" s="10">
        <f ca="1">IFERROR(INDEX(REPORT_DATA_BY_ZONE!$A:$AH,$D25,MATCH(R$8,REPORT_DATA_BY_ZONE!$A$1:$AH$1,0)), "")</f>
        <v>1</v>
      </c>
      <c r="S25" s="10">
        <f ca="1">IFERROR(INDEX(REPORT_DATA_BY_ZONE!$A:$AH,$D25,MATCH(S$8,REPORT_DATA_BY_ZONE!$A$1:$AH$1,0)), "")</f>
        <v>35</v>
      </c>
    </row>
    <row r="26" spans="1:19" ht="15" customHeight="1">
      <c r="C26" s="64" t="str">
        <f>CONCATENATE(YEAR,":",MONTH,":5:",WEEKLY_REPORT_DAY,":", $A$1)</f>
        <v>2016:3:5:7:ZHUNAN</v>
      </c>
      <c r="D26" s="64" t="e">
        <f>MATCH($C26,REPORT_DATA_BY_ZONE!$A:$A, 0)</f>
        <v>#N/A</v>
      </c>
      <c r="E26" s="19" t="s">
        <v>799</v>
      </c>
      <c r="F26" s="13"/>
      <c r="G26" s="13"/>
      <c r="H26" s="10" t="str">
        <f ca="1">IFERROR(INDEX(REPORT_DATA_BY_ZONE!$A:$AH,$D26,MATCH(H$8,REPORT_DATA_BY_ZONE!$A$1:$AH$1,0)), "")</f>
        <v/>
      </c>
      <c r="I26" s="10" t="str">
        <f ca="1">IFERROR(INDEX(REPORT_DATA_BY_ZONE!$A:$AH,$D26,MATCH(I$8,REPORT_DATA_BY_ZONE!$A$1:$AH$1,0)), "")</f>
        <v/>
      </c>
      <c r="J26" s="10" t="str">
        <f ca="1">IFERROR(INDEX(REPORT_DATA_BY_ZONE!$A:$AH,$D26,MATCH(J$8,REPORT_DATA_BY_ZONE!$A$1:$AH$1,0)), "")</f>
        <v/>
      </c>
      <c r="K26" s="10" t="str">
        <f ca="1">IFERROR(INDEX(REPORT_DATA_BY_ZONE!$A:$AH,$D26,MATCH(K$8,REPORT_DATA_BY_ZONE!$A$1:$AH$1,0)), "")</f>
        <v/>
      </c>
      <c r="L26" s="47" t="str">
        <f ca="1">IFERROR(INDEX(REPORT_DATA_BY_ZONE!$A:$AH,$D26,MATCH(L$8,REPORT_DATA_BY_ZONE!$A$1:$AH$1,0)), "")</f>
        <v/>
      </c>
      <c r="M26" s="10" t="str">
        <f ca="1">IFERROR(INDEX(REPORT_DATA_BY_ZONE!$A:$AH,$D26,MATCH(M$8,REPORT_DATA_BY_ZONE!$A$1:$AH$1,0)), "")</f>
        <v/>
      </c>
      <c r="N26" s="50" t="str">
        <f ca="1">IFERROR(INDEX(REPORT_DATA_BY_ZONE!$A:$AH,$D26,MATCH(N$8,REPORT_DATA_BY_ZONE!$A$1:$AH$1,0)), "")</f>
        <v/>
      </c>
      <c r="O26" s="10" t="str">
        <f ca="1">IFERROR(INDEX(REPORT_DATA_BY_ZONE!$A:$AH,$D26,MATCH(O$8,REPORT_DATA_BY_ZONE!$A$1:$AH$1,0)), "")</f>
        <v/>
      </c>
      <c r="P26" s="10" t="str">
        <f ca="1">IFERROR(INDEX(REPORT_DATA_BY_ZONE!$A:$AH,$D26,MATCH(P$8,REPORT_DATA_BY_ZONE!$A$1:$AH$1,0)), "")</f>
        <v/>
      </c>
      <c r="Q26" s="10" t="str">
        <f ca="1">IFERROR(INDEX(REPORT_DATA_BY_ZONE!$A:$AH,$D26,MATCH(Q$8,REPORT_DATA_BY_ZONE!$A$1:$AH$1,0)), "")</f>
        <v/>
      </c>
      <c r="R26" s="10" t="str">
        <f ca="1">IFERROR(INDEX(REPORT_DATA_BY_ZONE!$A:$AH,$D26,MATCH(R$8,REPORT_DATA_BY_ZONE!$A$1:$AH$1,0)), "")</f>
        <v/>
      </c>
      <c r="S26" s="10" t="str">
        <f ca="1">IFERROR(INDEX(REPORT_DATA_BY_ZONE!$A:$AH,$D26,MATCH(S$8,REPORT_DATA_BY_ZONE!$A$1:$AH$1,0)), "")</f>
        <v/>
      </c>
    </row>
    <row r="27" spans="1:19" ht="15" customHeight="1">
      <c r="E27" s="16" t="s">
        <v>819</v>
      </c>
      <c r="F27" s="14"/>
      <c r="G27" s="14"/>
      <c r="H27" s="17">
        <f ca="1">SUM(H22:H26)</f>
        <v>1</v>
      </c>
      <c r="I27" s="17">
        <f t="shared" ref="I27:R27" ca="1" si="2">SUM(I22:I26)</f>
        <v>8</v>
      </c>
      <c r="J27" s="17">
        <f t="shared" ca="1" si="2"/>
        <v>36</v>
      </c>
      <c r="K27" s="17">
        <f t="shared" ca="1" si="2"/>
        <v>57</v>
      </c>
      <c r="L27" s="49">
        <f t="shared" ca="1" si="2"/>
        <v>7</v>
      </c>
      <c r="M27" s="17">
        <f t="shared" ca="1" si="2"/>
        <v>4</v>
      </c>
      <c r="N27" s="52">
        <f t="shared" ca="1" si="2"/>
        <v>119</v>
      </c>
      <c r="O27" s="17">
        <f t="shared" ca="1" si="2"/>
        <v>55</v>
      </c>
      <c r="P27" s="17">
        <f t="shared" ca="1" si="2"/>
        <v>181</v>
      </c>
      <c r="Q27" s="17">
        <f t="shared" ca="1" si="2"/>
        <v>104</v>
      </c>
      <c r="R27" s="17">
        <f t="shared" ca="1" si="2"/>
        <v>5</v>
      </c>
      <c r="S27" s="17">
        <f ca="1">SUM(S22:S26)</f>
        <v>188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">
    <cfRule type="expression" dxfId="103" priority="10">
      <formula>AND(M$9&lt;&gt;"",M18&gt;=M$9)</formula>
    </cfRule>
  </conditionalFormatting>
  <conditionalFormatting sqref="M18:S18">
    <cfRule type="expression" dxfId="102" priority="9">
      <formula>J18=""</formula>
    </cfRule>
    <cfRule type="expression" dxfId="101" priority="11">
      <formula>AND(M$10&lt;&gt;"",M18&lt;M$10)</formula>
    </cfRule>
    <cfRule type="expression" dxfId="100" priority="12">
      <formula>AND(M$10&lt;&gt;"",M18&gt;=M$10)</formula>
    </cfRule>
  </conditionalFormatting>
  <conditionalFormatting sqref="M13:S13">
    <cfRule type="expression" dxfId="99" priority="2">
      <formula>AND(M$9&lt;&gt;"",M13&gt;=M$9)</formula>
    </cfRule>
  </conditionalFormatting>
  <conditionalFormatting sqref="M13:S13">
    <cfRule type="expression" dxfId="98" priority="1">
      <formula>J13=""</formula>
    </cfRule>
    <cfRule type="expression" dxfId="97" priority="3">
      <formula>AND(M$10&lt;&gt;"",M13&lt;M$10)</formula>
    </cfRule>
    <cfRule type="expression" dxfId="96" priority="4">
      <formula>AND(M$10&lt;&gt;"",M13&gt;=M$10)</formula>
    </cfRule>
  </conditionalFormatting>
  <conditionalFormatting sqref="M12:S14 M17:S18">
    <cfRule type="expression" dxfId="95" priority="13">
      <formula>J12=""</formula>
    </cfRule>
    <cfRule type="expression" dxfId="94" priority="14">
      <formula>AND(M$9&lt;&gt;"",M12&gt;=M$9)</formula>
    </cfRule>
    <cfRule type="expression" dxfId="93" priority="15">
      <formula>AND(M$10&lt;&gt;"",M12&lt;M$10)</formula>
    </cfRule>
    <cfRule type="expression" dxfId="92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G13" sqref="G1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2016:1:2:7:ZHUNAN</v>
      </c>
      <c r="AP77" s="27">
        <f t="shared" ref="AP77:AP88" ca="1" si="13">MATCH(AO77,INDIRECT(CONCATENATE($X$93,"$A:$A")),0)</f>
        <v>12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32</v>
      </c>
      <c r="AS77" s="21">
        <f t="shared" ca="1" si="14"/>
        <v>0</v>
      </c>
      <c r="AT77" s="21">
        <f t="shared" ca="1" si="14"/>
        <v>20</v>
      </c>
      <c r="AU77" s="21">
        <f t="shared" ca="1" si="14"/>
        <v>0</v>
      </c>
      <c r="AV77" s="21">
        <f t="shared" ref="AV77:AV88" si="15">ROUND(1*$X$97/$X$99,0)</f>
        <v>1</v>
      </c>
      <c r="AW77" s="21">
        <f t="shared" ref="AW77:AW88" si="16">6*$X$97</f>
        <v>30</v>
      </c>
      <c r="AX77" s="21">
        <f t="shared" ref="AX77:AX88" si="17">3*$X$97</f>
        <v>15</v>
      </c>
      <c r="AY77" s="21">
        <f t="shared" ref="AY77:AY88" si="18">5*$X$97</f>
        <v>25</v>
      </c>
      <c r="AZ77" s="21">
        <f t="shared" ref="AZ77:AZ88" si="19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2016:1:3:7:ZHUNAN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1</v>
      </c>
      <c r="AW78" s="21">
        <f t="shared" si="16"/>
        <v>30</v>
      </c>
      <c r="AX78" s="21">
        <f t="shared" si="17"/>
        <v>15</v>
      </c>
      <c r="AY78" s="21">
        <f t="shared" si="18"/>
        <v>25</v>
      </c>
      <c r="AZ78" s="21">
        <f t="shared" si="19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2016:1:4:7:ZHUNAN</v>
      </c>
      <c r="AP79" s="27">
        <f t="shared" ca="1" si="13"/>
        <v>23</v>
      </c>
      <c r="AQ79" s="21">
        <f t="shared" ca="1" si="14"/>
        <v>3</v>
      </c>
      <c r="AR79" s="21">
        <f t="shared" ca="1" si="14"/>
        <v>27</v>
      </c>
      <c r="AS79" s="21">
        <f t="shared" ca="1" si="14"/>
        <v>9</v>
      </c>
      <c r="AT79" s="21">
        <f t="shared" ca="1" si="14"/>
        <v>29</v>
      </c>
      <c r="AU79" s="21">
        <f t="shared" ca="1" si="14"/>
        <v>0</v>
      </c>
      <c r="AV79" s="21">
        <f t="shared" si="15"/>
        <v>1</v>
      </c>
      <c r="AW79" s="21">
        <f t="shared" si="16"/>
        <v>30</v>
      </c>
      <c r="AX79" s="21">
        <f t="shared" si="17"/>
        <v>15</v>
      </c>
      <c r="AY79" s="21">
        <f t="shared" si="18"/>
        <v>25</v>
      </c>
      <c r="AZ79" s="21">
        <f t="shared" si="19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2016:1:5:7:ZHUNAN</v>
      </c>
      <c r="AP80" s="27">
        <f t="shared" ca="1" si="13"/>
        <v>34</v>
      </c>
      <c r="AQ80" s="21">
        <f t="shared" ca="1" si="14"/>
        <v>2</v>
      </c>
      <c r="AR80" s="21">
        <f t="shared" ca="1" si="14"/>
        <v>28</v>
      </c>
      <c r="AS80" s="21">
        <f t="shared" ca="1" si="14"/>
        <v>16</v>
      </c>
      <c r="AT80" s="21">
        <f t="shared" ca="1" si="14"/>
        <v>24</v>
      </c>
      <c r="AU80" s="21">
        <f t="shared" ca="1" si="14"/>
        <v>0</v>
      </c>
      <c r="AV80" s="21">
        <f t="shared" si="15"/>
        <v>1</v>
      </c>
      <c r="AW80" s="21">
        <f t="shared" si="16"/>
        <v>30</v>
      </c>
      <c r="AX80" s="21">
        <f t="shared" si="17"/>
        <v>15</v>
      </c>
      <c r="AY80" s="21">
        <f t="shared" si="18"/>
        <v>25</v>
      </c>
      <c r="AZ80" s="21">
        <f t="shared" si="19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2016:2:1:7:ZHUNAN</v>
      </c>
      <c r="AP81" s="27">
        <f t="shared" ca="1" si="13"/>
        <v>45</v>
      </c>
      <c r="AQ81" s="21">
        <f t="shared" ca="1" si="14"/>
        <v>0</v>
      </c>
      <c r="AR81" s="21">
        <f t="shared" ca="1" si="14"/>
        <v>22</v>
      </c>
      <c r="AS81" s="21">
        <f t="shared" ca="1" si="14"/>
        <v>6</v>
      </c>
      <c r="AT81" s="21">
        <f t="shared" ca="1" si="14"/>
        <v>23</v>
      </c>
      <c r="AU81" s="21">
        <f t="shared" ca="1" si="14"/>
        <v>0</v>
      </c>
      <c r="AV81" s="21">
        <f t="shared" si="15"/>
        <v>1</v>
      </c>
      <c r="AW81" s="21">
        <f t="shared" si="16"/>
        <v>30</v>
      </c>
      <c r="AX81" s="21">
        <f t="shared" si="17"/>
        <v>15</v>
      </c>
      <c r="AY81" s="21">
        <f t="shared" si="18"/>
        <v>25</v>
      </c>
      <c r="AZ81" s="21">
        <f t="shared" si="19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2016:2:2:7:ZHUNAN</v>
      </c>
      <c r="AP82" s="27">
        <f t="shared" ca="1" si="13"/>
        <v>56</v>
      </c>
      <c r="AQ82" s="21">
        <f t="shared" ca="1" si="14"/>
        <v>2</v>
      </c>
      <c r="AR82" s="21">
        <f t="shared" ca="1" si="14"/>
        <v>13</v>
      </c>
      <c r="AS82" s="21">
        <f t="shared" ca="1" si="14"/>
        <v>9</v>
      </c>
      <c r="AT82" s="21">
        <f t="shared" ca="1" si="14"/>
        <v>21</v>
      </c>
      <c r="AU82" s="21">
        <f t="shared" ca="1" si="14"/>
        <v>4</v>
      </c>
      <c r="AV82" s="21">
        <f t="shared" si="15"/>
        <v>1</v>
      </c>
      <c r="AW82" s="21">
        <f t="shared" si="16"/>
        <v>30</v>
      </c>
      <c r="AX82" s="21">
        <f t="shared" si="17"/>
        <v>15</v>
      </c>
      <c r="AY82" s="21">
        <f t="shared" si="18"/>
        <v>25</v>
      </c>
      <c r="AZ82" s="21">
        <f t="shared" si="19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2016:2:3:7:ZHUNAN</v>
      </c>
      <c r="AP83" s="27">
        <f t="shared" ca="1" si="13"/>
        <v>67</v>
      </c>
      <c r="AQ83" s="21">
        <f t="shared" ca="1" si="14"/>
        <v>0</v>
      </c>
      <c r="AR83" s="21">
        <f t="shared" ca="1" si="14"/>
        <v>19</v>
      </c>
      <c r="AS83" s="21">
        <f t="shared" ca="1" si="14"/>
        <v>11</v>
      </c>
      <c r="AT83" s="21">
        <f t="shared" ca="1" si="14"/>
        <v>29</v>
      </c>
      <c r="AU83" s="21">
        <f t="shared" ca="1" si="14"/>
        <v>1</v>
      </c>
      <c r="AV83" s="21">
        <f t="shared" si="15"/>
        <v>1</v>
      </c>
      <c r="AW83" s="21">
        <f t="shared" si="16"/>
        <v>30</v>
      </c>
      <c r="AX83" s="21">
        <f t="shared" si="17"/>
        <v>15</v>
      </c>
      <c r="AY83" s="21">
        <f t="shared" si="18"/>
        <v>25</v>
      </c>
      <c r="AZ83" s="21">
        <f t="shared" si="19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2016:2:4:7:ZHUNAN</v>
      </c>
      <c r="AP84" s="27">
        <f t="shared" ca="1" si="13"/>
        <v>78</v>
      </c>
      <c r="AQ84" s="21">
        <f t="shared" ca="1" si="14"/>
        <v>1</v>
      </c>
      <c r="AR84" s="21">
        <f t="shared" ca="1" si="14"/>
        <v>28</v>
      </c>
      <c r="AS84" s="21">
        <f t="shared" ca="1" si="14"/>
        <v>12</v>
      </c>
      <c r="AT84" s="21">
        <f t="shared" ca="1" si="14"/>
        <v>35</v>
      </c>
      <c r="AU84" s="21">
        <f t="shared" ca="1" si="14"/>
        <v>5</v>
      </c>
      <c r="AV84" s="21">
        <f t="shared" si="15"/>
        <v>1</v>
      </c>
      <c r="AW84" s="21">
        <f t="shared" si="16"/>
        <v>30</v>
      </c>
      <c r="AX84" s="21">
        <f t="shared" si="17"/>
        <v>15</v>
      </c>
      <c r="AY84" s="21">
        <f t="shared" si="18"/>
        <v>25</v>
      </c>
      <c r="AZ84" s="21">
        <f t="shared" si="19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2016:3:1:7:ZHUNAN</v>
      </c>
      <c r="AP85" s="27">
        <f t="shared" ca="1" si="13"/>
        <v>89</v>
      </c>
      <c r="AQ85" s="21">
        <f t="shared" ca="1" si="14"/>
        <v>1</v>
      </c>
      <c r="AR85" s="21">
        <f t="shared" ca="1" si="14"/>
        <v>35</v>
      </c>
      <c r="AS85" s="21">
        <f t="shared" ca="1" si="14"/>
        <v>16</v>
      </c>
      <c r="AT85" s="21">
        <f t="shared" ca="1" si="14"/>
        <v>33</v>
      </c>
      <c r="AU85" s="21">
        <f t="shared" ca="1" si="14"/>
        <v>0</v>
      </c>
      <c r="AV85" s="21">
        <f t="shared" si="15"/>
        <v>1</v>
      </c>
      <c r="AW85" s="21">
        <f t="shared" si="16"/>
        <v>30</v>
      </c>
      <c r="AX85" s="21">
        <f t="shared" si="17"/>
        <v>15</v>
      </c>
      <c r="AY85" s="21">
        <f t="shared" si="18"/>
        <v>25</v>
      </c>
      <c r="AZ85" s="21">
        <f t="shared" si="19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2016:3:2:7:ZHUNAN</v>
      </c>
      <c r="AP86" s="27">
        <f t="shared" ca="1" si="13"/>
        <v>99</v>
      </c>
      <c r="AQ86" s="21">
        <f t="shared" ca="1" si="14"/>
        <v>1</v>
      </c>
      <c r="AR86" s="21">
        <f t="shared" ca="1" si="14"/>
        <v>33</v>
      </c>
      <c r="AS86" s="21">
        <f t="shared" ca="1" si="14"/>
        <v>10</v>
      </c>
      <c r="AT86" s="21">
        <f t="shared" ca="1" si="14"/>
        <v>16</v>
      </c>
      <c r="AU86" s="21">
        <f t="shared" ca="1" si="14"/>
        <v>4</v>
      </c>
      <c r="AV86" s="21">
        <f t="shared" si="15"/>
        <v>1</v>
      </c>
      <c r="AW86" s="21">
        <f t="shared" si="16"/>
        <v>30</v>
      </c>
      <c r="AX86" s="21">
        <f t="shared" si="17"/>
        <v>15</v>
      </c>
      <c r="AY86" s="21">
        <f t="shared" si="18"/>
        <v>25</v>
      </c>
      <c r="AZ86" s="21">
        <f t="shared" si="19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2016:3:3:7:ZHUNAN</v>
      </c>
      <c r="AP87" s="27">
        <f t="shared" ca="1" si="13"/>
        <v>110</v>
      </c>
      <c r="AQ87" s="21">
        <f t="shared" ca="1" si="14"/>
        <v>0</v>
      </c>
      <c r="AR87" s="21">
        <f t="shared" ca="1" si="14"/>
        <v>27</v>
      </c>
      <c r="AS87" s="21">
        <f t="shared" ca="1" si="14"/>
        <v>14</v>
      </c>
      <c r="AT87" s="21">
        <f t="shared" ca="1" si="14"/>
        <v>23</v>
      </c>
      <c r="AU87" s="21">
        <f t="shared" ca="1" si="14"/>
        <v>0</v>
      </c>
      <c r="AV87" s="21">
        <f t="shared" si="15"/>
        <v>1</v>
      </c>
      <c r="AW87" s="21">
        <f t="shared" si="16"/>
        <v>30</v>
      </c>
      <c r="AX87" s="21">
        <f t="shared" si="17"/>
        <v>15</v>
      </c>
      <c r="AY87" s="21">
        <f t="shared" si="18"/>
        <v>25</v>
      </c>
      <c r="AZ87" s="21">
        <f t="shared" si="19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2016:3:4:7:ZHUNAN</v>
      </c>
      <c r="AP88" s="27">
        <f t="shared" ca="1" si="13"/>
        <v>120</v>
      </c>
      <c r="AQ88" s="21">
        <f t="shared" ca="1" si="14"/>
        <v>2</v>
      </c>
      <c r="AR88" s="21">
        <f t="shared" ca="1" si="14"/>
        <v>24</v>
      </c>
      <c r="AS88" s="21">
        <f t="shared" ca="1" si="14"/>
        <v>15</v>
      </c>
      <c r="AT88" s="21">
        <f t="shared" ca="1" si="14"/>
        <v>32</v>
      </c>
      <c r="AU88" s="21">
        <f t="shared" ca="1" si="14"/>
        <v>1</v>
      </c>
      <c r="AV88" s="21">
        <f t="shared" si="15"/>
        <v>1</v>
      </c>
      <c r="AW88" s="21">
        <f t="shared" si="16"/>
        <v>30</v>
      </c>
      <c r="AX88" s="21">
        <f t="shared" si="17"/>
        <v>15</v>
      </c>
      <c r="AY88" s="21">
        <f t="shared" si="18"/>
        <v>25</v>
      </c>
      <c r="AZ88" s="21">
        <f t="shared" si="19"/>
        <v>5</v>
      </c>
    </row>
    <row r="89" spans="23:52">
      <c r="AC89" s="7">
        <f ca="1">SUMIFS(AC53:AC88, $X53:$X88,YEAR,AC53:AC88,"&lt;&gt;#N/A")</f>
        <v>10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2021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2343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2344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5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59
Actual YTD 年度實際:    5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2014  4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2015  20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2016  10</v>
      </c>
    </row>
    <row r="107" spans="23:50" ht="23.25">
      <c r="W107" s="7" t="s">
        <v>1479</v>
      </c>
      <c r="X107" s="42" t="str">
        <f>$X$91</f>
        <v>Zhunan Zone</v>
      </c>
    </row>
    <row r="108" spans="23:50">
      <c r="X108" s="40" t="str">
        <f>$X$92</f>
        <v>竹南地帶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E2" sqref="E2:E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2021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2736</v>
      </c>
      <c r="E2" s="75" t="str">
        <f>$A$3</f>
        <v>竹南地區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2735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ZHUNAN_DISTRICT_GRAPH!$AC$89</f>
        <v>5</v>
      </c>
      <c r="I5" s="88"/>
      <c r="J5" s="88"/>
      <c r="K5" s="89"/>
      <c r="L5" s="45">
        <f>$M$23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2347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2309</v>
      </c>
      <c r="C12" s="64" t="str">
        <f>CONCATENATE(YEAR,":",MONTH,":",WEEK,":",WEEKDAY,":",$B12)</f>
        <v>2016:3:4:7:ZHUNAN_ZL</v>
      </c>
      <c r="D12" s="64">
        <f>MATCH($C12,REPORT_DATA_BY_COMP!$A:$A,0)</f>
        <v>1077</v>
      </c>
      <c r="E12" s="65" t="str">
        <f>SUBSTITUTE(VLOOKUP($B12,COMP_LIST!$A:$AA,5,FALSE),"EL","")</f>
        <v>E. Marks / Lindahl ZL</v>
      </c>
      <c r="F12" s="4" t="str">
        <f>VLOOKUP($B12,COMP_LIST!$A:$AA,3,FALSE)</f>
        <v>Zhunan ZL</v>
      </c>
      <c r="G12" s="4" t="str">
        <f>VLOOKUP($B12,COMP_LIST!$A:$AA,4,FALSE)</f>
        <v>竹南長老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0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2178</v>
      </c>
      <c r="C13" s="64" t="str">
        <f>CONCATENATE(YEAR,":",MONTH,":",WEEK,":",WEEKDAY,":",$B13)</f>
        <v>2016:3:4:7:XIANGSHAN_E</v>
      </c>
      <c r="D13" s="64">
        <f>MATCH($C13,REPORT_DATA_BY_COMP!$A:$A,0)</f>
        <v>1046</v>
      </c>
      <c r="E13" s="65" t="str">
        <f>SUBSTITUTE(VLOOKUP($B13,COMP_LIST!$A:$AA,5,FALSE),"EL","")</f>
        <v>E. Diepeveen DL  / Jensen</v>
      </c>
      <c r="F13" s="4" t="str">
        <f>VLOOKUP($B13,COMP_LIST!$A:$AA,3,FALSE)</f>
        <v>Xiangshan E</v>
      </c>
      <c r="G13" s="4" t="str">
        <f>VLOOKUP($B13,COMP_LIST!$A:$AA,4,FALSE)</f>
        <v>香山長老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12</v>
      </c>
      <c r="O13" s="10">
        <f>IFERROR(INDEX(REPORT_DATA_BY_COMP!$A:$AH,$D13,MATCH(O$8,REPORT_DATA_BY_COMP!$A$1:$AH$1,0)), "")</f>
        <v>6</v>
      </c>
      <c r="P13" s="10">
        <f>IFERROR(INDEX(REPORT_DATA_BY_COMP!$A:$AH,$D13,MATCH(P$8,REPORT_DATA_BY_COMP!$A$1:$AH$1,0)), "")</f>
        <v>13</v>
      </c>
      <c r="Q13" s="10">
        <f>IFERROR(INDEX(REPORT_DATA_BY_COMP!$A:$AH,$D13,MATCH(Q$8,REPORT_DATA_BY_COMP!$A$1:$AH$1,0)), "")</f>
        <v>13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2305</v>
      </c>
      <c r="C14" s="64" t="str">
        <f>CONCATENATE(YEAR,":",MONTH,":",WEEK,":",WEEKDAY,":",$B14)</f>
        <v>2016:3:4:7:ZHUNAN_S</v>
      </c>
      <c r="D14" s="64">
        <f>MATCH($C14,REPORT_DATA_BY_COMP!$A:$A,0)</f>
        <v>1076</v>
      </c>
      <c r="E14" s="65" t="str">
        <f>SUBSTITUTE(VLOOKUP($B14,COMP_LIST!$A:$AA,5,FALSE),"EL","")</f>
        <v>S. Kho / Miller</v>
      </c>
      <c r="F14" s="4" t="str">
        <f>VLOOKUP($B14,COMP_LIST!$A:$AA,3,FALSE)</f>
        <v>Zhunan S</v>
      </c>
      <c r="G14" s="4" t="str">
        <f>VLOOKUP($B14,COMP_LIST!$A:$AA,4,FALSE)</f>
        <v>竹南姐妹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9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/>
      <c r="E15" s="8" t="s">
        <v>819</v>
      </c>
      <c r="F15" s="9"/>
      <c r="G15" s="9"/>
      <c r="H15" s="11">
        <f>SUM(H12:H14)</f>
        <v>0</v>
      </c>
      <c r="I15" s="11">
        <f t="shared" ref="I15:S15" si="0">SUM(I12:I14)</f>
        <v>1</v>
      </c>
      <c r="J15" s="11">
        <f t="shared" si="0"/>
        <v>7</v>
      </c>
      <c r="K15" s="11">
        <f t="shared" si="0"/>
        <v>10</v>
      </c>
      <c r="L15" s="48">
        <f t="shared" si="0"/>
        <v>1</v>
      </c>
      <c r="M15" s="57">
        <f t="shared" si="0"/>
        <v>0</v>
      </c>
      <c r="N15" s="51">
        <f t="shared" si="0"/>
        <v>19</v>
      </c>
      <c r="O15" s="11">
        <f t="shared" si="0"/>
        <v>9</v>
      </c>
      <c r="P15" s="11">
        <f t="shared" si="0"/>
        <v>29</v>
      </c>
      <c r="Q15" s="11">
        <f t="shared" si="0"/>
        <v>25</v>
      </c>
      <c r="R15" s="11">
        <f t="shared" si="0"/>
        <v>1</v>
      </c>
      <c r="S15" s="11">
        <f t="shared" si="0"/>
        <v>22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2703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2016:3:1:7:ZHUNAN</v>
      </c>
      <c r="D18" s="64">
        <f>MATCH($C18,REPORT_DATA_BY_DISTRICT!$A:$A, 0)</f>
        <v>255</v>
      </c>
      <c r="E18" s="19" t="s">
        <v>796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6</v>
      </c>
      <c r="K18" s="10">
        <f>IFERROR(INDEX(REPORT_DATA_BY_DISTRICT!$A:$AH,$D18,MATCH(K$8,REPORT_DATA_BY_DISTRICT!$A$1:$AH$1,0)), "")</f>
        <v>10</v>
      </c>
      <c r="L18" s="10">
        <f>IFERROR(INDEX(REPORT_DATA_BY_DISTRICT!$A:$AH,$D18,MATCH(L$8,REPORT_DATA_BY_DISTRICT!$A$1:$AH$1,0)), "")</f>
        <v>1</v>
      </c>
      <c r="M18" s="10">
        <f>IFERROR(INDEX(REPORT_DATA_BY_DISTRICT!$A:$AH,$D18,MATCH(M$8,REPORT_DATA_BY_DISTRICT!$A$1:$AH$1,0)), "")</f>
        <v>1</v>
      </c>
      <c r="N18" s="10">
        <f>IFERROR(INDEX(REPORT_DATA_BY_DISTRICT!$A:$AH,$D18,MATCH(N$8,REPORT_DATA_BY_DISTRICT!$A$1:$AH$1,0)), "")</f>
        <v>21</v>
      </c>
      <c r="O18" s="10">
        <f>IFERROR(INDEX(REPORT_DATA_BY_DISTRICT!$A:$AH,$D18,MATCH(O$8,REPORT_DATA_BY_DISTRICT!$A$1:$AH$1,0)), "")</f>
        <v>8</v>
      </c>
      <c r="P18" s="10">
        <f>IFERROR(INDEX(REPORT_DATA_BY_DISTRICT!$A:$AH,$D18,MATCH(P$8,REPORT_DATA_BY_DISTRICT!$A$1:$AH$1,0)), "")</f>
        <v>33</v>
      </c>
      <c r="Q18" s="10">
        <f>IFERROR(INDEX(REPORT_DATA_BY_DISTRICT!$A:$AH,$D18,MATCH(Q$8,REPORT_DATA_BY_DISTRICT!$A$1:$AH$1,0)), "")</f>
        <v>25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37</v>
      </c>
    </row>
    <row r="19" spans="3:19" ht="15" customHeight="1">
      <c r="C19" s="64" t="str">
        <f>CONCATENATE(YEAR,":",MONTH,":2:",WEEKLY_REPORT_DAY,":", $A$1)</f>
        <v>2016:3:2:7:ZHUNAN</v>
      </c>
      <c r="D19" s="64">
        <f>MATCH($C19,REPORT_DATA_BY_DISTRICT!$A:$A, 0)</f>
        <v>284</v>
      </c>
      <c r="E19" s="19" t="s">
        <v>795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10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22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25</v>
      </c>
      <c r="Q19" s="10">
        <f>IFERROR(INDEX(REPORT_DATA_BY_DISTRICT!$A:$AH,$D19,MATCH(Q$8,REPORT_DATA_BY_DISTRICT!$A$1:$AH$1,0)), "")</f>
        <v>8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CONCATENATE(YEAR,":",MONTH,":3:",WEEKLY_REPORT_DAY,":", $A$1)</f>
        <v>2016:3:3:7:ZHUNAN</v>
      </c>
      <c r="D20" s="64">
        <f>MATCH($C20,REPORT_DATA_BY_DISTRICT!$A:$A, 0)</f>
        <v>314</v>
      </c>
      <c r="E20" s="19" t="s">
        <v>797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8</v>
      </c>
      <c r="K20" s="10">
        <f>IFERROR(INDEX(REPORT_DATA_BY_DISTRICT!$A:$AH,$D20,MATCH(K$8,REPORT_DATA_BY_DISTRICT!$A$1:$AH$1,0)), "")</f>
        <v>12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21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31</v>
      </c>
    </row>
    <row r="21" spans="3:19" ht="15" customHeight="1">
      <c r="C21" s="64" t="str">
        <f>CONCATENATE(YEAR,":",MONTH,":4:",WEEKLY_REPORT_DAY,":", $A$1)</f>
        <v>2016:3:4:7:ZHUNAN</v>
      </c>
      <c r="D21" s="64">
        <f>MATCH($C21,REPORT_DATA_BY_DISTRICT!$A:$A, 0)</f>
        <v>343</v>
      </c>
      <c r="E21" s="19" t="s">
        <v>798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19</v>
      </c>
      <c r="O21" s="10">
        <f>IFERROR(INDEX(REPORT_DATA_BY_DISTRICT!$A:$AH,$D21,MATCH(O$8,REPORT_DATA_BY_DISTRICT!$A$1:$AH$1,0)), "")</f>
        <v>9</v>
      </c>
      <c r="P21" s="10">
        <f>IFERROR(INDEX(REPORT_DATA_BY_DISTRICT!$A:$AH,$D21,MATCH(P$8,REPORT_DATA_BY_DISTRICT!$A$1:$AH$1,0)), "")</f>
        <v>29</v>
      </c>
      <c r="Q21" s="10">
        <f>IFERROR(INDEX(REPORT_DATA_BY_DISTRICT!$A:$AH,$D21,MATCH(Q$8,REPORT_DATA_BY_DISTRICT!$A$1:$AH$1,0)), "")</f>
        <v>25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22</v>
      </c>
    </row>
    <row r="22" spans="3:19" ht="15" customHeight="1">
      <c r="C22" s="64" t="str">
        <f>CONCATENATE(YEAR,":",MONTH,":5:",WEEKLY_REPORT_DAY,":", $A$1)</f>
        <v>2016:3:5:7:ZHUNAN</v>
      </c>
      <c r="D22" s="64" t="e">
        <f>MATCH($C22,REPORT_DATA_BY_DISTRICT!$A:$A, 0)</f>
        <v>#N/A</v>
      </c>
      <c r="E22" s="19" t="s">
        <v>799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819</v>
      </c>
      <c r="F23" s="14"/>
      <c r="G23" s="14"/>
      <c r="H23" s="17">
        <f>SUM(H18:H22)</f>
        <v>0</v>
      </c>
      <c r="I23" s="17">
        <f t="shared" ref="I23:R23" si="1">SUM(I18:I22)</f>
        <v>3</v>
      </c>
      <c r="J23" s="17">
        <f t="shared" si="1"/>
        <v>28</v>
      </c>
      <c r="K23" s="17">
        <f t="shared" si="1"/>
        <v>42</v>
      </c>
      <c r="L23" s="49">
        <f t="shared" si="1"/>
        <v>3</v>
      </c>
      <c r="M23" s="17">
        <f t="shared" si="1"/>
        <v>2</v>
      </c>
      <c r="N23" s="52">
        <f t="shared" si="1"/>
        <v>83</v>
      </c>
      <c r="O23" s="17">
        <f t="shared" si="1"/>
        <v>33</v>
      </c>
      <c r="P23" s="17">
        <f t="shared" si="1"/>
        <v>117</v>
      </c>
      <c r="Q23" s="17">
        <f t="shared" si="1"/>
        <v>75</v>
      </c>
      <c r="R23" s="17">
        <f t="shared" si="1"/>
        <v>4</v>
      </c>
      <c r="S23" s="17">
        <f>SUM(S18:S22)</f>
        <v>115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91" priority="1">
      <formula>J12=""</formula>
    </cfRule>
    <cfRule type="expression" dxfId="90" priority="2">
      <formula>AND(M$9&lt;&gt;"",M12&gt;=M$9)</formula>
    </cfRule>
    <cfRule type="expression" dxfId="89" priority="3">
      <formula>AND(M$10&lt;&gt;"",M12&lt;M$10)</formula>
    </cfRule>
    <cfRule type="expression" dxfId="8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2" sqref="E2:E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2016:1:2:7:ZHUNAN</v>
      </c>
      <c r="AP77" s="27">
        <f t="shared" ref="AP77:AP88" ca="1" si="12">MATCH(AO77,INDIRECT(CONCATENATE($X$93,"$A:$A")),0)</f>
        <v>33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22</v>
      </c>
      <c r="AS77" s="21">
        <f t="shared" ca="1" si="13"/>
        <v>0</v>
      </c>
      <c r="AT77" s="21">
        <f t="shared" ca="1" si="13"/>
        <v>14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2016:1:3:7:ZHUNAN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2016:1:4:7:ZHUNAN</v>
      </c>
      <c r="AP79" s="27">
        <f t="shared" ca="1" si="12"/>
        <v>65</v>
      </c>
      <c r="AQ79" s="21">
        <f t="shared" ca="1" si="13"/>
        <v>0</v>
      </c>
      <c r="AR79" s="21">
        <f t="shared" ca="1" si="13"/>
        <v>18</v>
      </c>
      <c r="AS79" s="21">
        <f t="shared" ca="1" si="13"/>
        <v>6</v>
      </c>
      <c r="AT79" s="21">
        <f t="shared" ca="1" si="13"/>
        <v>23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2016:1:5:7:ZHUNAN</v>
      </c>
      <c r="AP80" s="27">
        <f t="shared" ca="1" si="12"/>
        <v>97</v>
      </c>
      <c r="AQ80" s="21">
        <f t="shared" ca="1" si="13"/>
        <v>1</v>
      </c>
      <c r="AR80" s="21">
        <f t="shared" ca="1" si="13"/>
        <v>15</v>
      </c>
      <c r="AS80" s="21">
        <f t="shared" ca="1" si="13"/>
        <v>7</v>
      </c>
      <c r="AT80" s="21">
        <f t="shared" ca="1" si="13"/>
        <v>16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2016:2:1:7:ZHUNAN</v>
      </c>
      <c r="AP81" s="27">
        <f t="shared" ca="1" si="12"/>
        <v>129</v>
      </c>
      <c r="AQ81" s="21">
        <f t="shared" ca="1" si="13"/>
        <v>0</v>
      </c>
      <c r="AR81" s="21">
        <f t="shared" ca="1" si="13"/>
        <v>14</v>
      </c>
      <c r="AS81" s="21">
        <f t="shared" ca="1" si="13"/>
        <v>2</v>
      </c>
      <c r="AT81" s="21">
        <f t="shared" ca="1" si="13"/>
        <v>14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2016:2:2:7:ZHUNAN</v>
      </c>
      <c r="AP82" s="27">
        <f t="shared" ca="1" si="12"/>
        <v>161</v>
      </c>
      <c r="AQ82" s="21">
        <f t="shared" ca="1" si="13"/>
        <v>1</v>
      </c>
      <c r="AR82" s="21">
        <f t="shared" ca="1" si="13"/>
        <v>5</v>
      </c>
      <c r="AS82" s="21">
        <f t="shared" ca="1" si="13"/>
        <v>3</v>
      </c>
      <c r="AT82" s="21">
        <f t="shared" ca="1" si="13"/>
        <v>13</v>
      </c>
      <c r="AU82" s="21">
        <f t="shared" ca="1" si="13"/>
        <v>3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2016:2:3:7:ZHUNAN</v>
      </c>
      <c r="AP83" s="27">
        <f t="shared" ca="1" si="12"/>
        <v>193</v>
      </c>
      <c r="AQ83" s="21">
        <f t="shared" ca="1" si="13"/>
        <v>0</v>
      </c>
      <c r="AR83" s="21">
        <f t="shared" ca="1" si="13"/>
        <v>9</v>
      </c>
      <c r="AS83" s="21">
        <f t="shared" ca="1" si="13"/>
        <v>3</v>
      </c>
      <c r="AT83" s="21">
        <f t="shared" ca="1" si="13"/>
        <v>18</v>
      </c>
      <c r="AU83" s="21">
        <f t="shared" ca="1" si="13"/>
        <v>0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2016:2:4:7:ZHUNAN</v>
      </c>
      <c r="AP84" s="27">
        <f t="shared" ca="1" si="12"/>
        <v>224</v>
      </c>
      <c r="AQ84" s="21">
        <f t="shared" ca="1" si="13"/>
        <v>1</v>
      </c>
      <c r="AR84" s="21">
        <f t="shared" ca="1" si="13"/>
        <v>16</v>
      </c>
      <c r="AS84" s="21">
        <f t="shared" ca="1" si="13"/>
        <v>8</v>
      </c>
      <c r="AT84" s="21">
        <f t="shared" ca="1" si="13"/>
        <v>17</v>
      </c>
      <c r="AU84" s="21">
        <f t="shared" ca="1" si="13"/>
        <v>5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2016:3:1:7:ZHUNAN</v>
      </c>
      <c r="AP85" s="27">
        <f t="shared" ca="1" si="12"/>
        <v>255</v>
      </c>
      <c r="AQ85" s="21">
        <f t="shared" ca="1" si="13"/>
        <v>1</v>
      </c>
      <c r="AR85" s="21">
        <f t="shared" ca="1" si="13"/>
        <v>21</v>
      </c>
      <c r="AS85" s="21">
        <f t="shared" ca="1" si="13"/>
        <v>8</v>
      </c>
      <c r="AT85" s="21">
        <f t="shared" ca="1" si="13"/>
        <v>25</v>
      </c>
      <c r="AU85" s="21">
        <f t="shared" ca="1" si="13"/>
        <v>0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2016:3:2:7:ZHUNAN</v>
      </c>
      <c r="AP86" s="27">
        <f t="shared" ca="1" si="12"/>
        <v>284</v>
      </c>
      <c r="AQ86" s="21">
        <f t="shared" ca="1" si="13"/>
        <v>1</v>
      </c>
      <c r="AR86" s="21">
        <f t="shared" ca="1" si="13"/>
        <v>22</v>
      </c>
      <c r="AS86" s="21">
        <f t="shared" ca="1" si="13"/>
        <v>7</v>
      </c>
      <c r="AT86" s="21">
        <f t="shared" ca="1" si="13"/>
        <v>8</v>
      </c>
      <c r="AU86" s="21">
        <f t="shared" ca="1" si="13"/>
        <v>3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2016:3:3:7:ZHUNAN</v>
      </c>
      <c r="AP87" s="27">
        <f t="shared" ca="1" si="12"/>
        <v>314</v>
      </c>
      <c r="AQ87" s="21">
        <f t="shared" ca="1" si="13"/>
        <v>0</v>
      </c>
      <c r="AR87" s="21">
        <f t="shared" ca="1" si="13"/>
        <v>21</v>
      </c>
      <c r="AS87" s="21">
        <f t="shared" ca="1" si="13"/>
        <v>9</v>
      </c>
      <c r="AT87" s="21">
        <f t="shared" ca="1" si="13"/>
        <v>17</v>
      </c>
      <c r="AU87" s="21">
        <f t="shared" ca="1" si="13"/>
        <v>0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2016:3:4:7:ZHUNAN</v>
      </c>
      <c r="AP88" s="27">
        <f t="shared" ca="1" si="12"/>
        <v>343</v>
      </c>
      <c r="AQ88" s="21">
        <f t="shared" ca="1" si="13"/>
        <v>0</v>
      </c>
      <c r="AR88" s="21">
        <f t="shared" ca="1" si="13"/>
        <v>19</v>
      </c>
      <c r="AS88" s="21">
        <f t="shared" ca="1" si="13"/>
        <v>9</v>
      </c>
      <c r="AT88" s="21">
        <f t="shared" ca="1" si="13"/>
        <v>25</v>
      </c>
      <c r="AU88" s="21">
        <f t="shared" ca="1" si="13"/>
        <v>1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2021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2736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2735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2016  5</v>
      </c>
    </row>
    <row r="107" spans="23:50" ht="23.25">
      <c r="W107" s="7" t="s">
        <v>1479</v>
      </c>
      <c r="X107" s="42" t="str">
        <f>$X$91</f>
        <v>Zhunan District</v>
      </c>
    </row>
    <row r="108" spans="23:50">
      <c r="X108" s="40" t="str">
        <f>$X$92</f>
        <v>竹南地區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E2" sqref="E2:E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2020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2737</v>
      </c>
      <c r="E2" s="75" t="str">
        <f>$A$3</f>
        <v>頭份/苗栗地區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2738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TOUFEN_MIAOLI_DISTRICT_GRAPH!$AC$89</f>
        <v>7</v>
      </c>
      <c r="I5" s="88"/>
      <c r="J5" s="88"/>
      <c r="K5" s="89"/>
      <c r="L5" s="45">
        <f>$M$22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2348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2147</v>
      </c>
      <c r="C12" s="64" t="str">
        <f>CONCATENATE(YEAR,":",MONTH,":",WEEK,":",WEEKDAY,":",$B12)</f>
        <v>2016:3:4:7:TOUFEN_E</v>
      </c>
      <c r="D12" s="64">
        <f>MATCH($C12,REPORT_DATA_BY_COMP!$A:$A,0)</f>
        <v>1040</v>
      </c>
      <c r="E12" s="65" t="str">
        <f>SUBSTITUTE(VLOOKUP($B12,COMP_LIST!$A:$AA,5,FALSE),"EL","")</f>
        <v>E. Perkins  / Liao</v>
      </c>
      <c r="F12" s="4" t="str">
        <f>VLOOKUP($B12,COMP_LIST!$A:$AA,3,FALSE)</f>
        <v>Toufen E</v>
      </c>
      <c r="G12" s="4" t="str">
        <f>VLOOKUP($B12,COMP_LIST!$A:$AA,4,FALSE)</f>
        <v>頭份長老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2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2026</v>
      </c>
      <c r="C13" s="64" t="str">
        <f>CONCATENATE(YEAR,":",MONTH,":",WEEK,":",WEEKDAY,":",$B13)</f>
        <v>2016:3:4:7:MIAOLI_E</v>
      </c>
      <c r="D13" s="64">
        <f>MATCH($C13,REPORT_DATA_BY_COMP!$A:$A,0)</f>
        <v>1010</v>
      </c>
      <c r="E13" s="65" t="str">
        <f>SUBSTITUTE(VLOOKUP($B13,COMP_LIST!$A:$AA,5,FALSE),"EL","")</f>
        <v xml:space="preserve">E. Hu DL / Jackson </v>
      </c>
      <c r="F13" s="4" t="str">
        <f>VLOOKUP($B13,COMP_LIST!$A:$AA,3,FALSE)</f>
        <v>Miaoli E</v>
      </c>
      <c r="G13" s="4" t="str">
        <f>VLOOKUP($B13,COMP_LIST!$A:$AA,4,FALSE)</f>
        <v>苗栗長老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/>
      <c r="E14" s="8" t="s">
        <v>819</v>
      </c>
      <c r="F14" s="9"/>
      <c r="G14" s="9"/>
      <c r="H14" s="11">
        <f t="shared" ref="H14:S14" si="0">SUM(H12:H13)</f>
        <v>0</v>
      </c>
      <c r="I14" s="11">
        <f t="shared" si="0"/>
        <v>1</v>
      </c>
      <c r="J14" s="11">
        <f t="shared" si="0"/>
        <v>1</v>
      </c>
      <c r="K14" s="11">
        <f t="shared" si="0"/>
        <v>2</v>
      </c>
      <c r="L14" s="48">
        <f t="shared" si="0"/>
        <v>1</v>
      </c>
      <c r="M14" s="57">
        <f t="shared" si="0"/>
        <v>2</v>
      </c>
      <c r="N14" s="51">
        <f t="shared" si="0"/>
        <v>5</v>
      </c>
      <c r="O14" s="11">
        <f t="shared" si="0"/>
        <v>6</v>
      </c>
      <c r="P14" s="11">
        <f t="shared" si="0"/>
        <v>16</v>
      </c>
      <c r="Q14" s="11">
        <f t="shared" si="0"/>
        <v>7</v>
      </c>
      <c r="R14" s="11">
        <f t="shared" si="0"/>
        <v>0</v>
      </c>
      <c r="S14" s="11">
        <f t="shared" si="0"/>
        <v>13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2016:3:1:7:TOUFEN_MIAOLI</v>
      </c>
      <c r="D17" s="64">
        <f>MATCH($C17,REPORT_DATA_BY_DISTRICT!$A:$A, 0)</f>
        <v>242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3</v>
      </c>
      <c r="K17" s="10">
        <f>IFERROR(INDEX(REPORT_DATA_BY_DISTRICT!$A:$AH,$D17,MATCH(K$8,REPORT_DATA_BY_DISTRICT!$A$1:$AH$1,0)), "")</f>
        <v>8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14</v>
      </c>
      <c r="O17" s="10">
        <f>IFERROR(INDEX(REPORT_DATA_BY_DISTRICT!$A:$AH,$D17,MATCH(O$8,REPORT_DATA_BY_DISTRICT!$A$1:$AH$1,0)), "")</f>
        <v>8</v>
      </c>
      <c r="P17" s="10">
        <f>IFERROR(INDEX(REPORT_DATA_BY_DISTRICT!$A:$AH,$D17,MATCH(P$8,REPORT_DATA_BY_DISTRICT!$A$1:$AH$1,0)), "")</f>
        <v>16</v>
      </c>
      <c r="Q17" s="10">
        <f>IFERROR(INDEX(REPORT_DATA_BY_DISTRICT!$A:$AH,$D17,MATCH(Q$8,REPORT_DATA_BY_DISTRICT!$A$1:$AH$1,0)), "")</f>
        <v>8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19</v>
      </c>
    </row>
    <row r="18" spans="3:19" ht="15" customHeight="1">
      <c r="C18" s="64" t="str">
        <f>CONCATENATE(YEAR,":",MONTH,":2:",WEEKLY_REPORT_DAY,":", $A$1)</f>
        <v>2016:3:2:7:TOUFEN_MIAOLI</v>
      </c>
      <c r="D18" s="64">
        <f>MATCH($C18,REPORT_DATA_BY_DISTRICT!$A:$A, 0)</f>
        <v>272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3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11</v>
      </c>
      <c r="O18" s="10">
        <f>IFERROR(INDEX(REPORT_DATA_BY_DISTRICT!$A:$AH,$D18,MATCH(O$8,REPORT_DATA_BY_DISTRICT!$A$1:$AH$1,0)), "")</f>
        <v>3</v>
      </c>
      <c r="P18" s="10">
        <f>IFERROR(INDEX(REPORT_DATA_BY_DISTRICT!$A:$AH,$D18,MATCH(P$8,REPORT_DATA_BY_DISTRICT!$A$1:$AH$1,0)), "")</f>
        <v>14</v>
      </c>
      <c r="Q18" s="10">
        <f>IFERROR(INDEX(REPORT_DATA_BY_DISTRICT!$A:$AH,$D18,MATCH(Q$8,REPORT_DATA_BY_DISTRICT!$A$1:$AH$1,0)), "")</f>
        <v>8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22</v>
      </c>
    </row>
    <row r="19" spans="3:19" ht="15" customHeight="1">
      <c r="C19" s="64" t="str">
        <f>CONCATENATE(YEAR,":",MONTH,":3:",WEEKLY_REPORT_DAY,":", $A$1)</f>
        <v>2016:3:3:7:TOUFEN_MIAOLI</v>
      </c>
      <c r="D19" s="64">
        <f>MATCH($C19,REPORT_DATA_BY_DISTRICT!$A:$A, 0)</f>
        <v>301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1</v>
      </c>
      <c r="K19" s="10">
        <f>IFERROR(INDEX(REPORT_DATA_BY_DISTRICT!$A:$AH,$D19,MATCH(K$8,REPORT_DATA_BY_DISTRICT!$A$1:$AH$1,0)), "")</f>
        <v>2</v>
      </c>
      <c r="L19" s="10">
        <f>IFERROR(INDEX(REPORT_DATA_BY_DISTRICT!$A:$AH,$D19,MATCH(L$8,REPORT_DATA_BY_DISTRICT!$A$1:$AH$1,0)), "")</f>
        <v>3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6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6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19</v>
      </c>
    </row>
    <row r="20" spans="3:19" ht="15" customHeight="1">
      <c r="C20" s="64" t="str">
        <f>CONCATENATE(YEAR,":",MONTH,":4:",WEEKLY_REPORT_DAY,":", $A$1)</f>
        <v>2016:3:4:7:TOUFEN_MIAOLI</v>
      </c>
      <c r="D20" s="64">
        <f>MATCH($C20,REPORT_DATA_BY_DISTRICT!$A:$A, 0)</f>
        <v>331</v>
      </c>
      <c r="E20" s="19" t="s">
        <v>798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1</v>
      </c>
      <c r="K20" s="10">
        <f>IFERROR(INDEX(REPORT_DATA_BY_DISTRICT!$A:$AH,$D20,MATCH(K$8,REPORT_DATA_BY_DISTRICT!$A$1:$AH$1,0)), "")</f>
        <v>2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2</v>
      </c>
      <c r="N20" s="10">
        <f>IFERROR(INDEX(REPORT_DATA_BY_DISTRICT!$A:$AH,$D20,MATCH(N$8,REPORT_DATA_BY_DISTRICT!$A$1:$AH$1,0)), "")</f>
        <v>5</v>
      </c>
      <c r="O20" s="10">
        <f>IFERROR(INDEX(REPORT_DATA_BY_DISTRICT!$A:$AH,$D20,MATCH(O$8,REPORT_DATA_BY_DISTRICT!$A$1:$AH$1,0)), "")</f>
        <v>6</v>
      </c>
      <c r="P20" s="10">
        <f>IFERROR(INDEX(REPORT_DATA_BY_DISTRICT!$A:$AH,$D20,MATCH(P$8,REPORT_DATA_BY_DISTRICT!$A$1:$AH$1,0)), "")</f>
        <v>16</v>
      </c>
      <c r="Q20" s="10">
        <f>IFERROR(INDEX(REPORT_DATA_BY_DISTRICT!$A:$AH,$D20,MATCH(Q$8,REPORT_DATA_BY_DISTRICT!$A$1:$AH$1,0)), "")</f>
        <v>7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13</v>
      </c>
    </row>
    <row r="21" spans="3:19" ht="15" customHeight="1">
      <c r="C21" s="64" t="str">
        <f>CONCATENATE(YEAR,":",MONTH,":5:",WEEKLY_REPORT_DAY,":", $A$1)</f>
        <v>2016:3:5:7:TOUFEN_MIAOLI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1</v>
      </c>
      <c r="I22" s="17">
        <f t="shared" ref="I22:R22" si="1">SUM(I17:I21)</f>
        <v>5</v>
      </c>
      <c r="J22" s="17">
        <f t="shared" si="1"/>
        <v>8</v>
      </c>
      <c r="K22" s="17">
        <f t="shared" si="1"/>
        <v>15</v>
      </c>
      <c r="L22" s="49">
        <f t="shared" si="1"/>
        <v>4</v>
      </c>
      <c r="M22" s="17">
        <f t="shared" si="1"/>
        <v>2</v>
      </c>
      <c r="N22" s="52">
        <f t="shared" si="1"/>
        <v>36</v>
      </c>
      <c r="O22" s="17">
        <f t="shared" si="1"/>
        <v>22</v>
      </c>
      <c r="P22" s="17">
        <f t="shared" si="1"/>
        <v>64</v>
      </c>
      <c r="Q22" s="17">
        <f t="shared" si="1"/>
        <v>29</v>
      </c>
      <c r="R22" s="17">
        <f t="shared" si="1"/>
        <v>1</v>
      </c>
      <c r="S22" s="17">
        <f>SUM(S17:S21)</f>
        <v>73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87" priority="5">
      <formula>J12=""</formula>
    </cfRule>
    <cfRule type="expression" dxfId="86" priority="6">
      <formula>AND(M$9&lt;&gt;"",M12&gt;=M$9)</formula>
    </cfRule>
    <cfRule type="expression" dxfId="85" priority="7">
      <formula>AND(M$10&lt;&gt;"",M12&lt;M$10)</formula>
    </cfRule>
    <cfRule type="expression" dxfId="84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2" sqref="E2:E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2016:1:2:7:TOUFEN_MIAOLI</v>
      </c>
      <c r="AP77" s="27">
        <f t="shared" ref="AP77:AP88" ca="1" si="12">MATCH(AO77,INDIRECT(CONCATENATE($X$93,"$A:$A")),0)</f>
        <v>20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10</v>
      </c>
      <c r="AS77" s="21">
        <f t="shared" ca="1" si="13"/>
        <v>0</v>
      </c>
      <c r="AT77" s="21">
        <f t="shared" ca="1" si="13"/>
        <v>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2016:1:3:7:TOUFEN_MIAOLI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2016:1:4:7:TOUFEN_MIAOLI</v>
      </c>
      <c r="AP79" s="27">
        <f t="shared" ca="1" si="12"/>
        <v>52</v>
      </c>
      <c r="AQ79" s="21">
        <f t="shared" ca="1" si="13"/>
        <v>3</v>
      </c>
      <c r="AR79" s="21">
        <f t="shared" ca="1" si="13"/>
        <v>9</v>
      </c>
      <c r="AS79" s="21">
        <f t="shared" ca="1" si="13"/>
        <v>3</v>
      </c>
      <c r="AT79" s="21">
        <f t="shared" ca="1" si="13"/>
        <v>6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2016:1:5:7:TOUFEN_MIAOLI</v>
      </c>
      <c r="AP80" s="27">
        <f t="shared" ca="1" si="12"/>
        <v>84</v>
      </c>
      <c r="AQ80" s="21">
        <f t="shared" ca="1" si="13"/>
        <v>1</v>
      </c>
      <c r="AR80" s="21">
        <f t="shared" ca="1" si="13"/>
        <v>13</v>
      </c>
      <c r="AS80" s="21">
        <f t="shared" ca="1" si="13"/>
        <v>9</v>
      </c>
      <c r="AT80" s="21">
        <f t="shared" ca="1" si="13"/>
        <v>8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2016:2:1:7:TOUFEN_MIAOLI</v>
      </c>
      <c r="AP81" s="27">
        <f t="shared" ca="1" si="12"/>
        <v>116</v>
      </c>
      <c r="AQ81" s="21">
        <f t="shared" ca="1" si="13"/>
        <v>0</v>
      </c>
      <c r="AR81" s="21">
        <f t="shared" ca="1" si="13"/>
        <v>8</v>
      </c>
      <c r="AS81" s="21">
        <f t="shared" ca="1" si="13"/>
        <v>4</v>
      </c>
      <c r="AT81" s="21">
        <f t="shared" ca="1" si="13"/>
        <v>9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2016:2:2:7:TOUFEN_MIAOLI</v>
      </c>
      <c r="AP82" s="27">
        <f t="shared" ca="1" si="12"/>
        <v>148</v>
      </c>
      <c r="AQ82" s="21">
        <f t="shared" ca="1" si="13"/>
        <v>1</v>
      </c>
      <c r="AR82" s="21">
        <f t="shared" ca="1" si="13"/>
        <v>8</v>
      </c>
      <c r="AS82" s="21">
        <f t="shared" ca="1" si="13"/>
        <v>6</v>
      </c>
      <c r="AT82" s="21">
        <f t="shared" ca="1" si="13"/>
        <v>8</v>
      </c>
      <c r="AU82" s="21">
        <f t="shared" ca="1" si="13"/>
        <v>1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2016:2:3:7:TOUFEN_MIAOLI</v>
      </c>
      <c r="AP83" s="27">
        <f t="shared" ca="1" si="12"/>
        <v>180</v>
      </c>
      <c r="AQ83" s="21">
        <f t="shared" ca="1" si="13"/>
        <v>0</v>
      </c>
      <c r="AR83" s="21">
        <f t="shared" ca="1" si="13"/>
        <v>10</v>
      </c>
      <c r="AS83" s="21">
        <f t="shared" ca="1" si="13"/>
        <v>8</v>
      </c>
      <c r="AT83" s="21">
        <f t="shared" ca="1" si="13"/>
        <v>11</v>
      </c>
      <c r="AU83" s="21">
        <f t="shared" ca="1" si="13"/>
        <v>1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2016:2:4:7:TOUFEN_MIAOLI</v>
      </c>
      <c r="AP84" s="27">
        <f t="shared" ca="1" si="12"/>
        <v>211</v>
      </c>
      <c r="AQ84" s="21">
        <f t="shared" ca="1" si="13"/>
        <v>0</v>
      </c>
      <c r="AR84" s="21">
        <f t="shared" ca="1" si="13"/>
        <v>12</v>
      </c>
      <c r="AS84" s="21">
        <f t="shared" ca="1" si="13"/>
        <v>4</v>
      </c>
      <c r="AT84" s="21">
        <f t="shared" ca="1" si="13"/>
        <v>18</v>
      </c>
      <c r="AU84" s="21">
        <f t="shared" ca="1" si="13"/>
        <v>0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2016:3:1:7:TOUFEN_MIAOLI</v>
      </c>
      <c r="AP85" s="27">
        <f t="shared" ca="1" si="12"/>
        <v>242</v>
      </c>
      <c r="AQ85" s="21">
        <f t="shared" ca="1" si="13"/>
        <v>0</v>
      </c>
      <c r="AR85" s="21">
        <f t="shared" ca="1" si="13"/>
        <v>14</v>
      </c>
      <c r="AS85" s="21">
        <f t="shared" ca="1" si="13"/>
        <v>8</v>
      </c>
      <c r="AT85" s="21">
        <f t="shared" ca="1" si="13"/>
        <v>8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2016:3:2:7:TOUFEN_MIAOLI</v>
      </c>
      <c r="AP86" s="27">
        <f t="shared" ca="1" si="12"/>
        <v>272</v>
      </c>
      <c r="AQ86" s="21">
        <f t="shared" ca="1" si="13"/>
        <v>0</v>
      </c>
      <c r="AR86" s="21">
        <f t="shared" ca="1" si="13"/>
        <v>11</v>
      </c>
      <c r="AS86" s="21">
        <f t="shared" ca="1" si="13"/>
        <v>3</v>
      </c>
      <c r="AT86" s="21">
        <f t="shared" ca="1" si="13"/>
        <v>8</v>
      </c>
      <c r="AU86" s="21">
        <f t="shared" ca="1" si="13"/>
        <v>1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2016:3:3:7:TOUFEN_MIAOLI</v>
      </c>
      <c r="AP87" s="27">
        <f t="shared" ca="1" si="12"/>
        <v>301</v>
      </c>
      <c r="AQ87" s="21">
        <f t="shared" ca="1" si="13"/>
        <v>0</v>
      </c>
      <c r="AR87" s="21">
        <f t="shared" ca="1" si="13"/>
        <v>6</v>
      </c>
      <c r="AS87" s="21">
        <f t="shared" ca="1" si="13"/>
        <v>5</v>
      </c>
      <c r="AT87" s="21">
        <f t="shared" ca="1" si="13"/>
        <v>6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2016:3:4:7:TOUFEN_MIAOLI</v>
      </c>
      <c r="AP88" s="27">
        <f t="shared" ca="1" si="12"/>
        <v>331</v>
      </c>
      <c r="AQ88" s="21">
        <f t="shared" ca="1" si="13"/>
        <v>2</v>
      </c>
      <c r="AR88" s="21">
        <f t="shared" ca="1" si="13"/>
        <v>5</v>
      </c>
      <c r="AS88" s="21">
        <f t="shared" ca="1" si="13"/>
        <v>6</v>
      </c>
      <c r="AT88" s="21">
        <f t="shared" ca="1" si="13"/>
        <v>7</v>
      </c>
      <c r="AU88" s="21">
        <f t="shared" ca="1" si="13"/>
        <v>0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2020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2737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2738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2016  7</v>
      </c>
    </row>
    <row r="107" spans="23:50" ht="23.25">
      <c r="W107" s="7" t="s">
        <v>1479</v>
      </c>
      <c r="X107" s="42" t="str">
        <f>$X$91</f>
        <v>Toufen/ Miaoli District</v>
      </c>
    </row>
    <row r="108" spans="23:50">
      <c r="X108" s="40" t="str">
        <f>$X$92</f>
        <v>頭份/苗栗地區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4"/>
  <sheetViews>
    <sheetView topLeftCell="E1" zoomScale="115" zoomScaleNormal="115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2203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2349</v>
      </c>
      <c r="E2" s="75" t="str">
        <f>$A$3</f>
        <v>新竹地帶</v>
      </c>
      <c r="F2" s="26" t="s">
        <v>806</v>
      </c>
      <c r="G2" s="77">
        <f>$A$6</f>
        <v>59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2350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42456</v>
      </c>
      <c r="F4" s="23" t="s">
        <v>804</v>
      </c>
      <c r="G4" s="24"/>
      <c r="H4" s="84">
        <f>ROUND($G$2/12*MONTH,0)</f>
        <v>15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XINZHU_ZONE_GRAPH!$AC$89</f>
        <v>13</v>
      </c>
      <c r="I5" s="88"/>
      <c r="J5" s="88"/>
      <c r="K5" s="89"/>
      <c r="L5" s="45">
        <f ca="1">$M$34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59</v>
      </c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2351</v>
      </c>
      <c r="B11" s="1"/>
      <c r="E11" s="5" t="str">
        <f ca="1"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2210</v>
      </c>
      <c r="C12" s="64" t="str">
        <f>CONCATENATE(YEAR,":",MONTH,":",WEEK,":",WEEKDAY,":",$B12)</f>
        <v>2016:3:4:7:XINZHU_3_ZL</v>
      </c>
      <c r="D12" s="64">
        <f>MATCH($C12,REPORT_DATA_BY_COMP!$A:$A,0)</f>
        <v>1055</v>
      </c>
      <c r="E12" s="65" t="str">
        <f>SUBSTITUTE(VLOOKUP($B12,COMP_LIST!$A:$AA,5,FALSE),"EL","")</f>
        <v>E. Jensen ZL / Davidson ZL</v>
      </c>
      <c r="F12" s="4" t="str">
        <f>VLOOKUP($B12,COMP_LIST!$A:$AA,3,FALSE)</f>
        <v>Xinzhu 3 ZL</v>
      </c>
      <c r="G12" s="4" t="str">
        <f>VLOOKUP($B12,COMP_LIST!$A:$AA,4,FALSE)</f>
        <v>新竹 3 ZL</v>
      </c>
      <c r="H12" s="10">
        <f ca="1">IFERROR(INDEX(REPORT_DATA_BY_COMP!$A:$AH,$D12,MATCH(H$8,REPORT_DATA_BY_COMP!$A$1:$AH$1,0)), "")</f>
        <v>1</v>
      </c>
      <c r="I12" s="10">
        <f ca="1">IFERROR(INDEX(REPORT_DATA_BY_COMP!$A:$AH,$D12,MATCH(I$8,REPORT_DATA_BY_COMP!$A$1:$AH$1,0)), "")</f>
        <v>0</v>
      </c>
      <c r="J12" s="10">
        <f ca="1">IFERROR(INDEX(REPORT_DATA_BY_COMP!$A:$AH,$D12,MATCH(J$8,REPORT_DATA_BY_COMP!$A$1:$AH$1,0)), "")</f>
        <v>1</v>
      </c>
      <c r="K12" s="10">
        <f ca="1">IFERROR(INDEX(REPORT_DATA_BY_COMP!$A:$AH,$D12,MATCH(K$8,REPORT_DATA_BY_COMP!$A$1:$AH$1,0)), "")</f>
        <v>4</v>
      </c>
      <c r="L12" s="47">
        <f ca="1">IFERROR(INDEX(REPORT_DATA_BY_COMP!$A:$AH,$D12,MATCH(L$8,REPORT_DATA_BY_COMP!$A$1:$AH$1,0)), "")</f>
        <v>1</v>
      </c>
      <c r="M12" s="59">
        <f ca="1">IFERROR(INDEX(REPORT_DATA_BY_COMP!$A:$AH,$D12,MATCH(M$8,REPORT_DATA_BY_COMP!$A$1:$AH$1,0)), "")</f>
        <v>0</v>
      </c>
      <c r="N12" s="50">
        <f ca="1">IFERROR(INDEX(REPORT_DATA_BY_COMP!$A:$AH,$D12,MATCH(N$8,REPORT_DATA_BY_COMP!$A$1:$AH$1,0)), "")</f>
        <v>11</v>
      </c>
      <c r="O12" s="10">
        <f ca="1">IFERROR(INDEX(REPORT_DATA_BY_COMP!$A:$AH,$D12,MATCH(O$8,REPORT_DATA_BY_COMP!$A$1:$AH$1,0)), "")</f>
        <v>7</v>
      </c>
      <c r="P12" s="10">
        <f ca="1">IFERROR(INDEX(REPORT_DATA_BY_COMP!$A:$AH,$D12,MATCH(P$8,REPORT_DATA_BY_COMP!$A$1:$AH$1,0)), "")</f>
        <v>12</v>
      </c>
      <c r="Q12" s="10">
        <f ca="1">IFERROR(INDEX(REPORT_DATA_BY_COMP!$A:$AH,$D12,MATCH(Q$8,REPORT_DATA_BY_COMP!$A$1:$AH$1,0)), "")</f>
        <v>9</v>
      </c>
      <c r="R12" s="10">
        <f ca="1">IFERROR(INDEX(REPORT_DATA_BY_COMP!$A:$AH,$D12,MATCH(R$8,REPORT_DATA_BY_COMP!$A$1:$AH$1,0)), "")</f>
        <v>3</v>
      </c>
      <c r="S12" s="10">
        <f ca="1">IFERROR(INDEX(REPORT_DATA_BY_COMP!$A:$AH,$D12,MATCH(S$8,REPORT_DATA_BY_COMP!$A$1:$AH$1,0)), "")</f>
        <v>26</v>
      </c>
    </row>
    <row r="13" spans="1:19" ht="15" customHeight="1">
      <c r="A13" s="1"/>
      <c r="B13" s="1" t="s">
        <v>2201</v>
      </c>
      <c r="C13" s="64" t="str">
        <f>CONCATENATE(YEAR,":",MONTH,":",WEEK,":",WEEKDAY,":",$B13)</f>
        <v>2016:3:4:7:XINZHU_1_E</v>
      </c>
      <c r="D13" s="64">
        <f>MATCH($C13,REPORT_DATA_BY_COMP!$A:$A,0)</f>
        <v>1052</v>
      </c>
      <c r="E13" s="65" t="str">
        <f>SUBSTITUTE(VLOOKUP($B13,COMP_LIST!$A:$AA,5,FALSE),"EL","")</f>
        <v>E. Stephens DL  / Leonhardt</v>
      </c>
      <c r="F13" s="4" t="str">
        <f>VLOOKUP($B13,COMP_LIST!$A:$AA,3,FALSE)</f>
        <v>Xinzhu 1 E</v>
      </c>
      <c r="G13" s="4" t="str">
        <f>VLOOKUP($B13,COMP_LIST!$A:$AA,4,FALSE)</f>
        <v>新竹 1 長老</v>
      </c>
      <c r="H13" s="10">
        <f ca="1">IFERROR(INDEX(REPORT_DATA_BY_COMP!$A:$AH,$D13,MATCH(H$8,REPORT_DATA_BY_COMP!$A$1:$AH$1,0)), "")</f>
        <v>0</v>
      </c>
      <c r="I13" s="10">
        <f ca="1">IFERROR(INDEX(REPORT_DATA_BY_COMP!$A:$AH,$D13,MATCH(I$8,REPORT_DATA_BY_COMP!$A$1:$AH$1,0)), "")</f>
        <v>1</v>
      </c>
      <c r="J13" s="10">
        <f ca="1">IFERROR(INDEX(REPORT_DATA_BY_COMP!$A:$AH,$D13,MATCH(J$8,REPORT_DATA_BY_COMP!$A$1:$AH$1,0)), "")</f>
        <v>1</v>
      </c>
      <c r="K13" s="10">
        <f ca="1">IFERROR(INDEX(REPORT_DATA_BY_COMP!$A:$AH,$D13,MATCH(K$8,REPORT_DATA_BY_COMP!$A$1:$AH$1,0)), "")</f>
        <v>0</v>
      </c>
      <c r="L13" s="47">
        <f ca="1">IFERROR(INDEX(REPORT_DATA_BY_COMP!$A:$AH,$D13,MATCH(L$8,REPORT_DATA_BY_COMP!$A$1:$AH$1,0)), "")</f>
        <v>0</v>
      </c>
      <c r="M13" s="56">
        <f ca="1">IFERROR(INDEX(REPORT_DATA_BY_COMP!$A:$AH,$D13,MATCH(M$8,REPORT_DATA_BY_COMP!$A$1:$AH$1,0)), "")</f>
        <v>0</v>
      </c>
      <c r="N13" s="50">
        <f ca="1">IFERROR(INDEX(REPORT_DATA_BY_COMP!$A:$AH,$D13,MATCH(N$8,REPORT_DATA_BY_COMP!$A$1:$AH$1,0)), "")</f>
        <v>4</v>
      </c>
      <c r="O13" s="10">
        <f ca="1">IFERROR(INDEX(REPORT_DATA_BY_COMP!$A:$AH,$D13,MATCH(O$8,REPORT_DATA_BY_COMP!$A$1:$AH$1,0)), "")</f>
        <v>1</v>
      </c>
      <c r="P13" s="10">
        <f ca="1">IFERROR(INDEX(REPORT_DATA_BY_COMP!$A:$AH,$D13,MATCH(P$8,REPORT_DATA_BY_COMP!$A$1:$AH$1,0)), "")</f>
        <v>0</v>
      </c>
      <c r="Q13" s="10">
        <f ca="1">IFERROR(INDEX(REPORT_DATA_BY_COMP!$A:$AH,$D13,MATCH(Q$8,REPORT_DATA_BY_COMP!$A$1:$AH$1,0)), "")</f>
        <v>5</v>
      </c>
      <c r="R13" s="10">
        <f ca="1">IFERROR(INDEX(REPORT_DATA_BY_COMP!$A:$AH,$D13,MATCH(R$8,REPORT_DATA_BY_COMP!$A$1:$AH$1,0)), "")</f>
        <v>0</v>
      </c>
      <c r="S13" s="10">
        <f ca="1">IFERROR(INDEX(REPORT_DATA_BY_COMP!$A:$AH,$D13,MATCH(S$8,REPORT_DATA_BY_COMP!$A$1:$AH$1,0)), "")</f>
        <v>6</v>
      </c>
    </row>
    <row r="14" spans="1:19" ht="15" customHeight="1">
      <c r="A14" s="1"/>
      <c r="B14" s="1" t="s">
        <v>2207</v>
      </c>
      <c r="C14" s="64" t="str">
        <f>CONCATENATE(YEAR,":",MONTH,":",WEEK,":",WEEKDAY,":",$B14)</f>
        <v>2016:3:4:7:XINZHU_1_S</v>
      </c>
      <c r="D14" s="64">
        <f>MATCH($C14,REPORT_DATA_BY_COMP!$A:$A,0)</f>
        <v>1053</v>
      </c>
      <c r="E14" s="65" t="str">
        <f>SUBSTITUTE(VLOOKUP($B14,COMP_LIST!$A:$AA,5,FALSE),"EL","")</f>
        <v>S. Kirkham STL / Johnson STL</v>
      </c>
      <c r="F14" s="4" t="str">
        <f>VLOOKUP($B14,COMP_LIST!$A:$AA,3,FALSE)</f>
        <v>Xinzhu 1 S</v>
      </c>
      <c r="G14" s="4" t="str">
        <f>VLOOKUP($B14,COMP_LIST!$A:$AA,4,FALSE)</f>
        <v>新竹 1 姐妹</v>
      </c>
      <c r="H14" s="10">
        <f ca="1">IFERROR(INDEX(REPORT_DATA_BY_COMP!$A:$AH,$D14,MATCH(H$8,REPORT_DATA_BY_COMP!$A$1:$AH$1,0)), "")</f>
        <v>0</v>
      </c>
      <c r="I14" s="10">
        <f ca="1">IFERROR(INDEX(REPORT_DATA_BY_COMP!$A:$AH,$D14,MATCH(I$8,REPORT_DATA_BY_COMP!$A$1:$AH$1,0)), "")</f>
        <v>0</v>
      </c>
      <c r="J14" s="10">
        <f ca="1">IFERROR(INDEX(REPORT_DATA_BY_COMP!$A:$AH,$D14,MATCH(J$8,REPORT_DATA_BY_COMP!$A$1:$AH$1,0)), "")</f>
        <v>3</v>
      </c>
      <c r="K14" s="10">
        <f ca="1">IFERROR(INDEX(REPORT_DATA_BY_COMP!$A:$AH,$D14,MATCH(K$8,REPORT_DATA_BY_COMP!$A$1:$AH$1,0)), "")</f>
        <v>0</v>
      </c>
      <c r="L14" s="47">
        <f ca="1">IFERROR(INDEX(REPORT_DATA_BY_COMP!$A:$AH,$D14,MATCH(L$8,REPORT_DATA_BY_COMP!$A$1:$AH$1,0)), "")</f>
        <v>1</v>
      </c>
      <c r="M14" s="56">
        <f ca="1">IFERROR(INDEX(REPORT_DATA_BY_COMP!$A:$AH,$D14,MATCH(M$8,REPORT_DATA_BY_COMP!$A$1:$AH$1,0)), "")</f>
        <v>0</v>
      </c>
      <c r="N14" s="50">
        <f ca="1">IFERROR(INDEX(REPORT_DATA_BY_COMP!$A:$AH,$D14,MATCH(N$8,REPORT_DATA_BY_COMP!$A$1:$AH$1,0)), "")</f>
        <v>8</v>
      </c>
      <c r="O14" s="10">
        <f ca="1">IFERROR(INDEX(REPORT_DATA_BY_COMP!$A:$AH,$D14,MATCH(O$8,REPORT_DATA_BY_COMP!$A$1:$AH$1,0)), "")</f>
        <v>2</v>
      </c>
      <c r="P14" s="10">
        <f ca="1">IFERROR(INDEX(REPORT_DATA_BY_COMP!$A:$AH,$D14,MATCH(P$8,REPORT_DATA_BY_COMP!$A$1:$AH$1,0)), "")</f>
        <v>9</v>
      </c>
      <c r="Q14" s="10">
        <f ca="1">IFERROR(INDEX(REPORT_DATA_BY_COMP!$A:$AH,$D14,MATCH(Q$8,REPORT_DATA_BY_COMP!$A$1:$AH$1,0)), "")</f>
        <v>11</v>
      </c>
      <c r="R14" s="10">
        <f ca="1">IFERROR(INDEX(REPORT_DATA_BY_COMP!$A:$AH,$D14,MATCH(R$8,REPORT_DATA_BY_COMP!$A$1:$AH$1,0)), "")</f>
        <v>0</v>
      </c>
      <c r="S14" s="10">
        <f ca="1">IFERROR(INDEX(REPORT_DATA_BY_COMP!$A:$AH,$D14,MATCH(S$8,REPORT_DATA_BY_COMP!$A$1:$AH$1,0)), "")</f>
        <v>17</v>
      </c>
    </row>
    <row r="15" spans="1:19" ht="15" customHeight="1">
      <c r="A15" s="1"/>
      <c r="B15" s="1" t="s">
        <v>2215</v>
      </c>
      <c r="C15" s="64" t="str">
        <f>CONCATENATE(YEAR,":",MONTH,":",WEEK,":",WEEKDAY,":",$B15)</f>
        <v>2016:3:4:7:XINZHU_3_S</v>
      </c>
      <c r="D15" s="64">
        <f>MATCH($C15,REPORT_DATA_BY_COMP!$A:$A,0)</f>
        <v>1054</v>
      </c>
      <c r="E15" s="65" t="str">
        <f>SUBSTITUTE(VLOOKUP($B15,COMP_LIST!$A:$AA,5,FALSE),"EL","")</f>
        <v>S. Pierson / Shek</v>
      </c>
      <c r="F15" s="4" t="str">
        <f>VLOOKUP($B15,COMP_LIST!$A:$AA,3,FALSE)</f>
        <v>Xinzhu 3 S</v>
      </c>
      <c r="G15" s="4" t="str">
        <f>VLOOKUP($B15,COMP_LIST!$A:$AA,4,FALSE)</f>
        <v>新竹 3 姐妹</v>
      </c>
      <c r="H15" s="10">
        <f ca="1">IFERROR(INDEX(REPORT_DATA_BY_COMP!$A:$AH,$D15,MATCH(H$8,REPORT_DATA_BY_COMP!$A$1:$AH$1,0)), "")</f>
        <v>1</v>
      </c>
      <c r="I15" s="10">
        <f ca="1">IFERROR(INDEX(REPORT_DATA_BY_COMP!$A:$AH,$D15,MATCH(I$8,REPORT_DATA_BY_COMP!$A$1:$AH$1,0)), "")</f>
        <v>0</v>
      </c>
      <c r="J15" s="10">
        <f ca="1">IFERROR(INDEX(REPORT_DATA_BY_COMP!$A:$AH,$D15,MATCH(J$8,REPORT_DATA_BY_COMP!$A$1:$AH$1,0)), "")</f>
        <v>0</v>
      </c>
      <c r="K15" s="10">
        <f ca="1">IFERROR(INDEX(REPORT_DATA_BY_COMP!$A:$AH,$D15,MATCH(K$8,REPORT_DATA_BY_COMP!$A$1:$AH$1,0)), "")</f>
        <v>1</v>
      </c>
      <c r="L15" s="47">
        <f ca="1">IFERROR(INDEX(REPORT_DATA_BY_COMP!$A:$AH,$D15,MATCH(L$8,REPORT_DATA_BY_COMP!$A$1:$AH$1,0)), "")</f>
        <v>0</v>
      </c>
      <c r="M15" s="56">
        <f ca="1">IFERROR(INDEX(REPORT_DATA_BY_COMP!$A:$AH,$D15,MATCH(M$8,REPORT_DATA_BY_COMP!$A$1:$AH$1,0)), "")</f>
        <v>0</v>
      </c>
      <c r="N15" s="50">
        <f ca="1">IFERROR(INDEX(REPORT_DATA_BY_COMP!$A:$AH,$D15,MATCH(N$8,REPORT_DATA_BY_COMP!$A$1:$AH$1,0)), "")</f>
        <v>2</v>
      </c>
      <c r="O15" s="10">
        <f ca="1">IFERROR(INDEX(REPORT_DATA_BY_COMP!$A:$AH,$D15,MATCH(O$8,REPORT_DATA_BY_COMP!$A$1:$AH$1,0)), "")</f>
        <v>4</v>
      </c>
      <c r="P15" s="10">
        <f ca="1">IFERROR(INDEX(REPORT_DATA_BY_COMP!$A:$AH,$D15,MATCH(P$8,REPORT_DATA_BY_COMP!$A$1:$AH$1,0)), "")</f>
        <v>1</v>
      </c>
      <c r="Q15" s="10">
        <f ca="1">IFERROR(INDEX(REPORT_DATA_BY_COMP!$A:$AH,$D15,MATCH(Q$8,REPORT_DATA_BY_COMP!$A$1:$AH$1,0)), "")</f>
        <v>14</v>
      </c>
      <c r="R15" s="10">
        <f ca="1">IFERROR(INDEX(REPORT_DATA_BY_COMP!$A:$AH,$D15,MATCH(R$8,REPORT_DATA_BY_COMP!$A$1:$AH$1,0)), "")</f>
        <v>0</v>
      </c>
      <c r="S15" s="10">
        <f ca="1">IFERROR(INDEX(REPORT_DATA_BY_COMP!$A:$AH,$D15,MATCH(S$8,REPORT_DATA_BY_COMP!$A$1:$AH$1,0)), "")</f>
        <v>25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ca="1" si="0">SUM(H12:H15)</f>
        <v>2</v>
      </c>
      <c r="I16" s="11">
        <f t="shared" ca="1" si="0"/>
        <v>1</v>
      </c>
      <c r="J16" s="11">
        <f t="shared" ca="1" si="0"/>
        <v>5</v>
      </c>
      <c r="K16" s="11">
        <f t="shared" ca="1" si="0"/>
        <v>5</v>
      </c>
      <c r="L16" s="48">
        <f t="shared" ca="1" si="0"/>
        <v>2</v>
      </c>
      <c r="M16" s="57">
        <f t="shared" ca="1" si="0"/>
        <v>0</v>
      </c>
      <c r="N16" s="51">
        <f t="shared" ca="1" si="0"/>
        <v>25</v>
      </c>
      <c r="O16" s="11">
        <f t="shared" ca="1" si="0"/>
        <v>14</v>
      </c>
      <c r="P16" s="11">
        <f t="shared" ca="1" si="0"/>
        <v>22</v>
      </c>
      <c r="Q16" s="11">
        <f t="shared" ca="1" si="0"/>
        <v>39</v>
      </c>
      <c r="R16" s="11">
        <f t="shared" ca="1" si="0"/>
        <v>3</v>
      </c>
      <c r="S16" s="11">
        <f t="shared" ca="1" si="0"/>
        <v>74</v>
      </c>
    </row>
    <row r="17" spans="1:19" ht="15" customHeight="1">
      <c r="A17" s="1" t="s">
        <v>2352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2296</v>
      </c>
      <c r="C18" s="64" t="str">
        <f>CONCATENATE(YEAR,":",MONTH,":",WEEK,":",WEEKDAY,":",$B18)</f>
        <v>2016:3:4:7:ZHUDONG_E</v>
      </c>
      <c r="D18" s="64">
        <f>MATCH($C18,REPORT_DATA_BY_COMP!$A:$A,0)</f>
        <v>1074</v>
      </c>
      <c r="E18" s="65" t="str">
        <f>SUBSTITUTE(VLOOKUP($B18,COMP_LIST!$A:$AA,5,FALSE),"EL","")</f>
        <v>E. Wadsworth DL / Sumsion</v>
      </c>
      <c r="F18" s="4" t="str">
        <f>VLOOKUP($B18,COMP_LIST!$A:$AA,3,FALSE)</f>
        <v>Zhudong E</v>
      </c>
      <c r="G18" s="4" t="str">
        <f>VLOOKUP($B18,COMP_LIST!$A:$AA,4,FALSE)</f>
        <v>竹東長老</v>
      </c>
      <c r="H18" s="10">
        <f ca="1">IFERROR(INDEX(REPORT_DATA_BY_COMP!$A:$AH,$D18,MATCH(H$8,REPORT_DATA_BY_COMP!$A$1:$AH$1,0)), "")</f>
        <v>0</v>
      </c>
      <c r="I18" s="10">
        <f ca="1">IFERROR(INDEX(REPORT_DATA_BY_COMP!$A:$AH,$D18,MATCH(I$8,REPORT_DATA_BY_COMP!$A$1:$AH$1,0)), "")</f>
        <v>1</v>
      </c>
      <c r="J18" s="10">
        <f ca="1">IFERROR(INDEX(REPORT_DATA_BY_COMP!$A:$AH,$D18,MATCH(J$8,REPORT_DATA_BY_COMP!$A$1:$AH$1,0)), "")</f>
        <v>0</v>
      </c>
      <c r="K18" s="10">
        <f ca="1">IFERROR(INDEX(REPORT_DATA_BY_COMP!$A:$AH,$D18,MATCH(K$8,REPORT_DATA_BY_COMP!$A$1:$AH$1,0)), "")</f>
        <v>2</v>
      </c>
      <c r="L18" s="47">
        <f ca="1">IFERROR(INDEX(REPORT_DATA_BY_COMP!$A:$AH,$D18,MATCH(L$8,REPORT_DATA_BY_COMP!$A$1:$AH$1,0)), "")</f>
        <v>0</v>
      </c>
      <c r="M18" s="56">
        <f ca="1">IFERROR(INDEX(REPORT_DATA_BY_COMP!$A:$AH,$D18,MATCH(M$8,REPORT_DATA_BY_COMP!$A$1:$AH$1,0)), "")</f>
        <v>0</v>
      </c>
      <c r="N18" s="50">
        <f ca="1">IFERROR(INDEX(REPORT_DATA_BY_COMP!$A:$AH,$D18,MATCH(N$8,REPORT_DATA_BY_COMP!$A$1:$AH$1,0)), "")</f>
        <v>7</v>
      </c>
      <c r="O18" s="10">
        <f ca="1">IFERROR(INDEX(REPORT_DATA_BY_COMP!$A:$AH,$D18,MATCH(O$8,REPORT_DATA_BY_COMP!$A$1:$AH$1,0)), "")</f>
        <v>2</v>
      </c>
      <c r="P18" s="10">
        <f ca="1">IFERROR(INDEX(REPORT_DATA_BY_COMP!$A:$AH,$D18,MATCH(P$8,REPORT_DATA_BY_COMP!$A$1:$AH$1,0)), "")</f>
        <v>4</v>
      </c>
      <c r="Q18" s="10">
        <f ca="1">IFERROR(INDEX(REPORT_DATA_BY_COMP!$A:$AH,$D18,MATCH(Q$8,REPORT_DATA_BY_COMP!$A$1:$AH$1,0)), "")</f>
        <v>2</v>
      </c>
      <c r="R18" s="10">
        <f ca="1">IFERROR(INDEX(REPORT_DATA_BY_COMP!$A:$AH,$D18,MATCH(R$8,REPORT_DATA_BY_COMP!$A$1:$AH$1,0)), "")</f>
        <v>0</v>
      </c>
      <c r="S18" s="10">
        <f ca="1">IFERROR(INDEX(REPORT_DATA_BY_COMP!$A:$AH,$D18,MATCH(S$8,REPORT_DATA_BY_COMP!$A$1:$AH$1,0)), "")</f>
        <v>6</v>
      </c>
    </row>
    <row r="19" spans="1:19" ht="15" customHeight="1">
      <c r="A19" s="1"/>
      <c r="B19" s="1" t="s">
        <v>2301</v>
      </c>
      <c r="C19" s="64" t="str">
        <f>CONCATENATE(YEAR,":",MONTH,":",WEEK,":",WEEKDAY,":",$B19)</f>
        <v>2016:3:4:7:ZHUDONG_S</v>
      </c>
      <c r="D19" s="64">
        <f>MATCH($C19,REPORT_DATA_BY_COMP!$A:$A,0)</f>
        <v>1075</v>
      </c>
      <c r="E19" s="65" t="str">
        <f>SUBSTITUTE(VLOOKUP($B19,COMP_LIST!$A:$AA,5,FALSE),"EL","")</f>
        <v>S. Oviatt  / Hsiao</v>
      </c>
      <c r="F19" s="4" t="str">
        <f>VLOOKUP($B19,COMP_LIST!$A:$AA,3,FALSE)</f>
        <v>Zhudong S</v>
      </c>
      <c r="G19" s="4" t="str">
        <f>VLOOKUP($B19,COMP_LIST!$A:$AA,4,FALSE)</f>
        <v>竹東姐妹</v>
      </c>
      <c r="H19" s="10">
        <f ca="1">IFERROR(INDEX(REPORT_DATA_BY_COMP!$A:$AH,$D19,MATCH(H$8,REPORT_DATA_BY_COMP!$A$1:$AH$1,0)), "")</f>
        <v>0</v>
      </c>
      <c r="I19" s="10">
        <f ca="1">IFERROR(INDEX(REPORT_DATA_BY_COMP!$A:$AH,$D19,MATCH(I$8,REPORT_DATA_BY_COMP!$A$1:$AH$1,0)), "")</f>
        <v>0</v>
      </c>
      <c r="J19" s="10">
        <f ca="1">IFERROR(INDEX(REPORT_DATA_BY_COMP!$A:$AH,$D19,MATCH(J$8,REPORT_DATA_BY_COMP!$A$1:$AH$1,0)), "")</f>
        <v>4</v>
      </c>
      <c r="K19" s="10">
        <f ca="1">IFERROR(INDEX(REPORT_DATA_BY_COMP!$A:$AH,$D19,MATCH(K$8,REPORT_DATA_BY_COMP!$A$1:$AH$1,0)), "")</f>
        <v>1</v>
      </c>
      <c r="L19" s="47">
        <f ca="1">IFERROR(INDEX(REPORT_DATA_BY_COMP!$A:$AH,$D19,MATCH(L$8,REPORT_DATA_BY_COMP!$A$1:$AH$1,0)), "")</f>
        <v>0</v>
      </c>
      <c r="M19" s="56">
        <f ca="1">IFERROR(INDEX(REPORT_DATA_BY_COMP!$A:$AH,$D19,MATCH(M$8,REPORT_DATA_BY_COMP!$A$1:$AH$1,0)), "")</f>
        <v>0</v>
      </c>
      <c r="N19" s="50">
        <f ca="1">IFERROR(INDEX(REPORT_DATA_BY_COMP!$A:$AH,$D19,MATCH(N$8,REPORT_DATA_BY_COMP!$A$1:$AH$1,0)), "")</f>
        <v>5</v>
      </c>
      <c r="O19" s="10">
        <f ca="1">IFERROR(INDEX(REPORT_DATA_BY_COMP!$A:$AH,$D19,MATCH(O$8,REPORT_DATA_BY_COMP!$A$1:$AH$1,0)), "")</f>
        <v>5</v>
      </c>
      <c r="P19" s="10">
        <f ca="1">IFERROR(INDEX(REPORT_DATA_BY_COMP!$A:$AH,$D19,MATCH(P$8,REPORT_DATA_BY_COMP!$A$1:$AH$1,0)), "")</f>
        <v>6</v>
      </c>
      <c r="Q19" s="10">
        <f ca="1">IFERROR(INDEX(REPORT_DATA_BY_COMP!$A:$AH,$D19,MATCH(Q$8,REPORT_DATA_BY_COMP!$A$1:$AH$1,0)), "")</f>
        <v>5</v>
      </c>
      <c r="R19" s="10">
        <f ca="1">IFERROR(INDEX(REPORT_DATA_BY_COMP!$A:$AH,$D19,MATCH(R$8,REPORT_DATA_BY_COMP!$A$1:$AH$1,0)), "")</f>
        <v>0</v>
      </c>
      <c r="S19" s="10">
        <f ca="1">IFERROR(INDEX(REPORT_DATA_BY_COMP!$A:$AH,$D19,MATCH(S$8,REPORT_DATA_BY_COMP!$A$1:$AH$1,0)), "")</f>
        <v>2</v>
      </c>
    </row>
    <row r="20" spans="1:19" ht="15" customHeight="1">
      <c r="A20" s="1"/>
      <c r="B20" s="1"/>
      <c r="E20" s="8" t="s">
        <v>819</v>
      </c>
      <c r="F20" s="9"/>
      <c r="G20" s="9"/>
      <c r="H20" s="11">
        <f t="shared" ref="H20:S20" ca="1" si="1">SUM(H18:H19)</f>
        <v>0</v>
      </c>
      <c r="I20" s="11">
        <f t="shared" ca="1" si="1"/>
        <v>1</v>
      </c>
      <c r="J20" s="11">
        <f t="shared" ca="1" si="1"/>
        <v>4</v>
      </c>
      <c r="K20" s="11">
        <f t="shared" ca="1" si="1"/>
        <v>3</v>
      </c>
      <c r="L20" s="48">
        <f t="shared" ca="1" si="1"/>
        <v>0</v>
      </c>
      <c r="M20" s="57">
        <f t="shared" ca="1" si="1"/>
        <v>0</v>
      </c>
      <c r="N20" s="51">
        <f t="shared" ca="1" si="1"/>
        <v>12</v>
      </c>
      <c r="O20" s="11">
        <f t="shared" ca="1" si="1"/>
        <v>7</v>
      </c>
      <c r="P20" s="11">
        <f t="shared" ca="1" si="1"/>
        <v>10</v>
      </c>
      <c r="Q20" s="11">
        <f t="shared" ca="1" si="1"/>
        <v>7</v>
      </c>
      <c r="R20" s="11">
        <f t="shared" ca="1" si="1"/>
        <v>0</v>
      </c>
      <c r="S20" s="11">
        <f t="shared" ca="1" si="1"/>
        <v>8</v>
      </c>
    </row>
    <row r="21" spans="1:19" ht="15" customHeight="1">
      <c r="A21" s="1" t="s">
        <v>2353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2276</v>
      </c>
      <c r="C22" s="64" t="str">
        <f>CONCATENATE(YEAR,":",MONTH,":",WEEK,":",WEEKDAY,":",$B22)</f>
        <v>2016:3:4:7:ZHUBEI_1_S</v>
      </c>
      <c r="D22" s="64">
        <f>MATCH($C22,REPORT_DATA_BY_COMP!$A:$A,0)</f>
        <v>1070</v>
      </c>
      <c r="E22" s="65" t="str">
        <f>SUBSTITUTE(VLOOKUP($B22,COMP_LIST!$A:$AA,5,FALSE),"EL","")</f>
        <v>S. Harvey / Hughes</v>
      </c>
      <c r="F22" s="4" t="str">
        <f>VLOOKUP($B22,COMP_LIST!$A:$AA,3,FALSE)</f>
        <v>Zhubei 1 S</v>
      </c>
      <c r="G22" s="4" t="str">
        <f>VLOOKUP($B22,COMP_LIST!$A:$AA,4,FALSE)</f>
        <v>竹北 1 姐妹</v>
      </c>
      <c r="H22" s="10">
        <f ca="1">IFERROR(INDEX(REPORT_DATA_BY_COMP!$A:$AH,$D22,MATCH(H$8,REPORT_DATA_BY_COMP!$A$1:$AH$1,0)), "")</f>
        <v>0</v>
      </c>
      <c r="I22" s="10">
        <f ca="1">IFERROR(INDEX(REPORT_DATA_BY_COMP!$A:$AH,$D22,MATCH(I$8,REPORT_DATA_BY_COMP!$A$1:$AH$1,0)), "")</f>
        <v>2</v>
      </c>
      <c r="J22" s="10">
        <f ca="1">IFERROR(INDEX(REPORT_DATA_BY_COMP!$A:$AH,$D22,MATCH(J$8,REPORT_DATA_BY_COMP!$A$1:$AH$1,0)), "")</f>
        <v>1</v>
      </c>
      <c r="K22" s="10">
        <f ca="1">IFERROR(INDEX(REPORT_DATA_BY_COMP!$A:$AH,$D22,MATCH(K$8,REPORT_DATA_BY_COMP!$A$1:$AH$1,0)), "")</f>
        <v>1</v>
      </c>
      <c r="L22" s="47">
        <f ca="1">IFERROR(INDEX(REPORT_DATA_BY_COMP!$A:$AH,$D22,MATCH(L$8,REPORT_DATA_BY_COMP!$A$1:$AH$1,0)), "")</f>
        <v>0</v>
      </c>
      <c r="M22" s="59">
        <f ca="1">IFERROR(INDEX(REPORT_DATA_BY_COMP!$A:$AH,$D22,MATCH(M$8,REPORT_DATA_BY_COMP!$A$1:$AH$1,0)), "")</f>
        <v>0</v>
      </c>
      <c r="N22" s="50">
        <f ca="1">IFERROR(INDEX(REPORT_DATA_BY_COMP!$A:$AH,$D22,MATCH(N$8,REPORT_DATA_BY_COMP!$A$1:$AH$1,0)), "")</f>
        <v>4</v>
      </c>
      <c r="O22" s="10">
        <f ca="1">IFERROR(INDEX(REPORT_DATA_BY_COMP!$A:$AH,$D22,MATCH(O$8,REPORT_DATA_BY_COMP!$A$1:$AH$1,0)), "")</f>
        <v>5</v>
      </c>
      <c r="P22" s="10">
        <f ca="1">IFERROR(INDEX(REPORT_DATA_BY_COMP!$A:$AH,$D22,MATCH(P$8,REPORT_DATA_BY_COMP!$A$1:$AH$1,0)), "")</f>
        <v>6</v>
      </c>
      <c r="Q22" s="10">
        <f ca="1">IFERROR(INDEX(REPORT_DATA_BY_COMP!$A:$AH,$D22,MATCH(Q$8,REPORT_DATA_BY_COMP!$A$1:$AH$1,0)), "")</f>
        <v>3</v>
      </c>
      <c r="R22" s="10">
        <f ca="1">IFERROR(INDEX(REPORT_DATA_BY_COMP!$A:$AH,$D22,MATCH(R$8,REPORT_DATA_BY_COMP!$A$1:$AH$1,0)), "")</f>
        <v>0</v>
      </c>
      <c r="S22" s="10">
        <f ca="1">IFERROR(INDEX(REPORT_DATA_BY_COMP!$A:$AH,$D22,MATCH(S$8,REPORT_DATA_BY_COMP!$A$1:$AH$1,0)), "")</f>
        <v>4</v>
      </c>
    </row>
    <row r="23" spans="1:19" ht="15" customHeight="1">
      <c r="A23" s="1"/>
      <c r="B23" s="1" t="s">
        <v>2282</v>
      </c>
      <c r="C23" s="64" t="str">
        <f>CONCATENATE(YEAR,":",MONTH,":",WEEK,":",WEEKDAY,":",$B23)</f>
        <v>2016:3:4:7:ZHUBEI_2_E</v>
      </c>
      <c r="D23" s="64">
        <f>MATCH($C23,REPORT_DATA_BY_COMP!$A:$A,0)</f>
        <v>1071</v>
      </c>
      <c r="E23" s="65" t="str">
        <f>SUBSTITUTE(VLOOKUP($B23,COMP_LIST!$A:$AA,5,FALSE),"EL","")</f>
        <v>E. Karlinsey / Hawkes</v>
      </c>
      <c r="F23" s="4" t="str">
        <f>VLOOKUP($B23,COMP_LIST!$A:$AA,3,FALSE)</f>
        <v>Zhubei 2 E</v>
      </c>
      <c r="G23" s="4" t="str">
        <f>VLOOKUP($B23,COMP_LIST!$A:$AA,4,FALSE)</f>
        <v>竹北 2 長老</v>
      </c>
      <c r="H23" s="10">
        <f ca="1">IFERROR(INDEX(REPORT_DATA_BY_COMP!$A:$AH,$D23,MATCH(H$8,REPORT_DATA_BY_COMP!$A$1:$AH$1,0)), "")</f>
        <v>0</v>
      </c>
      <c r="I23" s="10">
        <f ca="1">IFERROR(INDEX(REPORT_DATA_BY_COMP!$A:$AH,$D23,MATCH(I$8,REPORT_DATA_BY_COMP!$A$1:$AH$1,0)), "")</f>
        <v>0</v>
      </c>
      <c r="J23" s="10">
        <f ca="1">IFERROR(INDEX(REPORT_DATA_BY_COMP!$A:$AH,$D23,MATCH(J$8,REPORT_DATA_BY_COMP!$A$1:$AH$1,0)), "")</f>
        <v>1</v>
      </c>
      <c r="K23" s="10">
        <f ca="1">IFERROR(INDEX(REPORT_DATA_BY_COMP!$A:$AH,$D23,MATCH(K$8,REPORT_DATA_BY_COMP!$A$1:$AH$1,0)), "")</f>
        <v>1</v>
      </c>
      <c r="L23" s="47">
        <f ca="1">IFERROR(INDEX(REPORT_DATA_BY_COMP!$A:$AH,$D23,MATCH(L$8,REPORT_DATA_BY_COMP!$A$1:$AH$1,0)), "")</f>
        <v>0</v>
      </c>
      <c r="M23" s="56">
        <f ca="1">IFERROR(INDEX(REPORT_DATA_BY_COMP!$A:$AH,$D23,MATCH(M$8,REPORT_DATA_BY_COMP!$A$1:$AH$1,0)), "")</f>
        <v>1</v>
      </c>
      <c r="N23" s="50">
        <f ca="1">IFERROR(INDEX(REPORT_DATA_BY_COMP!$A:$AH,$D23,MATCH(N$8,REPORT_DATA_BY_COMP!$A$1:$AH$1,0)), "")</f>
        <v>2</v>
      </c>
      <c r="O23" s="10">
        <f ca="1">IFERROR(INDEX(REPORT_DATA_BY_COMP!$A:$AH,$D23,MATCH(O$8,REPORT_DATA_BY_COMP!$A$1:$AH$1,0)), "")</f>
        <v>2</v>
      </c>
      <c r="P23" s="10">
        <f ca="1">IFERROR(INDEX(REPORT_DATA_BY_COMP!$A:$AH,$D23,MATCH(P$8,REPORT_DATA_BY_COMP!$A$1:$AH$1,0)), "")</f>
        <v>8</v>
      </c>
      <c r="Q23" s="10">
        <f ca="1">IFERROR(INDEX(REPORT_DATA_BY_COMP!$A:$AH,$D23,MATCH(Q$8,REPORT_DATA_BY_COMP!$A$1:$AH$1,0)), "")</f>
        <v>4</v>
      </c>
      <c r="R23" s="10">
        <f ca="1">IFERROR(INDEX(REPORT_DATA_BY_COMP!$A:$AH,$D23,MATCH(R$8,REPORT_DATA_BY_COMP!$A$1:$AH$1,0)), "")</f>
        <v>0</v>
      </c>
      <c r="S23" s="10">
        <f ca="1">IFERROR(INDEX(REPORT_DATA_BY_COMP!$A:$AH,$D23,MATCH(S$8,REPORT_DATA_BY_COMP!$A$1:$AH$1,0)), "")</f>
        <v>6</v>
      </c>
    </row>
    <row r="24" spans="1:19" ht="15" customHeight="1">
      <c r="A24" s="1"/>
      <c r="B24" s="1" t="s">
        <v>2287</v>
      </c>
      <c r="C24" s="64" t="str">
        <f>CONCATENATE(YEAR,":",MONTH,":",WEEK,":",WEEKDAY,":",$B24)</f>
        <v>2016:3:4:7:ZHUBEI_2_S</v>
      </c>
      <c r="D24" s="64">
        <f>MATCH($C24,REPORT_DATA_BY_COMP!$A:$A,0)</f>
        <v>1072</v>
      </c>
      <c r="E24" s="65" t="str">
        <f>SUBSTITUTE(VLOOKUP($B24,COMP_LIST!$A:$AA,5,FALSE),"EL","")</f>
        <v>S. Fenlaw  / Toronto</v>
      </c>
      <c r="F24" s="4" t="str">
        <f>VLOOKUP($B24,COMP_LIST!$A:$AA,3,FALSE)</f>
        <v>Zhubei 2 S</v>
      </c>
      <c r="G24" s="4" t="str">
        <f>VLOOKUP($B24,COMP_LIST!$A:$AA,4,FALSE)</f>
        <v>竹北 2 姐妹</v>
      </c>
      <c r="H24" s="10">
        <f ca="1">IFERROR(INDEX(REPORT_DATA_BY_COMP!$A:$AH,$D24,MATCH(H$8,REPORT_DATA_BY_COMP!$A$1:$AH$1,0)), "")</f>
        <v>0</v>
      </c>
      <c r="I24" s="10">
        <f ca="1">IFERROR(INDEX(REPORT_DATA_BY_COMP!$A:$AH,$D24,MATCH(I$8,REPORT_DATA_BY_COMP!$A$1:$AH$1,0)), "")</f>
        <v>0</v>
      </c>
      <c r="J24" s="10">
        <f ca="1">IFERROR(INDEX(REPORT_DATA_BY_COMP!$A:$AH,$D24,MATCH(J$8,REPORT_DATA_BY_COMP!$A$1:$AH$1,0)), "")</f>
        <v>2</v>
      </c>
      <c r="K24" s="10">
        <f ca="1">IFERROR(INDEX(REPORT_DATA_BY_COMP!$A:$AH,$D24,MATCH(K$8,REPORT_DATA_BY_COMP!$A$1:$AH$1,0)), "")</f>
        <v>0</v>
      </c>
      <c r="L24" s="47">
        <f ca="1">IFERROR(INDEX(REPORT_DATA_BY_COMP!$A:$AH,$D24,MATCH(L$8,REPORT_DATA_BY_COMP!$A$1:$AH$1,0)), "")</f>
        <v>0</v>
      </c>
      <c r="M24" s="56">
        <f ca="1">IFERROR(INDEX(REPORT_DATA_BY_COMP!$A:$AH,$D24,MATCH(M$8,REPORT_DATA_BY_COMP!$A$1:$AH$1,0)), "")</f>
        <v>0</v>
      </c>
      <c r="N24" s="50">
        <f ca="1">IFERROR(INDEX(REPORT_DATA_BY_COMP!$A:$AH,$D24,MATCH(N$8,REPORT_DATA_BY_COMP!$A$1:$AH$1,0)), "")</f>
        <v>2</v>
      </c>
      <c r="O24" s="10">
        <f ca="1">IFERROR(INDEX(REPORT_DATA_BY_COMP!$A:$AH,$D24,MATCH(O$8,REPORT_DATA_BY_COMP!$A$1:$AH$1,0)), "")</f>
        <v>1</v>
      </c>
      <c r="P24" s="10">
        <f ca="1">IFERROR(INDEX(REPORT_DATA_BY_COMP!$A:$AH,$D24,MATCH(P$8,REPORT_DATA_BY_COMP!$A$1:$AH$1,0)), "")</f>
        <v>5</v>
      </c>
      <c r="Q24" s="10">
        <f ca="1">IFERROR(INDEX(REPORT_DATA_BY_COMP!$A:$AH,$D24,MATCH(Q$8,REPORT_DATA_BY_COMP!$A$1:$AH$1,0)), "")</f>
        <v>3</v>
      </c>
      <c r="R24" s="10">
        <f ca="1">IFERROR(INDEX(REPORT_DATA_BY_COMP!$A:$AH,$D24,MATCH(R$8,REPORT_DATA_BY_COMP!$A$1:$AH$1,0)), "")</f>
        <v>0</v>
      </c>
      <c r="S24" s="10">
        <f ca="1">IFERROR(INDEX(REPORT_DATA_BY_COMP!$A:$AH,$D24,MATCH(S$8,REPORT_DATA_BY_COMP!$A$1:$AH$1,0)), "")</f>
        <v>5</v>
      </c>
    </row>
    <row r="25" spans="1:19" ht="15" customHeight="1">
      <c r="A25" s="1"/>
      <c r="B25" s="1" t="s">
        <v>2291</v>
      </c>
      <c r="C25" s="64" t="str">
        <f>CONCATENATE(YEAR,":",MONTH,":",WEEK,":",WEEKDAY,":",$B25)</f>
        <v>2016:3:4:7:ZHUBEI_3_E</v>
      </c>
      <c r="D25" s="64">
        <f>MATCH($C25,REPORT_DATA_BY_COMP!$A:$A,0)</f>
        <v>1073</v>
      </c>
      <c r="E25" s="65" t="str">
        <f>SUBSTITUTE(VLOOKUP($B25,COMP_LIST!$A:$AA,5,FALSE),"EL","")</f>
        <v>E. Seely DL / Hsiao</v>
      </c>
      <c r="F25" s="4" t="str">
        <f>VLOOKUP($B25,COMP_LIST!$A:$AA,3,FALSE)</f>
        <v>Zhubei 3 E</v>
      </c>
      <c r="G25" s="4" t="str">
        <f>VLOOKUP($B25,COMP_LIST!$A:$AA,4,FALSE)</f>
        <v>竹北 3 長老</v>
      </c>
      <c r="H25" s="10">
        <f ca="1">IFERROR(INDEX(REPORT_DATA_BY_COMP!$A:$AH,$D25,MATCH(H$8,REPORT_DATA_BY_COMP!$A$1:$AH$1,0)), "")</f>
        <v>0</v>
      </c>
      <c r="I25" s="10">
        <f ca="1">IFERROR(INDEX(REPORT_DATA_BY_COMP!$A:$AH,$D25,MATCH(I$8,REPORT_DATA_BY_COMP!$A$1:$AH$1,0)), "")</f>
        <v>0</v>
      </c>
      <c r="J25" s="10">
        <f ca="1">IFERROR(INDEX(REPORT_DATA_BY_COMP!$A:$AH,$D25,MATCH(J$8,REPORT_DATA_BY_COMP!$A$1:$AH$1,0)), "")</f>
        <v>0</v>
      </c>
      <c r="K25" s="10">
        <f ca="1">IFERROR(INDEX(REPORT_DATA_BY_COMP!$A:$AH,$D25,MATCH(K$8,REPORT_DATA_BY_COMP!$A$1:$AH$1,0)), "")</f>
        <v>0</v>
      </c>
      <c r="L25" s="47">
        <f ca="1">IFERROR(INDEX(REPORT_DATA_BY_COMP!$A:$AH,$D25,MATCH(L$8,REPORT_DATA_BY_COMP!$A$1:$AH$1,0)), "")</f>
        <v>0</v>
      </c>
      <c r="M25" s="56">
        <f ca="1">IFERROR(INDEX(REPORT_DATA_BY_COMP!$A:$AH,$D25,MATCH(M$8,REPORT_DATA_BY_COMP!$A$1:$AH$1,0)), "")</f>
        <v>0</v>
      </c>
      <c r="N25" s="50">
        <f ca="1">IFERROR(INDEX(REPORT_DATA_BY_COMP!$A:$AH,$D25,MATCH(N$8,REPORT_DATA_BY_COMP!$A$1:$AH$1,0)), "")</f>
        <v>0</v>
      </c>
      <c r="O25" s="10">
        <f ca="1">IFERROR(INDEX(REPORT_DATA_BY_COMP!$A:$AH,$D25,MATCH(O$8,REPORT_DATA_BY_COMP!$A$1:$AH$1,0)), "")</f>
        <v>0</v>
      </c>
      <c r="P25" s="10">
        <f ca="1">IFERROR(INDEX(REPORT_DATA_BY_COMP!$A:$AH,$D25,MATCH(P$8,REPORT_DATA_BY_COMP!$A$1:$AH$1,0)), "")</f>
        <v>5</v>
      </c>
      <c r="Q25" s="10">
        <f ca="1">IFERROR(INDEX(REPORT_DATA_BY_COMP!$A:$AH,$D25,MATCH(Q$8,REPORT_DATA_BY_COMP!$A$1:$AH$1,0)), "")</f>
        <v>6</v>
      </c>
      <c r="R25" s="10">
        <f ca="1">IFERROR(INDEX(REPORT_DATA_BY_COMP!$A:$AH,$D25,MATCH(R$8,REPORT_DATA_BY_COMP!$A$1:$AH$1,0)), "")</f>
        <v>1</v>
      </c>
      <c r="S25" s="10">
        <f ca="1">IFERROR(INDEX(REPORT_DATA_BY_COMP!$A:$AH,$D25,MATCH(S$8,REPORT_DATA_BY_COMP!$A$1:$AH$1,0)), "")</f>
        <v>8</v>
      </c>
    </row>
    <row r="26" spans="1:19" ht="15" customHeight="1" thickBot="1">
      <c r="A26" s="1"/>
      <c r="B26" s="1"/>
      <c r="E26" s="8" t="s">
        <v>819</v>
      </c>
      <c r="F26" s="9"/>
      <c r="G26" s="9"/>
      <c r="H26" s="11">
        <f t="shared" ref="H26:S26" ca="1" si="2">SUM(H22:H25)</f>
        <v>0</v>
      </c>
      <c r="I26" s="11">
        <f t="shared" ca="1" si="2"/>
        <v>2</v>
      </c>
      <c r="J26" s="11">
        <f t="shared" ca="1" si="2"/>
        <v>4</v>
      </c>
      <c r="K26" s="11">
        <f t="shared" ca="1" si="2"/>
        <v>2</v>
      </c>
      <c r="L26" s="48">
        <f t="shared" ca="1" si="2"/>
        <v>0</v>
      </c>
      <c r="M26" s="69">
        <f t="shared" ca="1" si="2"/>
        <v>1</v>
      </c>
      <c r="N26" s="51">
        <f t="shared" ca="1" si="2"/>
        <v>8</v>
      </c>
      <c r="O26" s="11">
        <f t="shared" ca="1" si="2"/>
        <v>8</v>
      </c>
      <c r="P26" s="11">
        <f t="shared" ca="1" si="2"/>
        <v>24</v>
      </c>
      <c r="Q26" s="11">
        <f t="shared" ca="1" si="2"/>
        <v>16</v>
      </c>
      <c r="R26" s="11">
        <f t="shared" ca="1" si="2"/>
        <v>1</v>
      </c>
      <c r="S26" s="11">
        <f t="shared" ca="1" si="2"/>
        <v>23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818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2016:3:1:7:XINZHU</v>
      </c>
      <c r="D29" s="64">
        <f>MATCH($C29,REPORT_DATA_BY_ZONE!$A:$A, 0)</f>
        <v>88</v>
      </c>
      <c r="E29" s="19" t="s">
        <v>796</v>
      </c>
      <c r="F29" s="13"/>
      <c r="G29" s="13"/>
      <c r="H29" s="10">
        <f ca="1">IFERROR(INDEX(REPORT_DATA_BY_ZONE!$A:$AH,$D29,MATCH(H$8,REPORT_DATA_BY_ZONE!$A$1:$AH$1,0)), "")</f>
        <v>1</v>
      </c>
      <c r="I29" s="10">
        <f ca="1">IFERROR(INDEX(REPORT_DATA_BY_ZONE!$A:$AH,$D29,MATCH(I$8,REPORT_DATA_BY_ZONE!$A$1:$AH$1,0)), "")</f>
        <v>1</v>
      </c>
      <c r="J29" s="10">
        <f ca="1">IFERROR(INDEX(REPORT_DATA_BY_ZONE!$A:$AH,$D29,MATCH(J$8,REPORT_DATA_BY_ZONE!$A$1:$AH$1,0)), "")</f>
        <v>12</v>
      </c>
      <c r="K29" s="10">
        <f ca="1">IFERROR(INDEX(REPORT_DATA_BY_ZONE!$A:$AH,$D29,MATCH(K$8,REPORT_DATA_BY_ZONE!$A$1:$AH$1,0)), "")</f>
        <v>10</v>
      </c>
      <c r="L29" s="47">
        <f ca="1">IFERROR(INDEX(REPORT_DATA_BY_ZONE!$A:$AH,$D29,MATCH(L$8,REPORT_DATA_BY_ZONE!$A$1:$AH$1,0)), "")</f>
        <v>1</v>
      </c>
      <c r="M29" s="10">
        <f ca="1">IFERROR(INDEX(REPORT_DATA_BY_ZONE!$A:$AH,$D29,MATCH(M$8,REPORT_DATA_BY_ZONE!$A$1:$AH$1,0)), "")</f>
        <v>0</v>
      </c>
      <c r="N29" s="50">
        <f ca="1">IFERROR(INDEX(REPORT_DATA_BY_ZONE!$A:$AH,$D29,MATCH(N$8,REPORT_DATA_BY_ZONE!$A$1:$AH$1,0)), "")</f>
        <v>31</v>
      </c>
      <c r="O29" s="10">
        <f ca="1">IFERROR(INDEX(REPORT_DATA_BY_ZONE!$A:$AH,$D29,MATCH(O$8,REPORT_DATA_BY_ZONE!$A$1:$AH$1,0)), "")</f>
        <v>20</v>
      </c>
      <c r="P29" s="10">
        <f ca="1">IFERROR(INDEX(REPORT_DATA_BY_ZONE!$A:$AH,$D29,MATCH(P$8,REPORT_DATA_BY_ZONE!$A$1:$AH$1,0)), "")</f>
        <v>67</v>
      </c>
      <c r="Q29" s="10">
        <f ca="1">IFERROR(INDEX(REPORT_DATA_BY_ZONE!$A:$AH,$D29,MATCH(Q$8,REPORT_DATA_BY_ZONE!$A$1:$AH$1,0)), "")</f>
        <v>45</v>
      </c>
      <c r="R29" s="10">
        <f ca="1">IFERROR(INDEX(REPORT_DATA_BY_ZONE!$A:$AH,$D29,MATCH(R$8,REPORT_DATA_BY_ZONE!$A$1:$AH$1,0)), "")</f>
        <v>1</v>
      </c>
      <c r="S29" s="10">
        <f ca="1">IFERROR(INDEX(REPORT_DATA_BY_ZONE!$A:$AH,$D29,MATCH(S$8,REPORT_DATA_BY_ZONE!$A$1:$AH$1,0)), "")</f>
        <v>97</v>
      </c>
    </row>
    <row r="30" spans="1:19" ht="15" customHeight="1">
      <c r="C30" s="64" t="str">
        <f>CONCATENATE(YEAR,":",MONTH,":2:",WEEKLY_REPORT_DAY,":", $A$1)</f>
        <v>2016:3:2:7:XINZHU</v>
      </c>
      <c r="D30" s="64">
        <f>MATCH($C30,REPORT_DATA_BY_ZONE!$A:$A, 0)</f>
        <v>98</v>
      </c>
      <c r="E30" s="19" t="s">
        <v>795</v>
      </c>
      <c r="F30" s="13"/>
      <c r="G30" s="13"/>
      <c r="H30" s="10">
        <f ca="1">IFERROR(INDEX(REPORT_DATA_BY_ZONE!$A:$AH,$D30,MATCH(H$8,REPORT_DATA_BY_ZONE!$A$1:$AH$1,0)), "")</f>
        <v>0</v>
      </c>
      <c r="I30" s="10">
        <f ca="1">IFERROR(INDEX(REPORT_DATA_BY_ZONE!$A:$AH,$D30,MATCH(I$8,REPORT_DATA_BY_ZONE!$A$1:$AH$1,0)), "")</f>
        <v>2</v>
      </c>
      <c r="J30" s="10">
        <f ca="1">IFERROR(INDEX(REPORT_DATA_BY_ZONE!$A:$AH,$D30,MATCH(J$8,REPORT_DATA_BY_ZONE!$A$1:$AH$1,0)), "")</f>
        <v>13</v>
      </c>
      <c r="K30" s="10">
        <f ca="1">IFERROR(INDEX(REPORT_DATA_BY_ZONE!$A:$AH,$D30,MATCH(K$8,REPORT_DATA_BY_ZONE!$A$1:$AH$1,0)), "")</f>
        <v>11</v>
      </c>
      <c r="L30" s="47">
        <f ca="1">IFERROR(INDEX(REPORT_DATA_BY_ZONE!$A:$AH,$D30,MATCH(L$8,REPORT_DATA_BY_ZONE!$A$1:$AH$1,0)), "")</f>
        <v>0</v>
      </c>
      <c r="M30" s="10">
        <f ca="1">IFERROR(INDEX(REPORT_DATA_BY_ZONE!$A:$AH,$D30,MATCH(M$8,REPORT_DATA_BY_ZONE!$A$1:$AH$1,0)), "")</f>
        <v>1</v>
      </c>
      <c r="N30" s="50">
        <f ca="1">IFERROR(INDEX(REPORT_DATA_BY_ZONE!$A:$AH,$D30,MATCH(N$8,REPORT_DATA_BY_ZONE!$A$1:$AH$1,0)), "")</f>
        <v>30</v>
      </c>
      <c r="O30" s="10">
        <f ca="1">IFERROR(INDEX(REPORT_DATA_BY_ZONE!$A:$AH,$D30,MATCH(O$8,REPORT_DATA_BY_ZONE!$A$1:$AH$1,0)), "")</f>
        <v>14</v>
      </c>
      <c r="P30" s="10">
        <f ca="1">IFERROR(INDEX(REPORT_DATA_BY_ZONE!$A:$AH,$D30,MATCH(P$8,REPORT_DATA_BY_ZONE!$A$1:$AH$1,0)), "")</f>
        <v>54</v>
      </c>
      <c r="Q30" s="10">
        <f ca="1">IFERROR(INDEX(REPORT_DATA_BY_ZONE!$A:$AH,$D30,MATCH(Q$8,REPORT_DATA_BY_ZONE!$A$1:$AH$1,0)), "")</f>
        <v>30</v>
      </c>
      <c r="R30" s="10">
        <f ca="1">IFERROR(INDEX(REPORT_DATA_BY_ZONE!$A:$AH,$D30,MATCH(R$8,REPORT_DATA_BY_ZONE!$A$1:$AH$1,0)), "")</f>
        <v>0</v>
      </c>
      <c r="S30" s="10">
        <f ca="1">IFERROR(INDEX(REPORT_DATA_BY_ZONE!$A:$AH,$D30,MATCH(S$8,REPORT_DATA_BY_ZONE!$A$1:$AH$1,0)), "")</f>
        <v>73</v>
      </c>
    </row>
    <row r="31" spans="1:19" ht="15" customHeight="1">
      <c r="C31" s="64" t="str">
        <f>CONCATENATE(YEAR,":",MONTH,":3:",WEEKLY_REPORT_DAY,":", $A$1)</f>
        <v>2016:3:3:7:XINZHU</v>
      </c>
      <c r="D31" s="64">
        <f>MATCH($C31,REPORT_DATA_BY_ZONE!$A:$A, 0)</f>
        <v>109</v>
      </c>
      <c r="E31" s="19" t="s">
        <v>797</v>
      </c>
      <c r="F31" s="13"/>
      <c r="G31" s="13"/>
      <c r="H31" s="10">
        <f ca="1">IFERROR(INDEX(REPORT_DATA_BY_ZONE!$A:$AH,$D31,MATCH(H$8,REPORT_DATA_BY_ZONE!$A$1:$AH$1,0)), "")</f>
        <v>1</v>
      </c>
      <c r="I31" s="10">
        <f ca="1">IFERROR(INDEX(REPORT_DATA_BY_ZONE!$A:$AH,$D31,MATCH(I$8,REPORT_DATA_BY_ZONE!$A$1:$AH$1,0)), "")</f>
        <v>4</v>
      </c>
      <c r="J31" s="10">
        <f ca="1">IFERROR(INDEX(REPORT_DATA_BY_ZONE!$A:$AH,$D31,MATCH(J$8,REPORT_DATA_BY_ZONE!$A$1:$AH$1,0)), "")</f>
        <v>10</v>
      </c>
      <c r="K31" s="10">
        <f ca="1">IFERROR(INDEX(REPORT_DATA_BY_ZONE!$A:$AH,$D31,MATCH(K$8,REPORT_DATA_BY_ZONE!$A$1:$AH$1,0)), "")</f>
        <v>16</v>
      </c>
      <c r="L31" s="47">
        <f ca="1">IFERROR(INDEX(REPORT_DATA_BY_ZONE!$A:$AH,$D31,MATCH(L$8,REPORT_DATA_BY_ZONE!$A$1:$AH$1,0)), "")</f>
        <v>2</v>
      </c>
      <c r="M31" s="10">
        <f ca="1">IFERROR(INDEX(REPORT_DATA_BY_ZONE!$A:$AH,$D31,MATCH(M$8,REPORT_DATA_BY_ZONE!$A$1:$AH$1,0)), "")</f>
        <v>0</v>
      </c>
      <c r="N31" s="50">
        <f ca="1">IFERROR(INDEX(REPORT_DATA_BY_ZONE!$A:$AH,$D31,MATCH(N$8,REPORT_DATA_BY_ZONE!$A$1:$AH$1,0)), "")</f>
        <v>35</v>
      </c>
      <c r="O31" s="10">
        <f ca="1">IFERROR(INDEX(REPORT_DATA_BY_ZONE!$A:$AH,$D31,MATCH(O$8,REPORT_DATA_BY_ZONE!$A$1:$AH$1,0)), "")</f>
        <v>25</v>
      </c>
      <c r="P31" s="10">
        <f ca="1">IFERROR(INDEX(REPORT_DATA_BY_ZONE!$A:$AH,$D31,MATCH(P$8,REPORT_DATA_BY_ZONE!$A$1:$AH$1,0)), "")</f>
        <v>61</v>
      </c>
      <c r="Q31" s="10">
        <f ca="1">IFERROR(INDEX(REPORT_DATA_BY_ZONE!$A:$AH,$D31,MATCH(Q$8,REPORT_DATA_BY_ZONE!$A$1:$AH$1,0)), "")</f>
        <v>53</v>
      </c>
      <c r="R31" s="10">
        <f ca="1">IFERROR(INDEX(REPORT_DATA_BY_ZONE!$A:$AH,$D31,MATCH(R$8,REPORT_DATA_BY_ZONE!$A$1:$AH$1,0)), "")</f>
        <v>2</v>
      </c>
      <c r="S31" s="10">
        <f ca="1">IFERROR(INDEX(REPORT_DATA_BY_ZONE!$A:$AH,$D31,MATCH(S$8,REPORT_DATA_BY_ZONE!$A$1:$AH$1,0)), "")</f>
        <v>98</v>
      </c>
    </row>
    <row r="32" spans="1:19" ht="15" customHeight="1">
      <c r="C32" s="64" t="str">
        <f>CONCATENATE(YEAR,":",MONTH,":4:",WEEKLY_REPORT_DAY,":", $A$1)</f>
        <v>2016:3:4:7:XINZHU</v>
      </c>
      <c r="D32" s="64">
        <f>MATCH($C32,REPORT_DATA_BY_ZONE!$A:$A, 0)</f>
        <v>119</v>
      </c>
      <c r="E32" s="19" t="s">
        <v>798</v>
      </c>
      <c r="F32" s="13"/>
      <c r="G32" s="13"/>
      <c r="H32" s="10">
        <f ca="1">IFERROR(INDEX(REPORT_DATA_BY_ZONE!$A:$AH,$D32,MATCH(H$8,REPORT_DATA_BY_ZONE!$A$1:$AH$1,0)), "")</f>
        <v>2</v>
      </c>
      <c r="I32" s="10">
        <f ca="1">IFERROR(INDEX(REPORT_DATA_BY_ZONE!$A:$AH,$D32,MATCH(I$8,REPORT_DATA_BY_ZONE!$A$1:$AH$1,0)), "")</f>
        <v>4</v>
      </c>
      <c r="J32" s="10">
        <f ca="1">IFERROR(INDEX(REPORT_DATA_BY_ZONE!$A:$AH,$D32,MATCH(J$8,REPORT_DATA_BY_ZONE!$A$1:$AH$1,0)), "")</f>
        <v>13</v>
      </c>
      <c r="K32" s="10">
        <f ca="1">IFERROR(INDEX(REPORT_DATA_BY_ZONE!$A:$AH,$D32,MATCH(K$8,REPORT_DATA_BY_ZONE!$A$1:$AH$1,0)), "")</f>
        <v>10</v>
      </c>
      <c r="L32" s="47">
        <f ca="1">IFERROR(INDEX(REPORT_DATA_BY_ZONE!$A:$AH,$D32,MATCH(L$8,REPORT_DATA_BY_ZONE!$A$1:$AH$1,0)), "")</f>
        <v>2</v>
      </c>
      <c r="M32" s="10">
        <f ca="1">IFERROR(INDEX(REPORT_DATA_BY_ZONE!$A:$AH,$D32,MATCH(M$8,REPORT_DATA_BY_ZONE!$A$1:$AH$1,0)), "")</f>
        <v>1</v>
      </c>
      <c r="N32" s="50">
        <f ca="1">IFERROR(INDEX(REPORT_DATA_BY_ZONE!$A:$AH,$D32,MATCH(N$8,REPORT_DATA_BY_ZONE!$A$1:$AH$1,0)), "")</f>
        <v>45</v>
      </c>
      <c r="O32" s="10">
        <f ca="1">IFERROR(INDEX(REPORT_DATA_BY_ZONE!$A:$AH,$D32,MATCH(O$8,REPORT_DATA_BY_ZONE!$A$1:$AH$1,0)), "")</f>
        <v>29</v>
      </c>
      <c r="P32" s="10">
        <f ca="1">IFERROR(INDEX(REPORT_DATA_BY_ZONE!$A:$AH,$D32,MATCH(P$8,REPORT_DATA_BY_ZONE!$A$1:$AH$1,0)), "")</f>
        <v>56</v>
      </c>
      <c r="Q32" s="10">
        <f ca="1">IFERROR(INDEX(REPORT_DATA_BY_ZONE!$A:$AH,$D32,MATCH(Q$8,REPORT_DATA_BY_ZONE!$A$1:$AH$1,0)), "")</f>
        <v>62</v>
      </c>
      <c r="R32" s="10">
        <f ca="1">IFERROR(INDEX(REPORT_DATA_BY_ZONE!$A:$AH,$D32,MATCH(R$8,REPORT_DATA_BY_ZONE!$A$1:$AH$1,0)), "")</f>
        <v>4</v>
      </c>
      <c r="S32" s="10">
        <f ca="1">IFERROR(INDEX(REPORT_DATA_BY_ZONE!$A:$AH,$D32,MATCH(S$8,REPORT_DATA_BY_ZONE!$A$1:$AH$1,0)), "")</f>
        <v>105</v>
      </c>
    </row>
    <row r="33" spans="3:19" ht="15" customHeight="1">
      <c r="C33" s="64" t="str">
        <f>CONCATENATE(YEAR,":",MONTH,":5:",WEEKLY_REPORT_DAY,":", $A$1)</f>
        <v>2016:3:5:7:XINZHU</v>
      </c>
      <c r="D33" s="64" t="e">
        <f>MATCH($C33,REPORT_DATA_BY_ZONE!$A:$A, 0)</f>
        <v>#N/A</v>
      </c>
      <c r="E33" s="19" t="s">
        <v>799</v>
      </c>
      <c r="F33" s="13"/>
      <c r="G33" s="13"/>
      <c r="H33" s="10" t="str">
        <f ca="1">IFERROR(INDEX(REPORT_DATA_BY_ZONE!$A:$AH,$D33,MATCH(H$8,REPORT_DATA_BY_ZONE!$A$1:$AH$1,0)), "")</f>
        <v/>
      </c>
      <c r="I33" s="10" t="str">
        <f ca="1">IFERROR(INDEX(REPORT_DATA_BY_ZONE!$A:$AH,$D33,MATCH(I$8,REPORT_DATA_BY_ZONE!$A$1:$AH$1,0)), "")</f>
        <v/>
      </c>
      <c r="J33" s="10" t="str">
        <f ca="1">IFERROR(INDEX(REPORT_DATA_BY_ZONE!$A:$AH,$D33,MATCH(J$8,REPORT_DATA_BY_ZONE!$A$1:$AH$1,0)), "")</f>
        <v/>
      </c>
      <c r="K33" s="10" t="str">
        <f ca="1">IFERROR(INDEX(REPORT_DATA_BY_ZONE!$A:$AH,$D33,MATCH(K$8,REPORT_DATA_BY_ZONE!$A$1:$AH$1,0)), "")</f>
        <v/>
      </c>
      <c r="L33" s="47" t="str">
        <f ca="1">IFERROR(INDEX(REPORT_DATA_BY_ZONE!$A:$AH,$D33,MATCH(L$8,REPORT_DATA_BY_ZONE!$A$1:$AH$1,0)), "")</f>
        <v/>
      </c>
      <c r="M33" s="10" t="str">
        <f ca="1">IFERROR(INDEX(REPORT_DATA_BY_ZONE!$A:$AH,$D33,MATCH(M$8,REPORT_DATA_BY_ZONE!$A$1:$AH$1,0)), "")</f>
        <v/>
      </c>
      <c r="N33" s="50" t="str">
        <f ca="1">IFERROR(INDEX(REPORT_DATA_BY_ZONE!$A:$AH,$D33,MATCH(N$8,REPORT_DATA_BY_ZONE!$A$1:$AH$1,0)), "")</f>
        <v/>
      </c>
      <c r="O33" s="10" t="str">
        <f ca="1">IFERROR(INDEX(REPORT_DATA_BY_ZONE!$A:$AH,$D33,MATCH(O$8,REPORT_DATA_BY_ZONE!$A$1:$AH$1,0)), "")</f>
        <v/>
      </c>
      <c r="P33" s="10" t="str">
        <f ca="1">IFERROR(INDEX(REPORT_DATA_BY_ZONE!$A:$AH,$D33,MATCH(P$8,REPORT_DATA_BY_ZONE!$A$1:$AH$1,0)), "")</f>
        <v/>
      </c>
      <c r="Q33" s="10" t="str">
        <f ca="1">IFERROR(INDEX(REPORT_DATA_BY_ZONE!$A:$AH,$D33,MATCH(Q$8,REPORT_DATA_BY_ZONE!$A$1:$AH$1,0)), "")</f>
        <v/>
      </c>
      <c r="R33" s="10" t="str">
        <f ca="1">IFERROR(INDEX(REPORT_DATA_BY_ZONE!$A:$AH,$D33,MATCH(R$8,REPORT_DATA_BY_ZONE!$A$1:$AH$1,0)), "")</f>
        <v/>
      </c>
      <c r="S33" s="10" t="str">
        <f ca="1">IFERROR(INDEX(REPORT_DATA_BY_ZONE!$A:$AH,$D33,MATCH(S$8,REPORT_DATA_BY_ZONE!$A$1:$AH$1,0)), "")</f>
        <v/>
      </c>
    </row>
    <row r="34" spans="3:19" ht="15" customHeight="1">
      <c r="E34" s="16" t="s">
        <v>819</v>
      </c>
      <c r="F34" s="14"/>
      <c r="G34" s="14"/>
      <c r="H34" s="17">
        <f ca="1">SUM(H29:H33)</f>
        <v>4</v>
      </c>
      <c r="I34" s="17">
        <f t="shared" ref="I34:R34" ca="1" si="3">SUM(I29:I33)</f>
        <v>11</v>
      </c>
      <c r="J34" s="17">
        <f t="shared" ca="1" si="3"/>
        <v>48</v>
      </c>
      <c r="K34" s="17">
        <f t="shared" ca="1" si="3"/>
        <v>47</v>
      </c>
      <c r="L34" s="49">
        <f t="shared" ca="1" si="3"/>
        <v>5</v>
      </c>
      <c r="M34" s="17">
        <f t="shared" ca="1" si="3"/>
        <v>2</v>
      </c>
      <c r="N34" s="52">
        <f t="shared" ca="1" si="3"/>
        <v>141</v>
      </c>
      <c r="O34" s="17">
        <f t="shared" ca="1" si="3"/>
        <v>88</v>
      </c>
      <c r="P34" s="17">
        <f t="shared" ca="1" si="3"/>
        <v>238</v>
      </c>
      <c r="Q34" s="17">
        <f t="shared" ca="1" si="3"/>
        <v>190</v>
      </c>
      <c r="R34" s="17">
        <f t="shared" ca="1" si="3"/>
        <v>7</v>
      </c>
      <c r="S34" s="17">
        <f ca="1">SUM(S29:S33)</f>
        <v>373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5">
    <cfRule type="expression" dxfId="83" priority="1">
      <formula>J12=""</formula>
    </cfRule>
    <cfRule type="expression" dxfId="82" priority="2">
      <formula>AND(M$9&lt;&gt;"",M12&gt;=M$9)</formula>
    </cfRule>
    <cfRule type="expression" dxfId="81" priority="3">
      <formula>AND(M$10&lt;&gt;"",M12&lt;M$10)</formula>
    </cfRule>
    <cfRule type="expression" dxfId="8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G13" sqref="G1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2016:1:2:7:XINZHU</v>
      </c>
      <c r="AP77" s="27">
        <f t="shared" ref="AP77:AP88" ca="1" si="13">MATCH(AO77,INDIRECT(CONCATENATE($X$93,"$A:$A")),0)</f>
        <v>11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53</v>
      </c>
      <c r="AS77" s="21">
        <f t="shared" ca="1" si="14"/>
        <v>0</v>
      </c>
      <c r="AT77" s="21">
        <f t="shared" ca="1" si="14"/>
        <v>29</v>
      </c>
      <c r="AU77" s="21">
        <f t="shared" ca="1" si="14"/>
        <v>0</v>
      </c>
      <c r="AV77" s="21">
        <f t="shared" ref="AV77:AV88" si="15">ROUND(1*$X$97/$X$99,0)</f>
        <v>3</v>
      </c>
      <c r="AW77" s="21">
        <f t="shared" ref="AW77:AW88" si="16">6*$X$97</f>
        <v>60</v>
      </c>
      <c r="AX77" s="21">
        <f t="shared" ref="AX77:AX88" si="17">3*$X$97</f>
        <v>30</v>
      </c>
      <c r="AY77" s="21">
        <f t="shared" ref="AY77:AY88" si="18">5*$X$97</f>
        <v>50</v>
      </c>
      <c r="AZ77" s="21">
        <f t="shared" ref="AZ77:AZ88" si="19">1*$X$97</f>
        <v>10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2016:1:3:7:XINZHU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3</v>
      </c>
      <c r="AW78" s="21">
        <f t="shared" si="16"/>
        <v>60</v>
      </c>
      <c r="AX78" s="21">
        <f t="shared" si="17"/>
        <v>30</v>
      </c>
      <c r="AY78" s="21">
        <f t="shared" si="18"/>
        <v>50</v>
      </c>
      <c r="AZ78" s="21">
        <f t="shared" si="19"/>
        <v>10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2016:1:4:7:XINZHU</v>
      </c>
      <c r="AP79" s="27">
        <f t="shared" ca="1" si="13"/>
        <v>22</v>
      </c>
      <c r="AQ79" s="21">
        <f t="shared" ca="1" si="14"/>
        <v>3</v>
      </c>
      <c r="AR79" s="21">
        <f t="shared" ca="1" si="14"/>
        <v>49</v>
      </c>
      <c r="AS79" s="21">
        <f t="shared" ca="1" si="14"/>
        <v>12</v>
      </c>
      <c r="AT79" s="21">
        <f t="shared" ca="1" si="14"/>
        <v>36</v>
      </c>
      <c r="AU79" s="21">
        <f t="shared" ca="1" si="14"/>
        <v>0</v>
      </c>
      <c r="AV79" s="21">
        <f t="shared" si="15"/>
        <v>3</v>
      </c>
      <c r="AW79" s="21">
        <f t="shared" si="16"/>
        <v>60</v>
      </c>
      <c r="AX79" s="21">
        <f t="shared" si="17"/>
        <v>30</v>
      </c>
      <c r="AY79" s="21">
        <f t="shared" si="18"/>
        <v>50</v>
      </c>
      <c r="AZ79" s="21">
        <f t="shared" si="19"/>
        <v>10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2016:1:5:7:XINZHU</v>
      </c>
      <c r="AP80" s="27">
        <f t="shared" ca="1" si="13"/>
        <v>33</v>
      </c>
      <c r="AQ80" s="21">
        <f t="shared" ca="1" si="14"/>
        <v>2</v>
      </c>
      <c r="AR80" s="21">
        <f t="shared" ca="1" si="14"/>
        <v>53</v>
      </c>
      <c r="AS80" s="21">
        <f t="shared" ca="1" si="14"/>
        <v>20</v>
      </c>
      <c r="AT80" s="21">
        <f t="shared" ca="1" si="14"/>
        <v>35</v>
      </c>
      <c r="AU80" s="21">
        <f t="shared" ca="1" si="14"/>
        <v>0</v>
      </c>
      <c r="AV80" s="21">
        <f t="shared" si="15"/>
        <v>3</v>
      </c>
      <c r="AW80" s="21">
        <f t="shared" si="16"/>
        <v>60</v>
      </c>
      <c r="AX80" s="21">
        <f t="shared" si="17"/>
        <v>30</v>
      </c>
      <c r="AY80" s="21">
        <f t="shared" si="18"/>
        <v>50</v>
      </c>
      <c r="AZ80" s="21">
        <f t="shared" si="19"/>
        <v>10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2016:2:1:7:XINZHU</v>
      </c>
      <c r="AP81" s="27">
        <f t="shared" ca="1" si="13"/>
        <v>44</v>
      </c>
      <c r="AQ81" s="21">
        <f t="shared" ca="1" si="14"/>
        <v>0</v>
      </c>
      <c r="AR81" s="21">
        <f t="shared" ca="1" si="14"/>
        <v>51</v>
      </c>
      <c r="AS81" s="21">
        <f t="shared" ca="1" si="14"/>
        <v>12</v>
      </c>
      <c r="AT81" s="21">
        <f t="shared" ca="1" si="14"/>
        <v>51</v>
      </c>
      <c r="AU81" s="21">
        <f t="shared" ca="1" si="14"/>
        <v>0</v>
      </c>
      <c r="AV81" s="21">
        <f t="shared" si="15"/>
        <v>3</v>
      </c>
      <c r="AW81" s="21">
        <f t="shared" si="16"/>
        <v>60</v>
      </c>
      <c r="AX81" s="21">
        <f t="shared" si="17"/>
        <v>30</v>
      </c>
      <c r="AY81" s="21">
        <f t="shared" si="18"/>
        <v>50</v>
      </c>
      <c r="AZ81" s="21">
        <f t="shared" si="19"/>
        <v>10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2016:2:2:7:XINZHU</v>
      </c>
      <c r="AP82" s="27">
        <f t="shared" ca="1" si="13"/>
        <v>55</v>
      </c>
      <c r="AQ82" s="21">
        <f t="shared" ca="1" si="14"/>
        <v>0</v>
      </c>
      <c r="AR82" s="21">
        <f t="shared" ca="1" si="14"/>
        <v>44</v>
      </c>
      <c r="AS82" s="21">
        <f t="shared" ca="1" si="14"/>
        <v>18</v>
      </c>
      <c r="AT82" s="21">
        <f t="shared" ca="1" si="14"/>
        <v>34</v>
      </c>
      <c r="AU82" s="21">
        <f t="shared" ca="1" si="14"/>
        <v>4</v>
      </c>
      <c r="AV82" s="21">
        <f t="shared" si="15"/>
        <v>3</v>
      </c>
      <c r="AW82" s="21">
        <f t="shared" si="16"/>
        <v>60</v>
      </c>
      <c r="AX82" s="21">
        <f t="shared" si="17"/>
        <v>30</v>
      </c>
      <c r="AY82" s="21">
        <f t="shared" si="18"/>
        <v>50</v>
      </c>
      <c r="AZ82" s="21">
        <f t="shared" si="19"/>
        <v>10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2016:2:3:7:XINZHU</v>
      </c>
      <c r="AP83" s="27">
        <f t="shared" ca="1" si="13"/>
        <v>66</v>
      </c>
      <c r="AQ83" s="21">
        <f t="shared" ca="1" si="14"/>
        <v>2</v>
      </c>
      <c r="AR83" s="21">
        <f t="shared" ca="1" si="14"/>
        <v>46</v>
      </c>
      <c r="AS83" s="21">
        <f t="shared" ca="1" si="14"/>
        <v>20</v>
      </c>
      <c r="AT83" s="21">
        <f t="shared" ca="1" si="14"/>
        <v>46</v>
      </c>
      <c r="AU83" s="21">
        <f t="shared" ca="1" si="14"/>
        <v>1</v>
      </c>
      <c r="AV83" s="21">
        <f t="shared" si="15"/>
        <v>3</v>
      </c>
      <c r="AW83" s="21">
        <f t="shared" si="16"/>
        <v>60</v>
      </c>
      <c r="AX83" s="21">
        <f t="shared" si="17"/>
        <v>30</v>
      </c>
      <c r="AY83" s="21">
        <f t="shared" si="18"/>
        <v>50</v>
      </c>
      <c r="AZ83" s="21">
        <f t="shared" si="19"/>
        <v>10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2016:2:4:7:XINZHU</v>
      </c>
      <c r="AP84" s="27">
        <f t="shared" ca="1" si="13"/>
        <v>77</v>
      </c>
      <c r="AQ84" s="21">
        <f t="shared" ca="1" si="14"/>
        <v>3</v>
      </c>
      <c r="AR84" s="21">
        <f t="shared" ca="1" si="14"/>
        <v>32</v>
      </c>
      <c r="AS84" s="21">
        <f t="shared" ca="1" si="14"/>
        <v>16</v>
      </c>
      <c r="AT84" s="21">
        <f t="shared" ca="1" si="14"/>
        <v>50</v>
      </c>
      <c r="AU84" s="21">
        <f t="shared" ca="1" si="14"/>
        <v>2</v>
      </c>
      <c r="AV84" s="21">
        <f t="shared" si="15"/>
        <v>3</v>
      </c>
      <c r="AW84" s="21">
        <f t="shared" si="16"/>
        <v>60</v>
      </c>
      <c r="AX84" s="21">
        <f t="shared" si="17"/>
        <v>30</v>
      </c>
      <c r="AY84" s="21">
        <f t="shared" si="18"/>
        <v>50</v>
      </c>
      <c r="AZ84" s="21">
        <f t="shared" si="19"/>
        <v>10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2016:3:1:7:XINZHU</v>
      </c>
      <c r="AP85" s="27">
        <f t="shared" ca="1" si="13"/>
        <v>88</v>
      </c>
      <c r="AQ85" s="21">
        <f t="shared" ca="1" si="14"/>
        <v>0</v>
      </c>
      <c r="AR85" s="21">
        <f t="shared" ca="1" si="14"/>
        <v>31</v>
      </c>
      <c r="AS85" s="21">
        <f t="shared" ca="1" si="14"/>
        <v>20</v>
      </c>
      <c r="AT85" s="21">
        <f t="shared" ca="1" si="14"/>
        <v>45</v>
      </c>
      <c r="AU85" s="21">
        <f t="shared" ca="1" si="14"/>
        <v>1</v>
      </c>
      <c r="AV85" s="21">
        <f t="shared" si="15"/>
        <v>3</v>
      </c>
      <c r="AW85" s="21">
        <f t="shared" si="16"/>
        <v>60</v>
      </c>
      <c r="AX85" s="21">
        <f t="shared" si="17"/>
        <v>30</v>
      </c>
      <c r="AY85" s="21">
        <f t="shared" si="18"/>
        <v>50</v>
      </c>
      <c r="AZ85" s="21">
        <f t="shared" si="19"/>
        <v>10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2016:3:2:7:XINZHU</v>
      </c>
      <c r="AP86" s="27">
        <f t="shared" ca="1" si="13"/>
        <v>98</v>
      </c>
      <c r="AQ86" s="21">
        <f t="shared" ca="1" si="14"/>
        <v>1</v>
      </c>
      <c r="AR86" s="21">
        <f t="shared" ca="1" si="14"/>
        <v>30</v>
      </c>
      <c r="AS86" s="21">
        <f t="shared" ca="1" si="14"/>
        <v>14</v>
      </c>
      <c r="AT86" s="21">
        <f t="shared" ca="1" si="14"/>
        <v>30</v>
      </c>
      <c r="AU86" s="21">
        <f t="shared" ca="1" si="14"/>
        <v>0</v>
      </c>
      <c r="AV86" s="21">
        <f t="shared" si="15"/>
        <v>3</v>
      </c>
      <c r="AW86" s="21">
        <f t="shared" si="16"/>
        <v>60</v>
      </c>
      <c r="AX86" s="21">
        <f t="shared" si="17"/>
        <v>30</v>
      </c>
      <c r="AY86" s="21">
        <f t="shared" si="18"/>
        <v>50</v>
      </c>
      <c r="AZ86" s="21">
        <f t="shared" si="19"/>
        <v>10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2016:3:3:7:XINZHU</v>
      </c>
      <c r="AP87" s="27">
        <f t="shared" ca="1" si="13"/>
        <v>109</v>
      </c>
      <c r="AQ87" s="21">
        <f t="shared" ca="1" si="14"/>
        <v>0</v>
      </c>
      <c r="AR87" s="21">
        <f t="shared" ca="1" si="14"/>
        <v>35</v>
      </c>
      <c r="AS87" s="21">
        <f t="shared" ca="1" si="14"/>
        <v>25</v>
      </c>
      <c r="AT87" s="21">
        <f t="shared" ca="1" si="14"/>
        <v>53</v>
      </c>
      <c r="AU87" s="21">
        <f t="shared" ca="1" si="14"/>
        <v>2</v>
      </c>
      <c r="AV87" s="21">
        <f t="shared" si="15"/>
        <v>3</v>
      </c>
      <c r="AW87" s="21">
        <f t="shared" si="16"/>
        <v>60</v>
      </c>
      <c r="AX87" s="21">
        <f t="shared" si="17"/>
        <v>30</v>
      </c>
      <c r="AY87" s="21">
        <f t="shared" si="18"/>
        <v>50</v>
      </c>
      <c r="AZ87" s="21">
        <f t="shared" si="19"/>
        <v>10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2016:3:4:7:XINZHU</v>
      </c>
      <c r="AP88" s="27">
        <f t="shared" ca="1" si="13"/>
        <v>119</v>
      </c>
      <c r="AQ88" s="21">
        <f t="shared" ca="1" si="14"/>
        <v>1</v>
      </c>
      <c r="AR88" s="21">
        <f t="shared" ca="1" si="14"/>
        <v>45</v>
      </c>
      <c r="AS88" s="21">
        <f t="shared" ca="1" si="14"/>
        <v>29</v>
      </c>
      <c r="AT88" s="21">
        <f t="shared" ca="1" si="14"/>
        <v>62</v>
      </c>
      <c r="AU88" s="21">
        <f t="shared" ca="1" si="14"/>
        <v>4</v>
      </c>
      <c r="AV88" s="21">
        <f t="shared" si="15"/>
        <v>3</v>
      </c>
      <c r="AW88" s="21">
        <f t="shared" si="16"/>
        <v>60</v>
      </c>
      <c r="AX88" s="21">
        <f t="shared" si="17"/>
        <v>30</v>
      </c>
      <c r="AY88" s="21">
        <f t="shared" si="18"/>
        <v>50</v>
      </c>
      <c r="AZ88" s="21">
        <f t="shared" si="19"/>
        <v>10</v>
      </c>
    </row>
    <row r="89" spans="23:52">
      <c r="AC89" s="7">
        <f ca="1">SUMIFS(AC53:AC88, $X53:$X88,YEAR,AC53:AC88,"&lt;&gt;#N/A")</f>
        <v>13</v>
      </c>
      <c r="AD89" s="27"/>
      <c r="AF89" s="7">
        <f t="shared" ref="AF89:AK89" ca="1" si="21">SUM(AF53:AF88)</f>
        <v>4</v>
      </c>
      <c r="AG89" s="7">
        <f t="shared" ca="1" si="21"/>
        <v>0</v>
      </c>
      <c r="AH89" s="7">
        <f t="shared" ca="1" si="21"/>
        <v>0</v>
      </c>
      <c r="AI89" s="7">
        <f t="shared" ca="1" si="21"/>
        <v>7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2203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2349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2350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5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10</v>
      </c>
      <c r="AN100" s="27"/>
    </row>
    <row r="101" spans="23:50">
      <c r="W101" s="7" t="s">
        <v>449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29%</v>
      </c>
      <c r="Y102" s="30">
        <f ca="1">IFERROR(X101/SUM(X100:X101),"0")</f>
        <v>0.2857142857142857</v>
      </c>
      <c r="Z102" s="7" t="str">
        <f ca="1">TEXT(Y102,"00%")</f>
        <v>29%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59
Actual YTD 年度實際:    5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2014  86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2015  37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2016  13</v>
      </c>
    </row>
    <row r="107" spans="23:50" ht="23.25">
      <c r="W107" s="7" t="s">
        <v>1479</v>
      </c>
      <c r="X107" s="42" t="str">
        <f>$X$91</f>
        <v>Xinzhu Zone</v>
      </c>
    </row>
    <row r="108" spans="23:50">
      <c r="X108" s="40" t="str">
        <f>$X$92</f>
        <v>新竹地帶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2203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2739</v>
      </c>
      <c r="E2" s="75" t="str">
        <f>$A$3</f>
        <v>新竹地區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2740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XINZHU_DISTRICT_GRAPH!$AC$89</f>
        <v>3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2351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2210</v>
      </c>
      <c r="C12" s="64" t="str">
        <f>CONCATENATE(YEAR,":",MONTH,":",WEEK,":",WEEKDAY,":",$B12)</f>
        <v>2016:3:4:7:XINZHU_3_ZL</v>
      </c>
      <c r="D12" s="64">
        <f>MATCH($C12,REPORT_DATA_BY_COMP!$A:$A,0)</f>
        <v>1055</v>
      </c>
      <c r="E12" s="65" t="str">
        <f>SUBSTITUTE(VLOOKUP($B12,COMP_LIST!$A:$AA,5,FALSE),"EL","")</f>
        <v>E. Jensen ZL / Davidson ZL</v>
      </c>
      <c r="F12" s="4" t="str">
        <f>VLOOKUP($B12,COMP_LIST!$A:$AA,3,FALSE)</f>
        <v>Xinzhu 3 ZL</v>
      </c>
      <c r="G12" s="4" t="str">
        <f>VLOOKUP($B12,COMP_LIST!$A:$AA,4,FALSE)</f>
        <v>新竹 3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7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9</v>
      </c>
      <c r="R12" s="10">
        <f>IFERROR(INDEX(REPORT_DATA_BY_COMP!$A:$AH,$D12,MATCH(R$8,REPORT_DATA_BY_COMP!$A$1:$AH$1,0)), "")</f>
        <v>3</v>
      </c>
      <c r="S12" s="10">
        <f>IFERROR(INDEX(REPORT_DATA_BY_COMP!$A:$AH,$D12,MATCH(S$8,REPORT_DATA_BY_COMP!$A$1:$AH$1,0)), "")</f>
        <v>26</v>
      </c>
    </row>
    <row r="13" spans="1:19" ht="15" customHeight="1">
      <c r="A13" s="1"/>
      <c r="B13" s="1" t="s">
        <v>2201</v>
      </c>
      <c r="C13" s="64" t="str">
        <f>CONCATENATE(YEAR,":",MONTH,":",WEEK,":",WEEKDAY,":",$B13)</f>
        <v>2016:3:4:7:XINZHU_1_E</v>
      </c>
      <c r="D13" s="64">
        <f>MATCH($C13,REPORT_DATA_BY_COMP!$A:$A,0)</f>
        <v>1052</v>
      </c>
      <c r="E13" s="65" t="str">
        <f>SUBSTITUTE(VLOOKUP($B13,COMP_LIST!$A:$AA,5,FALSE),"EL","")</f>
        <v>E. Stephens DL  / Leonhardt</v>
      </c>
      <c r="F13" s="4" t="str">
        <f>VLOOKUP($B13,COMP_LIST!$A:$AA,3,FALSE)</f>
        <v>Xinzhu 1 E</v>
      </c>
      <c r="G13" s="4" t="str">
        <f>VLOOKUP($B13,COMP_LIST!$A:$AA,4,FALSE)</f>
        <v>新竹 1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2207</v>
      </c>
      <c r="C14" s="64" t="str">
        <f>CONCATENATE(YEAR,":",MONTH,":",WEEK,":",WEEKDAY,":",$B14)</f>
        <v>2016:3:4:7:XINZHU_1_S</v>
      </c>
      <c r="D14" s="64">
        <f>MATCH($C14,REPORT_DATA_BY_COMP!$A:$A,0)</f>
        <v>1053</v>
      </c>
      <c r="E14" s="65" t="str">
        <f>SUBSTITUTE(VLOOKUP($B14,COMP_LIST!$A:$AA,5,FALSE),"EL","")</f>
        <v>S. Kirkham STL / Johnson STL</v>
      </c>
      <c r="F14" s="4" t="str">
        <f>VLOOKUP($B14,COMP_LIST!$A:$AA,3,FALSE)</f>
        <v>Xinzhu 1 S</v>
      </c>
      <c r="G14" s="4" t="str">
        <f>VLOOKUP($B14,COMP_LIST!$A:$AA,4,FALSE)</f>
        <v>新竹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11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17</v>
      </c>
    </row>
    <row r="15" spans="1:19" ht="15" customHeight="1">
      <c r="A15" s="1"/>
      <c r="B15" s="1" t="s">
        <v>2215</v>
      </c>
      <c r="C15" s="64" t="str">
        <f>CONCATENATE(YEAR,":",MONTH,":",WEEK,":",WEEKDAY,":",$B15)</f>
        <v>2016:3:4:7:XINZHU_3_S</v>
      </c>
      <c r="D15" s="64">
        <f>MATCH($C15,REPORT_DATA_BY_COMP!$A:$A,0)</f>
        <v>1054</v>
      </c>
      <c r="E15" s="65" t="str">
        <f>SUBSTITUTE(VLOOKUP($B15,COMP_LIST!$A:$AA,5,FALSE),"EL","")</f>
        <v>S. Pierson / Shek</v>
      </c>
      <c r="F15" s="4" t="str">
        <f>VLOOKUP($B15,COMP_LIST!$A:$AA,3,FALSE)</f>
        <v>Xinzhu 3 S</v>
      </c>
      <c r="G15" s="4" t="str">
        <f>VLOOKUP($B15,COMP_LIST!$A:$AA,4,FALSE)</f>
        <v>新竹 3 姐妹</v>
      </c>
      <c r="H15" s="10">
        <f>IFERROR(INDEX(REPORT_DATA_BY_COMP!$A:$AH,$D15,MATCH(H$8,REPORT_DATA_BY_COMP!$A$1:$AH$1,0)), "")</f>
        <v>1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4</v>
      </c>
      <c r="P15" s="10">
        <f>IFERROR(INDEX(REPORT_DATA_BY_COMP!$A:$AH,$D15,MATCH(P$8,REPORT_DATA_BY_COMP!$A$1:$AH$1,0)), "")</f>
        <v>1</v>
      </c>
      <c r="Q15" s="10">
        <f>IFERROR(INDEX(REPORT_DATA_BY_COMP!$A:$AH,$D15,MATCH(Q$8,REPORT_DATA_BY_COMP!$A$1:$AH$1,0)), "")</f>
        <v>14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25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2</v>
      </c>
      <c r="I16" s="11">
        <f t="shared" si="0"/>
        <v>1</v>
      </c>
      <c r="J16" s="11">
        <f t="shared" si="0"/>
        <v>5</v>
      </c>
      <c r="K16" s="11">
        <f t="shared" si="0"/>
        <v>5</v>
      </c>
      <c r="L16" s="48">
        <f t="shared" si="0"/>
        <v>2</v>
      </c>
      <c r="M16" s="57">
        <f t="shared" si="0"/>
        <v>0</v>
      </c>
      <c r="N16" s="51">
        <f t="shared" si="0"/>
        <v>25</v>
      </c>
      <c r="O16" s="11">
        <f t="shared" si="0"/>
        <v>14</v>
      </c>
      <c r="P16" s="11">
        <f t="shared" si="0"/>
        <v>22</v>
      </c>
      <c r="Q16" s="11">
        <f t="shared" si="0"/>
        <v>39</v>
      </c>
      <c r="R16" s="11">
        <f t="shared" si="0"/>
        <v>3</v>
      </c>
      <c r="S16" s="11">
        <f t="shared" si="0"/>
        <v>74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2016:3:1:7:XINZHU</v>
      </c>
      <c r="D19" s="64">
        <f>MATCH($C19,REPORT_DATA_BY_DISTRICT!$A:$A, 0)</f>
        <v>247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8</v>
      </c>
      <c r="K19" s="10">
        <f>IFERROR(INDEX(REPORT_DATA_BY_DISTRICT!$A:$AH,$D19,MATCH(K$8,REPORT_DATA_BY_DISTRICT!$A$1:$AH$1,0)), "")</f>
        <v>3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20</v>
      </c>
      <c r="O19" s="10">
        <f>IFERROR(INDEX(REPORT_DATA_BY_DISTRICT!$A:$AH,$D19,MATCH(O$8,REPORT_DATA_BY_DISTRICT!$A$1:$AH$1,0)), "")</f>
        <v>8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26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52</v>
      </c>
    </row>
    <row r="20" spans="3:19" ht="15" customHeight="1">
      <c r="C20" s="64" t="str">
        <f>CONCATENATE(YEAR,":",MONTH,":2:",WEEKLY_REPORT_DAY,":", $A$1)</f>
        <v>2016:3:2:7:XINZHU</v>
      </c>
      <c r="D20" s="64">
        <f>MATCH($C20,REPORT_DATA_BY_DISTRICT!$A:$A, 0)</f>
        <v>276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18</v>
      </c>
      <c r="O20" s="10">
        <f>IFERROR(INDEX(REPORT_DATA_BY_DISTRICT!$A:$AH,$D20,MATCH(O$8,REPORT_DATA_BY_DISTRICT!$A$1:$AH$1,0)), "")</f>
        <v>11</v>
      </c>
      <c r="P20" s="10">
        <f>IFERROR(INDEX(REPORT_DATA_BY_DISTRICT!$A:$AH,$D20,MATCH(P$8,REPORT_DATA_BY_DISTRICT!$A$1:$AH$1,0)), "")</f>
        <v>24</v>
      </c>
      <c r="Q20" s="10">
        <f>IFERROR(INDEX(REPORT_DATA_BY_DISTRICT!$A:$AH,$D20,MATCH(Q$8,REPORT_DATA_BY_DISTRICT!$A$1:$AH$1,0)), "")</f>
        <v>16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37</v>
      </c>
    </row>
    <row r="21" spans="3:19" ht="15" customHeight="1">
      <c r="C21" s="64" t="str">
        <f>CONCATENATE(YEAR,":",MONTH,":3:",WEEKLY_REPORT_DAY,":", $A$1)</f>
        <v>2016:3:3:7:XINZHU</v>
      </c>
      <c r="D21" s="64">
        <f>MATCH($C21,REPORT_DATA_BY_DISTRICT!$A:$A, 0)</f>
        <v>306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19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24</v>
      </c>
      <c r="Q21" s="10">
        <f>IFERROR(INDEX(REPORT_DATA_BY_DISTRICT!$A:$AH,$D21,MATCH(Q$8,REPORT_DATA_BY_DISTRICT!$A$1:$AH$1,0)), "")</f>
        <v>27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57</v>
      </c>
    </row>
    <row r="22" spans="3:19" ht="15" customHeight="1">
      <c r="C22" s="64" t="str">
        <f>CONCATENATE(YEAR,":",MONTH,":4:",WEEKLY_REPORT_DAY,":", $A$1)</f>
        <v>2016:3:4:7:XINZHU</v>
      </c>
      <c r="D22" s="64">
        <f>MATCH($C22,REPORT_DATA_BY_DISTRICT!$A:$A, 0)</f>
        <v>335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2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5</v>
      </c>
      <c r="K22" s="10">
        <f>IFERROR(INDEX(REPORT_DATA_BY_DISTRICT!$A:$AH,$D22,MATCH(K$8,REPORT_DATA_BY_DISTRICT!$A$1:$AH$1,0)), "")</f>
        <v>5</v>
      </c>
      <c r="L22" s="10">
        <f>IFERROR(INDEX(REPORT_DATA_BY_DISTRICT!$A:$AH,$D22,MATCH(L$8,REPORT_DATA_BY_DISTRICT!$A$1:$AH$1,0)), "")</f>
        <v>2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25</v>
      </c>
      <c r="O22" s="10">
        <f>IFERROR(INDEX(REPORT_DATA_BY_DISTRICT!$A:$AH,$D22,MATCH(O$8,REPORT_DATA_BY_DISTRICT!$A$1:$AH$1,0)), "")</f>
        <v>14</v>
      </c>
      <c r="P22" s="10">
        <f>IFERROR(INDEX(REPORT_DATA_BY_DISTRICT!$A:$AH,$D22,MATCH(P$8,REPORT_DATA_BY_DISTRICT!$A$1:$AH$1,0)), "")</f>
        <v>22</v>
      </c>
      <c r="Q22" s="10">
        <f>IFERROR(INDEX(REPORT_DATA_BY_DISTRICT!$A:$AH,$D22,MATCH(Q$8,REPORT_DATA_BY_DISTRICT!$A$1:$AH$1,0)), "")</f>
        <v>39</v>
      </c>
      <c r="R22" s="10">
        <f>IFERROR(INDEX(REPORT_DATA_BY_DISTRICT!$A:$AH,$D22,MATCH(R$8,REPORT_DATA_BY_DISTRICT!$A$1:$AH$1,0)), "")</f>
        <v>3</v>
      </c>
      <c r="S22" s="10">
        <f>IFERROR(INDEX(REPORT_DATA_BY_DISTRICT!$A:$AH,$D22,MATCH(S$8,REPORT_DATA_BY_DISTRICT!$A$1:$AH$1,0)), "")</f>
        <v>74</v>
      </c>
    </row>
    <row r="23" spans="3:19" ht="15" customHeight="1">
      <c r="C23" s="64" t="str">
        <f>CONCATENATE(YEAR,":",MONTH,":5:",WEEKLY_REPORT_DAY,":", $A$1)</f>
        <v>2016:3:5:7:XINZHU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4</v>
      </c>
      <c r="I24" s="17">
        <f t="shared" ref="I24:R24" si="1">SUM(I19:I23)</f>
        <v>5</v>
      </c>
      <c r="J24" s="17">
        <f t="shared" si="1"/>
        <v>26</v>
      </c>
      <c r="K24" s="17">
        <f t="shared" si="1"/>
        <v>23</v>
      </c>
      <c r="L24" s="49">
        <f t="shared" si="1"/>
        <v>4</v>
      </c>
      <c r="M24" s="17">
        <f t="shared" si="1"/>
        <v>1</v>
      </c>
      <c r="N24" s="52">
        <f t="shared" si="1"/>
        <v>82</v>
      </c>
      <c r="O24" s="17">
        <f t="shared" si="1"/>
        <v>40</v>
      </c>
      <c r="P24" s="17">
        <f t="shared" si="1"/>
        <v>100</v>
      </c>
      <c r="Q24" s="17">
        <f t="shared" si="1"/>
        <v>108</v>
      </c>
      <c r="R24" s="17">
        <f t="shared" si="1"/>
        <v>4</v>
      </c>
      <c r="S24" s="17">
        <f>SUM(S19:S23)</f>
        <v>220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9" priority="1">
      <formula>J12=""</formula>
    </cfRule>
    <cfRule type="expression" dxfId="78" priority="2">
      <formula>AND(M$9&lt;&gt;"",M12&gt;=M$9)</formula>
    </cfRule>
    <cfRule type="expression" dxfId="77" priority="3">
      <formula>AND(M$10&lt;&gt;"",M12&lt;M$10)</formula>
    </cfRule>
    <cfRule type="expression" dxfId="7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4" sqref="E4:E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2016:1:2:7:XINZHU</v>
      </c>
      <c r="AP77" s="27">
        <f t="shared" ref="AP77:AP88" ca="1" si="12">MATCH(AO77,INDIRECT(CONCATENATE($X$93,"$A:$A")),0)</f>
        <v>25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27</v>
      </c>
      <c r="AS77" s="21">
        <f t="shared" ca="1" si="13"/>
        <v>0</v>
      </c>
      <c r="AT77" s="21">
        <f t="shared" ca="1" si="13"/>
        <v>12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2016:1:3:7:XINZHU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2016:1:4:7:XINZHU</v>
      </c>
      <c r="AP79" s="27">
        <f t="shared" ca="1" si="12"/>
        <v>57</v>
      </c>
      <c r="AQ79" s="21">
        <f t="shared" ca="1" si="13"/>
        <v>0</v>
      </c>
      <c r="AR79" s="21">
        <f t="shared" ca="1" si="13"/>
        <v>28</v>
      </c>
      <c r="AS79" s="21">
        <f t="shared" ca="1" si="13"/>
        <v>6</v>
      </c>
      <c r="AT79" s="21">
        <f t="shared" ca="1" si="13"/>
        <v>17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2016:1:5:7:XINZHU</v>
      </c>
      <c r="AP80" s="27">
        <f t="shared" ca="1" si="12"/>
        <v>89</v>
      </c>
      <c r="AQ80" s="21">
        <f t="shared" ca="1" si="13"/>
        <v>1</v>
      </c>
      <c r="AR80" s="21">
        <f t="shared" ca="1" si="13"/>
        <v>29</v>
      </c>
      <c r="AS80" s="21">
        <f t="shared" ca="1" si="13"/>
        <v>12</v>
      </c>
      <c r="AT80" s="21">
        <f t="shared" ca="1" si="13"/>
        <v>21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2016:2:1:7:XINZHU</v>
      </c>
      <c r="AP81" s="27">
        <f t="shared" ca="1" si="12"/>
        <v>121</v>
      </c>
      <c r="AQ81" s="21">
        <f t="shared" ca="1" si="13"/>
        <v>0</v>
      </c>
      <c r="AR81" s="21">
        <f t="shared" ca="1" si="13"/>
        <v>25</v>
      </c>
      <c r="AS81" s="21">
        <f t="shared" ca="1" si="13"/>
        <v>6</v>
      </c>
      <c r="AT81" s="21">
        <f t="shared" ca="1" si="13"/>
        <v>32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2016:2:2:7:XINZHU</v>
      </c>
      <c r="AP82" s="27">
        <f t="shared" ca="1" si="12"/>
        <v>153</v>
      </c>
      <c r="AQ82" s="21">
        <f t="shared" ca="1" si="13"/>
        <v>0</v>
      </c>
      <c r="AR82" s="21">
        <f t="shared" ca="1" si="13"/>
        <v>20</v>
      </c>
      <c r="AS82" s="21">
        <f t="shared" ca="1" si="13"/>
        <v>9</v>
      </c>
      <c r="AT82" s="21">
        <f t="shared" ca="1" si="13"/>
        <v>20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2016:2:3:7:XINZHU</v>
      </c>
      <c r="AP83" s="27">
        <f t="shared" ca="1" si="12"/>
        <v>185</v>
      </c>
      <c r="AQ83" s="21">
        <f t="shared" ca="1" si="13"/>
        <v>1</v>
      </c>
      <c r="AR83" s="21">
        <f t="shared" ca="1" si="13"/>
        <v>24</v>
      </c>
      <c r="AS83" s="21">
        <f t="shared" ca="1" si="13"/>
        <v>10</v>
      </c>
      <c r="AT83" s="21">
        <f t="shared" ca="1" si="13"/>
        <v>25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2016:2:4:7:XINZHU</v>
      </c>
      <c r="AP84" s="27">
        <f t="shared" ca="1" si="12"/>
        <v>216</v>
      </c>
      <c r="AQ84" s="21">
        <f t="shared" ca="1" si="13"/>
        <v>0</v>
      </c>
      <c r="AR84" s="21">
        <f t="shared" ca="1" si="13"/>
        <v>19</v>
      </c>
      <c r="AS84" s="21">
        <f t="shared" ca="1" si="13"/>
        <v>3</v>
      </c>
      <c r="AT84" s="21">
        <f t="shared" ca="1" si="13"/>
        <v>25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2016:3:1:7:XINZHU</v>
      </c>
      <c r="AP85" s="27">
        <f t="shared" ca="1" si="12"/>
        <v>247</v>
      </c>
      <c r="AQ85" s="21">
        <f t="shared" ca="1" si="13"/>
        <v>0</v>
      </c>
      <c r="AR85" s="21">
        <f t="shared" ca="1" si="13"/>
        <v>20</v>
      </c>
      <c r="AS85" s="21">
        <f t="shared" ca="1" si="13"/>
        <v>8</v>
      </c>
      <c r="AT85" s="21">
        <f t="shared" ca="1" si="13"/>
        <v>26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2016:3:2:7:XINZHU</v>
      </c>
      <c r="AP86" s="27">
        <f t="shared" ca="1" si="12"/>
        <v>276</v>
      </c>
      <c r="AQ86" s="21">
        <f t="shared" ca="1" si="13"/>
        <v>1</v>
      </c>
      <c r="AR86" s="21">
        <f t="shared" ca="1" si="13"/>
        <v>18</v>
      </c>
      <c r="AS86" s="21">
        <f t="shared" ca="1" si="13"/>
        <v>11</v>
      </c>
      <c r="AT86" s="21">
        <f t="shared" ca="1" si="13"/>
        <v>16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2016:3:3:7:XINZHU</v>
      </c>
      <c r="AP87" s="27">
        <f t="shared" ca="1" si="12"/>
        <v>306</v>
      </c>
      <c r="AQ87" s="21">
        <f t="shared" ca="1" si="13"/>
        <v>0</v>
      </c>
      <c r="AR87" s="21">
        <f t="shared" ca="1" si="13"/>
        <v>19</v>
      </c>
      <c r="AS87" s="21">
        <f t="shared" ca="1" si="13"/>
        <v>7</v>
      </c>
      <c r="AT87" s="21">
        <f t="shared" ca="1" si="13"/>
        <v>27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2016:3:4:7:XINZHU</v>
      </c>
      <c r="AP88" s="27">
        <f t="shared" ca="1" si="12"/>
        <v>335</v>
      </c>
      <c r="AQ88" s="21">
        <f t="shared" ca="1" si="13"/>
        <v>0</v>
      </c>
      <c r="AR88" s="21">
        <f t="shared" ca="1" si="13"/>
        <v>25</v>
      </c>
      <c r="AS88" s="21">
        <f t="shared" ca="1" si="13"/>
        <v>14</v>
      </c>
      <c r="AT88" s="21">
        <f t="shared" ca="1" si="13"/>
        <v>39</v>
      </c>
      <c r="AU88" s="21">
        <f t="shared" ca="1" si="13"/>
        <v>3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2203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2739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2740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Xinzhu District</v>
      </c>
    </row>
    <row r="108" spans="23:50">
      <c r="X108" s="40" t="str">
        <f>$X$92</f>
        <v>新竹地區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2298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2741</v>
      </c>
      <c r="E2" s="75" t="str">
        <f>$A$3</f>
        <v>竹東地區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ZHUDONG_DISTRICT_GRAPH!$AC$89</f>
        <v>2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2352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2296</v>
      </c>
      <c r="C12" s="64" t="str">
        <f>CONCATENATE(YEAR,":",MONTH,":",WEEK,":",WEEKDAY,":",$B12)</f>
        <v>2016:3:4:7:ZHUDONG_E</v>
      </c>
      <c r="D12" s="64">
        <f>MATCH($C12,REPORT_DATA_BY_COMP!$A:$A,0)</f>
        <v>1074</v>
      </c>
      <c r="E12" s="65" t="str">
        <f>SUBSTITUTE(VLOOKUP($B12,COMP_LIST!$A:$AA,5,FALSE),"EL","")</f>
        <v>E. Wadsworth DL / Sumsion</v>
      </c>
      <c r="F12" s="4" t="str">
        <f>VLOOKUP($B12,COMP_LIST!$A:$AA,3,FALSE)</f>
        <v>Zhudong E</v>
      </c>
      <c r="G12" s="4" t="str">
        <f>VLOOKUP($B12,COMP_LIST!$A:$AA,4,FALSE)</f>
        <v>竹東長老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4</v>
      </c>
      <c r="Q12" s="10">
        <f>IFERROR(INDEX(REPORT_DATA_BY_COMP!$A:$AH,$D12,MATCH(Q$8,REPORT_DATA_BY_COMP!$A$1:$AH$1,0)), "")</f>
        <v>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2301</v>
      </c>
      <c r="C13" s="64" t="str">
        <f>CONCATENATE(YEAR,":",MONTH,":",WEEK,":",WEEKDAY,":",$B13)</f>
        <v>2016:3:4:7:ZHUDONG_S</v>
      </c>
      <c r="D13" s="64">
        <f>MATCH($C13,REPORT_DATA_BY_COMP!$A:$A,0)</f>
        <v>1075</v>
      </c>
      <c r="E13" s="65" t="str">
        <f>SUBSTITUTE(VLOOKUP($B13,COMP_LIST!$A:$AA,5,FALSE),"EL","")</f>
        <v>S. Oviatt  / Hsiao</v>
      </c>
      <c r="F13" s="4" t="str">
        <f>VLOOKUP($B13,COMP_LIST!$A:$AA,3,FALSE)</f>
        <v>Zhudong S</v>
      </c>
      <c r="G13" s="4" t="str">
        <f>VLOOKUP($B13,COMP_LIST!$A:$AA,4,FALSE)</f>
        <v>竹東姐妹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/>
      <c r="E14" s="8" t="s">
        <v>819</v>
      </c>
      <c r="F14" s="9"/>
      <c r="G14" s="9"/>
      <c r="H14" s="11">
        <f t="shared" ref="H14:S14" si="0">SUM(H12:H13)</f>
        <v>0</v>
      </c>
      <c r="I14" s="11">
        <f t="shared" si="0"/>
        <v>1</v>
      </c>
      <c r="J14" s="11">
        <f t="shared" si="0"/>
        <v>4</v>
      </c>
      <c r="K14" s="11">
        <f t="shared" si="0"/>
        <v>3</v>
      </c>
      <c r="L14" s="48">
        <f t="shared" si="0"/>
        <v>0</v>
      </c>
      <c r="M14" s="57">
        <f t="shared" si="0"/>
        <v>0</v>
      </c>
      <c r="N14" s="51">
        <f t="shared" si="0"/>
        <v>12</v>
      </c>
      <c r="O14" s="11">
        <f t="shared" si="0"/>
        <v>7</v>
      </c>
      <c r="P14" s="11">
        <f t="shared" si="0"/>
        <v>10</v>
      </c>
      <c r="Q14" s="11">
        <f t="shared" si="0"/>
        <v>7</v>
      </c>
      <c r="R14" s="11">
        <f t="shared" si="0"/>
        <v>0</v>
      </c>
      <c r="S14" s="11">
        <f t="shared" si="0"/>
        <v>8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2016:3:1:7:ZHUDONG</v>
      </c>
      <c r="D17" s="64">
        <f>MATCH($C17,REPORT_DATA_BY_DISTRICT!$A:$A, 0)</f>
        <v>254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5</v>
      </c>
      <c r="O17" s="10">
        <f>IFERROR(INDEX(REPORT_DATA_BY_DISTRICT!$A:$AH,$D17,MATCH(O$8,REPORT_DATA_BY_DISTRICT!$A$1:$AH$1,0)), "")</f>
        <v>5</v>
      </c>
      <c r="P17" s="10">
        <f>IFERROR(INDEX(REPORT_DATA_BY_DISTRICT!$A:$AH,$D17,MATCH(P$8,REPORT_DATA_BY_DISTRICT!$A$1:$AH$1,0)), "")</f>
        <v>14</v>
      </c>
      <c r="Q17" s="10">
        <f>IFERROR(INDEX(REPORT_DATA_BY_DISTRICT!$A:$AH,$D17,MATCH(Q$8,REPORT_DATA_BY_DISTRICT!$A$1:$AH$1,0)), "")</f>
        <v>8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2016:3:2:7:ZHUDONG</v>
      </c>
      <c r="D18" s="64">
        <f>MATCH($C18,REPORT_DATA_BY_DISTRICT!$A:$A, 0)</f>
        <v>283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3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6</v>
      </c>
      <c r="O18" s="10">
        <f>IFERROR(INDEX(REPORT_DATA_BY_DISTRICT!$A:$AH,$D18,MATCH(O$8,REPORT_DATA_BY_DISTRICT!$A$1:$AH$1,0)), "")</f>
        <v>0</v>
      </c>
      <c r="P18" s="10">
        <f>IFERROR(INDEX(REPORT_DATA_BY_DISTRICT!$A:$AH,$D18,MATCH(P$8,REPORT_DATA_BY_DISTRICT!$A$1:$AH$1,0)), "")</f>
        <v>9</v>
      </c>
      <c r="Q18" s="10">
        <f>IFERROR(INDEX(REPORT_DATA_BY_DISTRICT!$A:$AH,$D18,MATCH(Q$8,REPORT_DATA_BY_DISTRICT!$A$1:$AH$1,0)), "")</f>
        <v>4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12</v>
      </c>
    </row>
    <row r="19" spans="3:19" ht="15" customHeight="1">
      <c r="C19" s="64" t="str">
        <f>CONCATENATE(YEAR,":",MONTH,":3:",WEEKLY_REPORT_DAY,":", $A$1)</f>
        <v>2016:3:3:7:ZHUDONG</v>
      </c>
      <c r="D19" s="64">
        <f>MATCH($C19,REPORT_DATA_BY_DISTRICT!$A:$A, 0)</f>
        <v>313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0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6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9</v>
      </c>
      <c r="Q19" s="10">
        <f>IFERROR(INDEX(REPORT_DATA_BY_DISTRICT!$A:$AH,$D19,MATCH(Q$8,REPORT_DATA_BY_DISTRICT!$A$1:$AH$1,0)), "")</f>
        <v>8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17</v>
      </c>
    </row>
    <row r="20" spans="3:19" ht="15" customHeight="1">
      <c r="C20" s="64" t="str">
        <f>CONCATENATE(YEAR,":",MONTH,":4:",WEEKLY_REPORT_DAY,":", $A$1)</f>
        <v>2016:3:4:7:ZHUDONG</v>
      </c>
      <c r="D20" s="64">
        <f>MATCH($C20,REPORT_DATA_BY_DISTRICT!$A:$A, 0)</f>
        <v>342</v>
      </c>
      <c r="E20" s="19" t="s">
        <v>798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12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10</v>
      </c>
      <c r="Q20" s="10">
        <f>IFERROR(INDEX(REPORT_DATA_BY_DISTRICT!$A:$AH,$D20,MATCH(Q$8,REPORT_DATA_BY_DISTRICT!$A$1:$AH$1,0)), "")</f>
        <v>7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8</v>
      </c>
    </row>
    <row r="21" spans="3:19" ht="15" customHeight="1">
      <c r="C21" s="64" t="str">
        <f>CONCATENATE(YEAR,":",MONTH,":5:",WEEKLY_REPORT_DAY,":", $A$1)</f>
        <v>2016:3:5:7:ZHUDONG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0</v>
      </c>
      <c r="I22" s="17">
        <f t="shared" ref="I22:R22" si="1">SUM(I17:I21)</f>
        <v>2</v>
      </c>
      <c r="J22" s="17">
        <f t="shared" si="1"/>
        <v>9</v>
      </c>
      <c r="K22" s="17">
        <f t="shared" si="1"/>
        <v>13</v>
      </c>
      <c r="L22" s="49">
        <f t="shared" si="1"/>
        <v>0</v>
      </c>
      <c r="M22" s="17">
        <f t="shared" si="1"/>
        <v>0</v>
      </c>
      <c r="N22" s="52">
        <f t="shared" si="1"/>
        <v>29</v>
      </c>
      <c r="O22" s="17">
        <f t="shared" si="1"/>
        <v>22</v>
      </c>
      <c r="P22" s="17">
        <f t="shared" si="1"/>
        <v>42</v>
      </c>
      <c r="Q22" s="17">
        <f t="shared" si="1"/>
        <v>27</v>
      </c>
      <c r="R22" s="17">
        <f t="shared" si="1"/>
        <v>0</v>
      </c>
      <c r="S22" s="17">
        <f>SUM(S17:S21)</f>
        <v>51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5" priority="6">
      <formula>J12=""</formula>
    </cfRule>
    <cfRule type="expression" dxfId="74" priority="7">
      <formula>AND(M$9&lt;&gt;"",M12&gt;=M$9)</formula>
    </cfRule>
    <cfRule type="expression" dxfId="73" priority="8">
      <formula>AND(M$10&lt;&gt;"",M12&lt;M$10)</formula>
    </cfRule>
    <cfRule type="expression" dxfId="72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4" sqref="E4:E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2016:1:2:7:ZHUDONG</v>
      </c>
      <c r="AP77" s="27">
        <f t="shared" ref="AP77:AP88" ca="1" si="12">MATCH(AO77,INDIRECT(CONCATENATE($X$93,"$A:$A")),0)</f>
        <v>32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8</v>
      </c>
      <c r="AS77" s="21">
        <f t="shared" ca="1" si="13"/>
        <v>0</v>
      </c>
      <c r="AT77" s="21">
        <f t="shared" ca="1" si="13"/>
        <v>2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2016:1:3:7:ZHUDONG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2016:1:4:7:ZHUDONG</v>
      </c>
      <c r="AP79" s="27">
        <f t="shared" ca="1" si="12"/>
        <v>64</v>
      </c>
      <c r="AQ79" s="21">
        <f t="shared" ca="1" si="13"/>
        <v>1</v>
      </c>
      <c r="AR79" s="21">
        <f t="shared" ca="1" si="13"/>
        <v>9</v>
      </c>
      <c r="AS79" s="21">
        <f t="shared" ca="1" si="13"/>
        <v>2</v>
      </c>
      <c r="AT79" s="21">
        <f t="shared" ca="1" si="13"/>
        <v>3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2016:1:5:7:ZHUDONG</v>
      </c>
      <c r="AP80" s="27">
        <f t="shared" ca="1" si="12"/>
        <v>96</v>
      </c>
      <c r="AQ80" s="21">
        <f t="shared" ca="1" si="13"/>
        <v>0</v>
      </c>
      <c r="AR80" s="21">
        <f t="shared" ca="1" si="13"/>
        <v>9</v>
      </c>
      <c r="AS80" s="21">
        <f t="shared" ca="1" si="13"/>
        <v>3</v>
      </c>
      <c r="AT80" s="21">
        <f t="shared" ca="1" si="13"/>
        <v>3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2016:2:1:7:ZHUDONG</v>
      </c>
      <c r="AP81" s="27">
        <f t="shared" ca="1" si="12"/>
        <v>128</v>
      </c>
      <c r="AQ81" s="21">
        <f t="shared" ca="1" si="13"/>
        <v>0</v>
      </c>
      <c r="AR81" s="21">
        <f t="shared" ca="1" si="13"/>
        <v>8</v>
      </c>
      <c r="AS81" s="21">
        <f t="shared" ca="1" si="13"/>
        <v>3</v>
      </c>
      <c r="AT81" s="21">
        <f t="shared" ca="1" si="13"/>
        <v>4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2016:2:2:7:ZHUDONG</v>
      </c>
      <c r="AP82" s="27">
        <f t="shared" ca="1" si="12"/>
        <v>160</v>
      </c>
      <c r="AQ82" s="21">
        <f t="shared" ca="1" si="13"/>
        <v>0</v>
      </c>
      <c r="AR82" s="21">
        <f t="shared" ca="1" si="13"/>
        <v>7</v>
      </c>
      <c r="AS82" s="21">
        <f t="shared" ca="1" si="13"/>
        <v>3</v>
      </c>
      <c r="AT82" s="21">
        <f t="shared" ca="1" si="13"/>
        <v>3</v>
      </c>
      <c r="AU82" s="21">
        <f t="shared" ca="1" si="13"/>
        <v>2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2016:2:3:7:ZHUDONG</v>
      </c>
      <c r="AP83" s="27">
        <f t="shared" ca="1" si="12"/>
        <v>192</v>
      </c>
      <c r="AQ83" s="21">
        <f t="shared" ca="1" si="13"/>
        <v>1</v>
      </c>
      <c r="AR83" s="21">
        <f t="shared" ca="1" si="13"/>
        <v>7</v>
      </c>
      <c r="AS83" s="21">
        <f t="shared" ca="1" si="13"/>
        <v>2</v>
      </c>
      <c r="AT83" s="21">
        <f t="shared" ca="1" si="13"/>
        <v>4</v>
      </c>
      <c r="AU83" s="21">
        <f t="shared" ca="1" si="13"/>
        <v>1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2016:2:4:7:ZHUDONG</v>
      </c>
      <c r="AP84" s="27">
        <f t="shared" ca="1" si="12"/>
        <v>223</v>
      </c>
      <c r="AQ84" s="21">
        <f t="shared" ca="1" si="13"/>
        <v>0</v>
      </c>
      <c r="AR84" s="21">
        <f t="shared" ca="1" si="13"/>
        <v>4</v>
      </c>
      <c r="AS84" s="21">
        <f t="shared" ca="1" si="13"/>
        <v>5</v>
      </c>
      <c r="AT84" s="21">
        <f t="shared" ca="1" si="13"/>
        <v>8</v>
      </c>
      <c r="AU84" s="21">
        <f t="shared" ca="1" si="13"/>
        <v>0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2016:3:1:7:ZHUDONG</v>
      </c>
      <c r="AP85" s="27">
        <f t="shared" ca="1" si="12"/>
        <v>254</v>
      </c>
      <c r="AQ85" s="21">
        <f t="shared" ca="1" si="13"/>
        <v>0</v>
      </c>
      <c r="AR85" s="21">
        <f t="shared" ca="1" si="13"/>
        <v>5</v>
      </c>
      <c r="AS85" s="21">
        <f t="shared" ca="1" si="13"/>
        <v>5</v>
      </c>
      <c r="AT85" s="21">
        <f t="shared" ca="1" si="13"/>
        <v>8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2016:3:2:7:ZHUDONG</v>
      </c>
      <c r="AP86" s="27">
        <f t="shared" ca="1" si="12"/>
        <v>283</v>
      </c>
      <c r="AQ86" s="21">
        <f t="shared" ca="1" si="13"/>
        <v>0</v>
      </c>
      <c r="AR86" s="21">
        <f t="shared" ca="1" si="13"/>
        <v>6</v>
      </c>
      <c r="AS86" s="21">
        <f t="shared" ca="1" si="13"/>
        <v>0</v>
      </c>
      <c r="AT86" s="21">
        <f t="shared" ca="1" si="13"/>
        <v>4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2016:3:3:7:ZHUDONG</v>
      </c>
      <c r="AP87" s="27">
        <f t="shared" ca="1" si="12"/>
        <v>313</v>
      </c>
      <c r="AQ87" s="21">
        <f t="shared" ca="1" si="13"/>
        <v>0</v>
      </c>
      <c r="AR87" s="21">
        <f t="shared" ca="1" si="13"/>
        <v>6</v>
      </c>
      <c r="AS87" s="21">
        <f t="shared" ca="1" si="13"/>
        <v>10</v>
      </c>
      <c r="AT87" s="21">
        <f t="shared" ca="1" si="13"/>
        <v>8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2016:3:4:7:ZHUDONG</v>
      </c>
      <c r="AP88" s="27">
        <f t="shared" ca="1" si="12"/>
        <v>342</v>
      </c>
      <c r="AQ88" s="21">
        <f t="shared" ca="1" si="13"/>
        <v>0</v>
      </c>
      <c r="AR88" s="21">
        <f t="shared" ca="1" si="13"/>
        <v>12</v>
      </c>
      <c r="AS88" s="21">
        <f t="shared" ca="1" si="13"/>
        <v>7</v>
      </c>
      <c r="AT88" s="21">
        <f t="shared" ca="1" si="13"/>
        <v>7</v>
      </c>
      <c r="AU88" s="21">
        <f t="shared" ca="1" si="13"/>
        <v>0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2298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2741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2742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Zhudong District</v>
      </c>
    </row>
    <row r="108" spans="23:50">
      <c r="X108" s="40" t="str">
        <f>$X$92</f>
        <v>竹東地區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2278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2743</v>
      </c>
      <c r="E2" s="75" t="str">
        <f>$A$3</f>
        <v>竹北地區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2744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ZHUBEI_DISTRICT_GRAPH!$AC$89</f>
        <v>7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2353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2276</v>
      </c>
      <c r="C12" s="64" t="str">
        <f>CONCATENATE(YEAR,":",MONTH,":",WEEK,":",WEEKDAY,":",$B12)</f>
        <v>2016:3:4:7:ZHUBEI_1_S</v>
      </c>
      <c r="D12" s="64">
        <f>MATCH($C12,REPORT_DATA_BY_COMP!$A:$A,0)</f>
        <v>1070</v>
      </c>
      <c r="E12" s="65" t="str">
        <f>SUBSTITUTE(VLOOKUP($B12,COMP_LIST!$A:$AA,5,FALSE),"EL","")</f>
        <v>S. Harvey / Hughes</v>
      </c>
      <c r="F12" s="4" t="str">
        <f>VLOOKUP($B12,COMP_LIST!$A:$AA,3,FALSE)</f>
        <v>Zhubei 1 S</v>
      </c>
      <c r="G12" s="4" t="str">
        <f>VLOOKUP($B12,COMP_LIST!$A:$AA,4,FALSE)</f>
        <v>竹北 1 姐妹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2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4</v>
      </c>
    </row>
    <row r="13" spans="1:19" ht="15" customHeight="1">
      <c r="A13" s="1"/>
      <c r="B13" s="1" t="s">
        <v>2282</v>
      </c>
      <c r="C13" s="64" t="str">
        <f>CONCATENATE(YEAR,":",MONTH,":",WEEK,":",WEEKDAY,":",$B13)</f>
        <v>2016:3:4:7:ZHUBEI_2_E</v>
      </c>
      <c r="D13" s="64">
        <f>MATCH($C13,REPORT_DATA_BY_COMP!$A:$A,0)</f>
        <v>1071</v>
      </c>
      <c r="E13" s="65" t="str">
        <f>SUBSTITUTE(VLOOKUP($B13,COMP_LIST!$A:$AA,5,FALSE),"EL","")</f>
        <v>E. Karlinsey / Hawkes</v>
      </c>
      <c r="F13" s="4" t="str">
        <f>VLOOKUP($B13,COMP_LIST!$A:$AA,3,FALSE)</f>
        <v>Zhubei 2 E</v>
      </c>
      <c r="G13" s="4" t="str">
        <f>VLOOKUP($B13,COMP_LIST!$A:$AA,4,FALSE)</f>
        <v>竹北 2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2287</v>
      </c>
      <c r="C14" s="64" t="str">
        <f>CONCATENATE(YEAR,":",MONTH,":",WEEK,":",WEEKDAY,":",$B14)</f>
        <v>2016:3:4:7:ZHUBEI_2_S</v>
      </c>
      <c r="D14" s="64">
        <f>MATCH($C14,REPORT_DATA_BY_COMP!$A:$A,0)</f>
        <v>1072</v>
      </c>
      <c r="E14" s="65" t="str">
        <f>SUBSTITUTE(VLOOKUP($B14,COMP_LIST!$A:$AA,5,FALSE),"EL","")</f>
        <v>S. Fenlaw  / Toronto</v>
      </c>
      <c r="F14" s="4" t="str">
        <f>VLOOKUP($B14,COMP_LIST!$A:$AA,3,FALSE)</f>
        <v>Zhubei 2 S</v>
      </c>
      <c r="G14" s="4" t="str">
        <f>VLOOKUP($B14,COMP_LIST!$A:$AA,4,FALSE)</f>
        <v>竹北 2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2291</v>
      </c>
      <c r="C15" s="64" t="str">
        <f>CONCATENATE(YEAR,":",MONTH,":",WEEK,":",WEEKDAY,":",$B15)</f>
        <v>2016:3:4:7:ZHUBEI_3_E</v>
      </c>
      <c r="D15" s="64">
        <f>MATCH($C15,REPORT_DATA_BY_COMP!$A:$A,0)</f>
        <v>1073</v>
      </c>
      <c r="E15" s="65" t="str">
        <f>SUBSTITUTE(VLOOKUP($B15,COMP_LIST!$A:$AA,5,FALSE),"EL","")</f>
        <v>E. Seely DL / Hsiao</v>
      </c>
      <c r="F15" s="4" t="str">
        <f>VLOOKUP($B15,COMP_LIST!$A:$AA,3,FALSE)</f>
        <v>Zhubei 3 E</v>
      </c>
      <c r="G15" s="4" t="str">
        <f>VLOOKUP($B15,COMP_LIST!$A:$AA,4,FALSE)</f>
        <v>竹北 3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5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8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0</v>
      </c>
      <c r="I16" s="11">
        <f t="shared" si="0"/>
        <v>2</v>
      </c>
      <c r="J16" s="11">
        <f t="shared" si="0"/>
        <v>4</v>
      </c>
      <c r="K16" s="11">
        <f t="shared" si="0"/>
        <v>2</v>
      </c>
      <c r="L16" s="48">
        <f t="shared" si="0"/>
        <v>0</v>
      </c>
      <c r="M16" s="57">
        <f t="shared" si="0"/>
        <v>1</v>
      </c>
      <c r="N16" s="51">
        <f t="shared" si="0"/>
        <v>8</v>
      </c>
      <c r="O16" s="11">
        <f t="shared" si="0"/>
        <v>8</v>
      </c>
      <c r="P16" s="11">
        <f t="shared" si="0"/>
        <v>24</v>
      </c>
      <c r="Q16" s="11">
        <f t="shared" si="0"/>
        <v>16</v>
      </c>
      <c r="R16" s="11">
        <f t="shared" si="0"/>
        <v>1</v>
      </c>
      <c r="S16" s="11">
        <f t="shared" si="0"/>
        <v>23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2016:3:1:7:ZHUBEI</v>
      </c>
      <c r="D19" s="64">
        <f>MATCH($C19,REPORT_DATA_BY_DISTRICT!$A:$A, 0)</f>
        <v>253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23</v>
      </c>
      <c r="Q19" s="10">
        <f>IFERROR(INDEX(REPORT_DATA_BY_DISTRICT!$A:$AH,$D19,MATCH(Q$8,REPORT_DATA_BY_DISTRICT!$A$1:$AH$1,0)), "")</f>
        <v>11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31</v>
      </c>
    </row>
    <row r="20" spans="3:19" ht="15" customHeight="1">
      <c r="C20" s="64" t="str">
        <f>CONCATENATE(YEAR,":",MONTH,":2:",WEEKLY_REPORT_DAY,":", $A$1)</f>
        <v>2016:3:2:7:ZHUBEI</v>
      </c>
      <c r="D20" s="64">
        <f>MATCH($C20,REPORT_DATA_BY_DISTRICT!$A:$A, 0)</f>
        <v>282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1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6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21</v>
      </c>
      <c r="Q20" s="10">
        <f>IFERROR(INDEX(REPORT_DATA_BY_DISTRICT!$A:$AH,$D20,MATCH(Q$8,REPORT_DATA_BY_DISTRICT!$A$1:$AH$1,0)), "")</f>
        <v>10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24</v>
      </c>
    </row>
    <row r="21" spans="3:19" ht="15" customHeight="1">
      <c r="C21" s="64" t="str">
        <f>CONCATENATE(YEAR,":",MONTH,":3:",WEEKLY_REPORT_DAY,":", $A$1)</f>
        <v>2016:3:3:7:ZHUBEI</v>
      </c>
      <c r="D21" s="64">
        <f>MATCH($C21,REPORT_DATA_BY_DISTRICT!$A:$A, 0)</f>
        <v>312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4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10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24</v>
      </c>
    </row>
    <row r="22" spans="3:19" ht="15" customHeight="1">
      <c r="C22" s="64" t="str">
        <f>CONCATENATE(YEAR,":",MONTH,":4:",WEEKLY_REPORT_DAY,":", $A$1)</f>
        <v>2016:3:4:7:ZHUBEI</v>
      </c>
      <c r="D22" s="64">
        <f>MATCH($C22,REPORT_DATA_BY_DISTRICT!$A:$A, 0)</f>
        <v>341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2</v>
      </c>
      <c r="J22" s="10">
        <f>IFERROR(INDEX(REPORT_DATA_BY_DISTRICT!$A:$AH,$D22,MATCH(J$8,REPORT_DATA_BY_DISTRICT!$A$1:$AH$1,0)), "")</f>
        <v>4</v>
      </c>
      <c r="K22" s="10">
        <f>IFERROR(INDEX(REPORT_DATA_BY_DISTRICT!$A:$AH,$D22,MATCH(K$8,REPORT_DATA_BY_DISTRICT!$A$1:$AH$1,0)), "")</f>
        <v>2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1</v>
      </c>
      <c r="N22" s="10">
        <f>IFERROR(INDEX(REPORT_DATA_BY_DISTRICT!$A:$AH,$D22,MATCH(N$8,REPORT_DATA_BY_DISTRICT!$A$1:$AH$1,0)), "")</f>
        <v>8</v>
      </c>
      <c r="O22" s="10">
        <f>IFERROR(INDEX(REPORT_DATA_BY_DISTRICT!$A:$AH,$D22,MATCH(O$8,REPORT_DATA_BY_DISTRICT!$A$1:$AH$1,0)), "")</f>
        <v>8</v>
      </c>
      <c r="P22" s="10">
        <f>IFERROR(INDEX(REPORT_DATA_BY_DISTRICT!$A:$AH,$D22,MATCH(P$8,REPORT_DATA_BY_DISTRICT!$A$1:$AH$1,0)), "")</f>
        <v>24</v>
      </c>
      <c r="Q22" s="10">
        <f>IFERROR(INDEX(REPORT_DATA_BY_DISTRICT!$A:$AH,$D22,MATCH(Q$8,REPORT_DATA_BY_DISTRICT!$A$1:$AH$1,0)), "")</f>
        <v>16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23</v>
      </c>
    </row>
    <row r="23" spans="3:19" ht="15" customHeight="1">
      <c r="C23" s="64" t="str">
        <f>CONCATENATE(YEAR,":",MONTH,":5:",WEEKLY_REPORT_DAY,":", $A$1)</f>
        <v>2016:3:5:7:ZHUBEI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4</v>
      </c>
      <c r="J24" s="17">
        <f t="shared" si="1"/>
        <v>13</v>
      </c>
      <c r="K24" s="17">
        <f t="shared" si="1"/>
        <v>11</v>
      </c>
      <c r="L24" s="49">
        <f t="shared" si="1"/>
        <v>1</v>
      </c>
      <c r="M24" s="17">
        <f t="shared" si="1"/>
        <v>1</v>
      </c>
      <c r="N24" s="52">
        <f t="shared" si="1"/>
        <v>30</v>
      </c>
      <c r="O24" s="17">
        <f t="shared" si="1"/>
        <v>26</v>
      </c>
      <c r="P24" s="17">
        <f t="shared" si="1"/>
        <v>96</v>
      </c>
      <c r="Q24" s="17">
        <f t="shared" si="1"/>
        <v>55</v>
      </c>
      <c r="R24" s="17">
        <f t="shared" si="1"/>
        <v>3</v>
      </c>
      <c r="S24" s="17">
        <f>SUM(S19:S23)</f>
        <v>102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1" priority="2">
      <formula>J12=""</formula>
    </cfRule>
    <cfRule type="expression" dxfId="70" priority="3">
      <formula>AND(M$10&lt;&gt;"",M12&lt;M$10)</formula>
    </cfRule>
    <cfRule type="expression" dxfId="69" priority="4">
      <formula>AND(M$10&lt;&gt;"",M12&gt;=M$10)</formula>
    </cfRule>
    <cfRule type="expression" dxfId="68" priority="5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4" sqref="E4:E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2016:1:2:7:ZHUBEI</v>
      </c>
      <c r="AP77" s="27">
        <f t="shared" ref="AP77:AP88" ca="1" si="12">MATCH(AO77,INDIRECT(CONCATENATE($X$93,"$A:$A")),0)</f>
        <v>31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18</v>
      </c>
      <c r="AS77" s="21">
        <f t="shared" ca="1" si="13"/>
        <v>0</v>
      </c>
      <c r="AT77" s="21">
        <f t="shared" ca="1" si="13"/>
        <v>15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2016:1:3:7:ZHUBEI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2016:1:4:7:ZHUBEI</v>
      </c>
      <c r="AP79" s="27">
        <f t="shared" ca="1" si="12"/>
        <v>63</v>
      </c>
      <c r="AQ79" s="21">
        <f t="shared" ca="1" si="13"/>
        <v>2</v>
      </c>
      <c r="AR79" s="21">
        <f t="shared" ca="1" si="13"/>
        <v>12</v>
      </c>
      <c r="AS79" s="21">
        <f t="shared" ca="1" si="13"/>
        <v>4</v>
      </c>
      <c r="AT79" s="21">
        <f t="shared" ca="1" si="13"/>
        <v>16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2016:1:5:7:ZHUBEI</v>
      </c>
      <c r="AP80" s="27">
        <f t="shared" ca="1" si="12"/>
        <v>95</v>
      </c>
      <c r="AQ80" s="21">
        <f t="shared" ca="1" si="13"/>
        <v>1</v>
      </c>
      <c r="AR80" s="21">
        <f t="shared" ca="1" si="13"/>
        <v>15</v>
      </c>
      <c r="AS80" s="21">
        <f t="shared" ca="1" si="13"/>
        <v>5</v>
      </c>
      <c r="AT80" s="21">
        <f t="shared" ca="1" si="13"/>
        <v>11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2016:2:1:7:ZHUBEI</v>
      </c>
      <c r="AP81" s="27">
        <f t="shared" ca="1" si="12"/>
        <v>127</v>
      </c>
      <c r="AQ81" s="21">
        <f t="shared" ca="1" si="13"/>
        <v>0</v>
      </c>
      <c r="AR81" s="21">
        <f t="shared" ca="1" si="13"/>
        <v>18</v>
      </c>
      <c r="AS81" s="21">
        <f t="shared" ca="1" si="13"/>
        <v>3</v>
      </c>
      <c r="AT81" s="21">
        <f t="shared" ca="1" si="13"/>
        <v>15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2016:2:2:7:ZHUBEI</v>
      </c>
      <c r="AP82" s="27">
        <f t="shared" ca="1" si="12"/>
        <v>159</v>
      </c>
      <c r="AQ82" s="21">
        <f t="shared" ca="1" si="13"/>
        <v>0</v>
      </c>
      <c r="AR82" s="21">
        <f t="shared" ca="1" si="13"/>
        <v>17</v>
      </c>
      <c r="AS82" s="21">
        <f t="shared" ca="1" si="13"/>
        <v>6</v>
      </c>
      <c r="AT82" s="21">
        <f t="shared" ca="1" si="13"/>
        <v>11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2016:2:3:7:ZHUBEI</v>
      </c>
      <c r="AP83" s="27">
        <f t="shared" ca="1" si="12"/>
        <v>191</v>
      </c>
      <c r="AQ83" s="21">
        <f t="shared" ca="1" si="13"/>
        <v>0</v>
      </c>
      <c r="AR83" s="21">
        <f t="shared" ca="1" si="13"/>
        <v>15</v>
      </c>
      <c r="AS83" s="21">
        <f t="shared" ca="1" si="13"/>
        <v>8</v>
      </c>
      <c r="AT83" s="21">
        <f t="shared" ca="1" si="13"/>
        <v>17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2016:2:4:7:ZHUBEI</v>
      </c>
      <c r="AP84" s="27">
        <f t="shared" ca="1" si="12"/>
        <v>222</v>
      </c>
      <c r="AQ84" s="21">
        <f t="shared" ca="1" si="13"/>
        <v>3</v>
      </c>
      <c r="AR84" s="21">
        <f t="shared" ca="1" si="13"/>
        <v>9</v>
      </c>
      <c r="AS84" s="21">
        <f t="shared" ca="1" si="13"/>
        <v>8</v>
      </c>
      <c r="AT84" s="21">
        <f t="shared" ca="1" si="13"/>
        <v>17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2016:3:1:7:ZHUBEI</v>
      </c>
      <c r="AP85" s="27">
        <f t="shared" ca="1" si="12"/>
        <v>253</v>
      </c>
      <c r="AQ85" s="21">
        <f t="shared" ca="1" si="13"/>
        <v>0</v>
      </c>
      <c r="AR85" s="21">
        <f t="shared" ca="1" si="13"/>
        <v>6</v>
      </c>
      <c r="AS85" s="21">
        <f t="shared" ca="1" si="13"/>
        <v>7</v>
      </c>
      <c r="AT85" s="21">
        <f t="shared" ca="1" si="13"/>
        <v>11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2016:3:2:7:ZHUBEI</v>
      </c>
      <c r="AP86" s="27">
        <f t="shared" ca="1" si="12"/>
        <v>282</v>
      </c>
      <c r="AQ86" s="21">
        <f t="shared" ca="1" si="13"/>
        <v>0</v>
      </c>
      <c r="AR86" s="21">
        <f t="shared" ca="1" si="13"/>
        <v>6</v>
      </c>
      <c r="AS86" s="21">
        <f t="shared" ca="1" si="13"/>
        <v>3</v>
      </c>
      <c r="AT86" s="21">
        <f t="shared" ca="1" si="13"/>
        <v>10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2016:3:3:7:ZHUBEI</v>
      </c>
      <c r="AP87" s="27">
        <f t="shared" ca="1" si="12"/>
        <v>312</v>
      </c>
      <c r="AQ87" s="21">
        <f t="shared" ca="1" si="13"/>
        <v>0</v>
      </c>
      <c r="AR87" s="21">
        <f t="shared" ca="1" si="13"/>
        <v>10</v>
      </c>
      <c r="AS87" s="21">
        <f t="shared" ca="1" si="13"/>
        <v>8</v>
      </c>
      <c r="AT87" s="21">
        <f t="shared" ca="1" si="13"/>
        <v>18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2016:3:4:7:ZHUBEI</v>
      </c>
      <c r="AP88" s="27">
        <f t="shared" ca="1" si="12"/>
        <v>341</v>
      </c>
      <c r="AQ88" s="21">
        <f t="shared" ca="1" si="13"/>
        <v>1</v>
      </c>
      <c r="AR88" s="21">
        <f t="shared" ca="1" si="13"/>
        <v>8</v>
      </c>
      <c r="AS88" s="21">
        <f t="shared" ca="1" si="13"/>
        <v>8</v>
      </c>
      <c r="AT88" s="21">
        <f t="shared" ca="1" si="13"/>
        <v>16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2278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2743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2744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2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2016  7</v>
      </c>
    </row>
    <row r="107" spans="23:50" ht="23.25">
      <c r="W107" s="7" t="s">
        <v>1479</v>
      </c>
      <c r="X107" s="42" t="str">
        <f>$X$91</f>
        <v>Zhubei District</v>
      </c>
    </row>
    <row r="108" spans="23:50">
      <c r="X108" s="40" t="str">
        <f>$X$92</f>
        <v>竹北地區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6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1897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2354</v>
      </c>
      <c r="E2" s="75" t="str">
        <f>$A$3</f>
        <v>中臺北地帶</v>
      </c>
      <c r="F2" s="26" t="s">
        <v>806</v>
      </c>
      <c r="G2" s="77">
        <f>$A$6</f>
        <v>89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2355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2356</v>
      </c>
      <c r="E4" s="82">
        <f>DATE</f>
        <v>42456</v>
      </c>
      <c r="F4" s="23" t="s">
        <v>804</v>
      </c>
      <c r="G4" s="24"/>
      <c r="H4" s="84">
        <f>ROUND($G$2/12*MONTH,0)</f>
        <v>22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2357</v>
      </c>
      <c r="E5" s="83"/>
      <c r="F5" s="5" t="s">
        <v>805</v>
      </c>
      <c r="G5" s="6"/>
      <c r="H5" s="87">
        <f ca="1">CENTRAL_ZONE_GRAPH!$AC$89</f>
        <v>14</v>
      </c>
      <c r="I5" s="88"/>
      <c r="J5" s="88"/>
      <c r="K5" s="89"/>
      <c r="L5" s="45">
        <f ca="1">$M$36</f>
        <v>4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89</v>
      </c>
      <c r="E6" s="34" t="str">
        <f>$A$4</f>
        <v>Central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2358</v>
      </c>
      <c r="B11" s="1"/>
      <c r="E11" s="5" t="str">
        <f ca="1"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2047</v>
      </c>
      <c r="C12" s="64" t="str">
        <f>CONCATENATE(YEAR,":",MONTH,":",WEEK,":",WEEKDAY,":",$B12)</f>
        <v>2016:3:4:7:JINHUA_ZL</v>
      </c>
      <c r="D12" s="64">
        <f>MATCH($C12,REPORT_DATA_BY_COMP!$A:$A,0)</f>
        <v>1004</v>
      </c>
      <c r="E12" s="65" t="str">
        <f>SUBSTITUTE(VLOOKUP($B12,COMP_LIST!$A:$AA,5,FALSE),"EL","")</f>
        <v>E. McNeil ZL / Hansen ZL</v>
      </c>
      <c r="F12" s="4" t="str">
        <f>VLOOKUP($B12,COMP_LIST!$A:$AA,3,FALSE)</f>
        <v>Jinhua ZL</v>
      </c>
      <c r="G12" s="4" t="str">
        <f>VLOOKUP($B12,COMP_LIST!$A:$AA,4,FALSE)</f>
        <v>金華 ZL</v>
      </c>
      <c r="H12" s="10">
        <f ca="1">IFERROR(INDEX(REPORT_DATA_BY_COMP!$A:$AH,$D12,MATCH(H$8,REPORT_DATA_BY_COMP!$A$1:$AH$1,0)), "")</f>
        <v>0</v>
      </c>
      <c r="I12" s="10">
        <f ca="1">IFERROR(INDEX(REPORT_DATA_BY_COMP!$A:$AH,$D12,MATCH(I$8,REPORT_DATA_BY_COMP!$A$1:$AH$1,0)), "")</f>
        <v>0</v>
      </c>
      <c r="J12" s="10">
        <f ca="1">IFERROR(INDEX(REPORT_DATA_BY_COMP!$A:$AH,$D12,MATCH(J$8,REPORT_DATA_BY_COMP!$A$1:$AH$1,0)), "")</f>
        <v>3</v>
      </c>
      <c r="K12" s="10">
        <f ca="1">IFERROR(INDEX(REPORT_DATA_BY_COMP!$A:$AH,$D12,MATCH(K$8,REPORT_DATA_BY_COMP!$A$1:$AH$1,0)), "")</f>
        <v>7</v>
      </c>
      <c r="L12" s="47">
        <f ca="1">IFERROR(INDEX(REPORT_DATA_BY_COMP!$A:$AH,$D12,MATCH(L$8,REPORT_DATA_BY_COMP!$A$1:$AH$1,0)), "")</f>
        <v>0</v>
      </c>
      <c r="M12" s="59">
        <f ca="1">IFERROR(INDEX(REPORT_DATA_BY_COMP!$A:$AH,$D12,MATCH(M$8,REPORT_DATA_BY_COMP!$A$1:$AH$1,0)), "")</f>
        <v>0</v>
      </c>
      <c r="N12" s="50">
        <f ca="1">IFERROR(INDEX(REPORT_DATA_BY_COMP!$A:$AH,$D12,MATCH(N$8,REPORT_DATA_BY_COMP!$A$1:$AH$1,0)), "")</f>
        <v>13</v>
      </c>
      <c r="O12" s="10">
        <f ca="1">IFERROR(INDEX(REPORT_DATA_BY_COMP!$A:$AH,$D12,MATCH(O$8,REPORT_DATA_BY_COMP!$A$1:$AH$1,0)), "")</f>
        <v>1</v>
      </c>
      <c r="P12" s="10">
        <f ca="1">IFERROR(INDEX(REPORT_DATA_BY_COMP!$A:$AH,$D12,MATCH(P$8,REPORT_DATA_BY_COMP!$A$1:$AH$1,0)), "")</f>
        <v>8</v>
      </c>
      <c r="Q12" s="10">
        <f ca="1">IFERROR(INDEX(REPORT_DATA_BY_COMP!$A:$AH,$D12,MATCH(Q$8,REPORT_DATA_BY_COMP!$A$1:$AH$1,0)), "")</f>
        <v>7</v>
      </c>
      <c r="R12" s="10">
        <f ca="1">IFERROR(INDEX(REPORT_DATA_BY_COMP!$A:$AH,$D12,MATCH(R$8,REPORT_DATA_BY_COMP!$A$1:$AH$1,0)), "")</f>
        <v>0</v>
      </c>
      <c r="S12" s="10">
        <f ca="1">IFERROR(INDEX(REPORT_DATA_BY_COMP!$A:$AH,$D12,MATCH(S$8,REPORT_DATA_BY_COMP!$A$1:$AH$1,0)), "")</f>
        <v>16</v>
      </c>
    </row>
    <row r="13" spans="1:19" ht="15" customHeight="1">
      <c r="A13" s="1"/>
      <c r="B13" s="1" t="s">
        <v>1993</v>
      </c>
      <c r="C13" s="64" t="str">
        <f>CONCATENATE(YEAR,":",MONTH,":",WEEK,":",WEEKDAY,":",$B13)</f>
        <v>2016:3:4:7:JINHUA_S</v>
      </c>
      <c r="D13" s="64">
        <f>MATCH($C13,REPORT_DATA_BY_COMP!$A:$A,0)</f>
        <v>1003</v>
      </c>
      <c r="E13" s="65" t="str">
        <f>SUBSTITUTE(VLOOKUP($B13,COMP_LIST!$A:$AA,5,FALSE),"EL","")</f>
        <v>S. Wang / Menzie</v>
      </c>
      <c r="F13" s="4" t="str">
        <f>VLOOKUP($B13,COMP_LIST!$A:$AA,3,FALSE)</f>
        <v>Jinhua S</v>
      </c>
      <c r="G13" s="4" t="str">
        <f>VLOOKUP($B13,COMP_LIST!$A:$AA,4,FALSE)</f>
        <v>金華姐妹</v>
      </c>
      <c r="H13" s="10">
        <f ca="1">IFERROR(INDEX(REPORT_DATA_BY_COMP!$A:$AH,$D13,MATCH(H$8,REPORT_DATA_BY_COMP!$A$1:$AH$1,0)), "")</f>
        <v>0</v>
      </c>
      <c r="I13" s="10">
        <f ca="1">IFERROR(INDEX(REPORT_DATA_BY_COMP!$A:$AH,$D13,MATCH(I$8,REPORT_DATA_BY_COMP!$A$1:$AH$1,0)), "")</f>
        <v>0</v>
      </c>
      <c r="J13" s="10">
        <f ca="1">IFERROR(INDEX(REPORT_DATA_BY_COMP!$A:$AH,$D13,MATCH(J$8,REPORT_DATA_BY_COMP!$A$1:$AH$1,0)), "")</f>
        <v>0</v>
      </c>
      <c r="K13" s="10">
        <f ca="1">IFERROR(INDEX(REPORT_DATA_BY_COMP!$A:$AH,$D13,MATCH(K$8,REPORT_DATA_BY_COMP!$A$1:$AH$1,0)), "")</f>
        <v>1</v>
      </c>
      <c r="L13" s="47">
        <f ca="1">IFERROR(INDEX(REPORT_DATA_BY_COMP!$A:$AH,$D13,MATCH(L$8,REPORT_DATA_BY_COMP!$A$1:$AH$1,0)), "")</f>
        <v>0</v>
      </c>
      <c r="M13" s="56">
        <f ca="1">IFERROR(INDEX(REPORT_DATA_BY_COMP!$A:$AH,$D13,MATCH(M$8,REPORT_DATA_BY_COMP!$A$1:$AH$1,0)), "")</f>
        <v>0</v>
      </c>
      <c r="N13" s="50">
        <f ca="1">IFERROR(INDEX(REPORT_DATA_BY_COMP!$A:$AH,$D13,MATCH(N$8,REPORT_DATA_BY_COMP!$A$1:$AH$1,0)), "")</f>
        <v>1</v>
      </c>
      <c r="O13" s="10">
        <f ca="1">IFERROR(INDEX(REPORT_DATA_BY_COMP!$A:$AH,$D13,MATCH(O$8,REPORT_DATA_BY_COMP!$A$1:$AH$1,0)), "")</f>
        <v>2</v>
      </c>
      <c r="P13" s="10">
        <f ca="1">IFERROR(INDEX(REPORT_DATA_BY_COMP!$A:$AH,$D13,MATCH(P$8,REPORT_DATA_BY_COMP!$A$1:$AH$1,0)), "")</f>
        <v>8</v>
      </c>
      <c r="Q13" s="10">
        <f ca="1">IFERROR(INDEX(REPORT_DATA_BY_COMP!$A:$AH,$D13,MATCH(Q$8,REPORT_DATA_BY_COMP!$A$1:$AH$1,0)), "")</f>
        <v>5</v>
      </c>
      <c r="R13" s="10">
        <f ca="1">IFERROR(INDEX(REPORT_DATA_BY_COMP!$A:$AH,$D13,MATCH(R$8,REPORT_DATA_BY_COMP!$A$1:$AH$1,0)), "")</f>
        <v>0</v>
      </c>
      <c r="S13" s="10">
        <f ca="1">IFERROR(INDEX(REPORT_DATA_BY_COMP!$A:$AH,$D13,MATCH(S$8,REPORT_DATA_BY_COMP!$A$1:$AH$1,0)), "")</f>
        <v>21</v>
      </c>
    </row>
    <row r="14" spans="1:19" ht="15" customHeight="1">
      <c r="A14" s="1"/>
      <c r="B14" s="1" t="s">
        <v>2152</v>
      </c>
      <c r="C14" s="64" t="str">
        <f>CONCATENATE(YEAR,":",MONTH,":",WEEK,":",WEEKDAY,":",$B14)</f>
        <v>2016:3:4:7:TOUR_S</v>
      </c>
      <c r="D14" s="64">
        <f>MATCH($C14,REPORT_DATA_BY_COMP!$A:$A,0)</f>
        <v>1041</v>
      </c>
      <c r="E14" s="65" t="str">
        <f>SUBSTITUTE(VLOOKUP($B14,COMP_LIST!$A:$AA,5,FALSE),"EL","")</f>
        <v>S. Guan / Lindsay</v>
      </c>
      <c r="F14" s="4" t="str">
        <f>VLOOKUP($B14,COMP_LIST!$A:$AA,3,FALSE)</f>
        <v>Tour S</v>
      </c>
      <c r="G14" s="4" t="str">
        <f>VLOOKUP($B14,COMP_LIST!$A:$AA,4,FALSE)</f>
        <v>導覽姐妹</v>
      </c>
      <c r="H14" s="10">
        <f ca="1">IFERROR(INDEX(REPORT_DATA_BY_COMP!$A:$AH,$D14,MATCH(H$8,REPORT_DATA_BY_COMP!$A$1:$AH$1,0)), "")</f>
        <v>0</v>
      </c>
      <c r="I14" s="10">
        <f ca="1">IFERROR(INDEX(REPORT_DATA_BY_COMP!$A:$AH,$D14,MATCH(I$8,REPORT_DATA_BY_COMP!$A$1:$AH$1,0)), "")</f>
        <v>0</v>
      </c>
      <c r="J14" s="10">
        <f ca="1">IFERROR(INDEX(REPORT_DATA_BY_COMP!$A:$AH,$D14,MATCH(J$8,REPORT_DATA_BY_COMP!$A$1:$AH$1,0)), "")</f>
        <v>2</v>
      </c>
      <c r="K14" s="10">
        <f ca="1">IFERROR(INDEX(REPORT_DATA_BY_COMP!$A:$AH,$D14,MATCH(K$8,REPORT_DATA_BY_COMP!$A$1:$AH$1,0)), "")</f>
        <v>1</v>
      </c>
      <c r="L14" s="47">
        <f ca="1">IFERROR(INDEX(REPORT_DATA_BY_COMP!$A:$AH,$D14,MATCH(L$8,REPORT_DATA_BY_COMP!$A$1:$AH$1,0)), "")</f>
        <v>0</v>
      </c>
      <c r="M14" s="56">
        <f ca="1">IFERROR(INDEX(REPORT_DATA_BY_COMP!$A:$AH,$D14,MATCH(M$8,REPORT_DATA_BY_COMP!$A$1:$AH$1,0)), "")</f>
        <v>0</v>
      </c>
      <c r="N14" s="50">
        <f ca="1">IFERROR(INDEX(REPORT_DATA_BY_COMP!$A:$AH,$D14,MATCH(N$8,REPORT_DATA_BY_COMP!$A$1:$AH$1,0)), "")</f>
        <v>6</v>
      </c>
      <c r="O14" s="10">
        <f ca="1">IFERROR(INDEX(REPORT_DATA_BY_COMP!$A:$AH,$D14,MATCH(O$8,REPORT_DATA_BY_COMP!$A$1:$AH$1,0)), "")</f>
        <v>1</v>
      </c>
      <c r="P14" s="10">
        <f ca="1">IFERROR(INDEX(REPORT_DATA_BY_COMP!$A:$AH,$D14,MATCH(P$8,REPORT_DATA_BY_COMP!$A$1:$AH$1,0)), "")</f>
        <v>8</v>
      </c>
      <c r="Q14" s="10">
        <f ca="1">IFERROR(INDEX(REPORT_DATA_BY_COMP!$A:$AH,$D14,MATCH(Q$8,REPORT_DATA_BY_COMP!$A$1:$AH$1,0)), "")</f>
        <v>10</v>
      </c>
      <c r="R14" s="10">
        <f ca="1">IFERROR(INDEX(REPORT_DATA_BY_COMP!$A:$AH,$D14,MATCH(R$8,REPORT_DATA_BY_COMP!$A$1:$AH$1,0)), "")</f>
        <v>0</v>
      </c>
      <c r="S14" s="10">
        <f ca="1">IFERROR(INDEX(REPORT_DATA_BY_COMP!$A:$AH,$D14,MATCH(S$8,REPORT_DATA_BY_COMP!$A$1:$AH$1,0)), "")</f>
        <v>26</v>
      </c>
    </row>
    <row r="15" spans="1:19" ht="15" customHeight="1">
      <c r="A15" s="1"/>
      <c r="B15" s="1" t="s">
        <v>2051</v>
      </c>
      <c r="C15" s="64" t="str">
        <f>CONCATENATE(YEAR,":",MONTH,":",WEEK,":",WEEKDAY,":",$B15)</f>
        <v>2016:3:4:7:OFFICE_E</v>
      </c>
      <c r="D15" s="64">
        <f>MATCH($C15,REPORT_DATA_BY_COMP!$A:$A,0)</f>
        <v>1015</v>
      </c>
      <c r="E15" s="65" t="str">
        <f>SUBSTITUTE(VLOOKUP($B15,COMP_LIST!$A:$AA,5,FALSE),"EL","")</f>
        <v>E. Elliott Operations Assistant</v>
      </c>
      <c r="F15" s="4" t="str">
        <f>VLOOKUP($B15,COMP_LIST!$A:$AA,3,FALSE)</f>
        <v>Office E</v>
      </c>
      <c r="G15" s="4" t="str">
        <f>VLOOKUP($B15,COMP_LIST!$A:$AA,4,FALSE)</f>
        <v>辦公室長老</v>
      </c>
      <c r="H15" s="10">
        <f ca="1">IFERROR(INDEX(REPORT_DATA_BY_COMP!$A:$AH,$D15,MATCH(H$8,REPORT_DATA_BY_COMP!$A$1:$AH$1,0)), "")</f>
        <v>0</v>
      </c>
      <c r="I15" s="10">
        <f ca="1">IFERROR(INDEX(REPORT_DATA_BY_COMP!$A:$AH,$D15,MATCH(I$8,REPORT_DATA_BY_COMP!$A$1:$AH$1,0)), "")</f>
        <v>0</v>
      </c>
      <c r="J15" s="10">
        <f ca="1">IFERROR(INDEX(REPORT_DATA_BY_COMP!$A:$AH,$D15,MATCH(J$8,REPORT_DATA_BY_COMP!$A$1:$AH$1,0)), "")</f>
        <v>0</v>
      </c>
      <c r="K15" s="10">
        <f ca="1">IFERROR(INDEX(REPORT_DATA_BY_COMP!$A:$AH,$D15,MATCH(K$8,REPORT_DATA_BY_COMP!$A$1:$AH$1,0)), "")</f>
        <v>0</v>
      </c>
      <c r="L15" s="47">
        <f ca="1">IFERROR(INDEX(REPORT_DATA_BY_COMP!$A:$AH,$D15,MATCH(L$8,REPORT_DATA_BY_COMP!$A$1:$AH$1,0)), "")</f>
        <v>0</v>
      </c>
      <c r="M15" s="56">
        <f ca="1">IFERROR(INDEX(REPORT_DATA_BY_COMP!$A:$AH,$D15,MATCH(M$8,REPORT_DATA_BY_COMP!$A$1:$AH$1,0)), "")</f>
        <v>0</v>
      </c>
      <c r="N15" s="50">
        <f ca="1">IFERROR(INDEX(REPORT_DATA_BY_COMP!$A:$AH,$D15,MATCH(N$8,REPORT_DATA_BY_COMP!$A$1:$AH$1,0)), "")</f>
        <v>0</v>
      </c>
      <c r="O15" s="10">
        <f ca="1">IFERROR(INDEX(REPORT_DATA_BY_COMP!$A:$AH,$D15,MATCH(O$8,REPORT_DATA_BY_COMP!$A$1:$AH$1,0)), "")</f>
        <v>0</v>
      </c>
      <c r="P15" s="10">
        <f ca="1">IFERROR(INDEX(REPORT_DATA_BY_COMP!$A:$AH,$D15,MATCH(P$8,REPORT_DATA_BY_COMP!$A$1:$AH$1,0)), "")</f>
        <v>0</v>
      </c>
      <c r="Q15" s="10">
        <f ca="1">IFERROR(INDEX(REPORT_DATA_BY_COMP!$A:$AH,$D15,MATCH(Q$8,REPORT_DATA_BY_COMP!$A$1:$AH$1,0)), "")</f>
        <v>0</v>
      </c>
      <c r="R15" s="10">
        <f ca="1">IFERROR(INDEX(REPORT_DATA_BY_COMP!$A:$AH,$D15,MATCH(R$8,REPORT_DATA_BY_COMP!$A$1:$AH$1,0)), "")</f>
        <v>0</v>
      </c>
      <c r="S15" s="10">
        <f ca="1">IFERROR(INDEX(REPORT_DATA_BY_COMP!$A:$AH,$D15,MATCH(S$8,REPORT_DATA_BY_COMP!$A$1:$AH$1,0)), "")</f>
        <v>1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ca="1" si="0">SUM(H12:H15)</f>
        <v>0</v>
      </c>
      <c r="I16" s="11">
        <f t="shared" ca="1" si="0"/>
        <v>0</v>
      </c>
      <c r="J16" s="11">
        <f t="shared" ca="1" si="0"/>
        <v>5</v>
      </c>
      <c r="K16" s="11">
        <f t="shared" ca="1" si="0"/>
        <v>9</v>
      </c>
      <c r="L16" s="48">
        <f t="shared" ca="1" si="0"/>
        <v>0</v>
      </c>
      <c r="M16" s="57">
        <f t="shared" ca="1" si="0"/>
        <v>0</v>
      </c>
      <c r="N16" s="51">
        <f t="shared" ca="1" si="0"/>
        <v>20</v>
      </c>
      <c r="O16" s="11">
        <f t="shared" ca="1" si="0"/>
        <v>4</v>
      </c>
      <c r="P16" s="11">
        <f t="shared" ca="1" si="0"/>
        <v>24</v>
      </c>
      <c r="Q16" s="11">
        <f t="shared" ca="1" si="0"/>
        <v>22</v>
      </c>
      <c r="R16" s="11">
        <f t="shared" ca="1" si="0"/>
        <v>0</v>
      </c>
      <c r="S16" s="11">
        <f t="shared" ca="1" si="0"/>
        <v>64</v>
      </c>
    </row>
    <row r="17" spans="1:19" ht="15" customHeight="1">
      <c r="A17" s="1" t="s">
        <v>2359</v>
      </c>
      <c r="B17" s="1"/>
      <c r="E17" s="5" t="str">
        <f>$A17</f>
        <v>Xin'an 信安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1894</v>
      </c>
      <c r="C18" s="64" t="str">
        <f>CONCATENATE(YEAR,":",MONTH,":",WEEK,":",WEEKDAY,":",$B18)</f>
        <v>2016:3:4:7:ASSISTANTS</v>
      </c>
      <c r="D18" s="64">
        <f>MATCH($C18,REPORT_DATA_BY_COMP!$A:$A,0)</f>
        <v>982</v>
      </c>
      <c r="E18" s="65" t="str">
        <f>SUBSTITUTE(VLOOKUP($B18,COMP_LIST!$A:$AA,5,FALSE),"EL","")</f>
        <v>E. Johnson AP</v>
      </c>
      <c r="F18" s="4" t="str">
        <f>VLOOKUP($B18,COMP_LIST!$A:$AA,3,FALSE)</f>
        <v>Assistants</v>
      </c>
      <c r="G18" s="4" t="str">
        <f>VLOOKUP($B18,COMP_LIST!$A:$AA,4,FALSE)</f>
        <v>助理</v>
      </c>
      <c r="H18" s="10">
        <f ca="1">IFERROR(INDEX(REPORT_DATA_BY_COMP!$A:$AH,$D18,MATCH(H$8,REPORT_DATA_BY_COMP!$A$1:$AH$1,0)), "")</f>
        <v>0</v>
      </c>
      <c r="I18" s="10">
        <f ca="1">IFERROR(INDEX(REPORT_DATA_BY_COMP!$A:$AH,$D18,MATCH(I$8,REPORT_DATA_BY_COMP!$A$1:$AH$1,0)), "")</f>
        <v>2</v>
      </c>
      <c r="J18" s="10">
        <f ca="1">IFERROR(INDEX(REPORT_DATA_BY_COMP!$A:$AH,$D18,MATCH(J$8,REPORT_DATA_BY_COMP!$A$1:$AH$1,0)), "")</f>
        <v>3</v>
      </c>
      <c r="K18" s="10">
        <f ca="1">IFERROR(INDEX(REPORT_DATA_BY_COMP!$A:$AH,$D18,MATCH(K$8,REPORT_DATA_BY_COMP!$A$1:$AH$1,0)), "")</f>
        <v>2</v>
      </c>
      <c r="L18" s="47">
        <f ca="1">IFERROR(INDEX(REPORT_DATA_BY_COMP!$A:$AH,$D18,MATCH(L$8,REPORT_DATA_BY_COMP!$A$1:$AH$1,0)), "")</f>
        <v>0</v>
      </c>
      <c r="M18" s="56">
        <f ca="1">IFERROR(INDEX(REPORT_DATA_BY_COMP!$A:$AH,$D18,MATCH(M$8,REPORT_DATA_BY_COMP!$A$1:$AH$1,0)), "")</f>
        <v>1</v>
      </c>
      <c r="N18" s="50">
        <f ca="1">IFERROR(INDEX(REPORT_DATA_BY_COMP!$A:$AH,$D18,MATCH(N$8,REPORT_DATA_BY_COMP!$A$1:$AH$1,0)), "")</f>
        <v>12</v>
      </c>
      <c r="O18" s="10">
        <f ca="1">IFERROR(INDEX(REPORT_DATA_BY_COMP!$A:$AH,$D18,MATCH(O$8,REPORT_DATA_BY_COMP!$A$1:$AH$1,0)), "")</f>
        <v>5</v>
      </c>
      <c r="P18" s="10">
        <f ca="1">IFERROR(INDEX(REPORT_DATA_BY_COMP!$A:$AH,$D18,MATCH(P$8,REPORT_DATA_BY_COMP!$A$1:$AH$1,0)), "")</f>
        <v>5</v>
      </c>
      <c r="Q18" s="10">
        <f ca="1">IFERROR(INDEX(REPORT_DATA_BY_COMP!$A:$AH,$D18,MATCH(Q$8,REPORT_DATA_BY_COMP!$A$1:$AH$1,0)), "")</f>
        <v>10</v>
      </c>
      <c r="R18" s="10">
        <f ca="1">IFERROR(INDEX(REPORT_DATA_BY_COMP!$A:$AH,$D18,MATCH(R$8,REPORT_DATA_BY_COMP!$A$1:$AH$1,0)), "")</f>
        <v>1</v>
      </c>
      <c r="S18" s="10">
        <f ca="1">IFERROR(INDEX(REPORT_DATA_BY_COMP!$A:$AH,$D18,MATCH(S$8,REPORT_DATA_BY_COMP!$A$1:$AH$1,0)), "")</f>
        <v>8</v>
      </c>
    </row>
    <row r="19" spans="1:19" ht="15" customHeight="1">
      <c r="A19" s="1"/>
      <c r="B19" s="1" t="s">
        <v>2167</v>
      </c>
      <c r="C19" s="64" t="str">
        <f>CONCATENATE(YEAR,":",MONTH,":",WEEK,":",WEEKDAY,":",$B19)</f>
        <v>2016:3:4:7:WANDA_E</v>
      </c>
      <c r="D19" s="64">
        <f>MATCH($C19,REPORT_DATA_BY_COMP!$A:$A,0)</f>
        <v>1044</v>
      </c>
      <c r="E19" s="65" t="str">
        <f>SUBSTITUTE(VLOOKUP($B19,COMP_LIST!$A:$AA,5,FALSE),"EL","")</f>
        <v>E. Taylor DL / Holloway</v>
      </c>
      <c r="F19" s="4" t="str">
        <f>VLOOKUP($B19,COMP_LIST!$A:$AA,3,FALSE)</f>
        <v>Wanda E</v>
      </c>
      <c r="G19" s="4" t="str">
        <f>VLOOKUP($B19,COMP_LIST!$A:$AA,4,FALSE)</f>
        <v>萬大長老</v>
      </c>
      <c r="H19" s="10">
        <f ca="1">IFERROR(INDEX(REPORT_DATA_BY_COMP!$A:$AH,$D19,MATCH(H$8,REPORT_DATA_BY_COMP!$A$1:$AH$1,0)), "")</f>
        <v>0</v>
      </c>
      <c r="I19" s="10">
        <f ca="1">IFERROR(INDEX(REPORT_DATA_BY_COMP!$A:$AH,$D19,MATCH(I$8,REPORT_DATA_BY_COMP!$A$1:$AH$1,0)), "")</f>
        <v>1</v>
      </c>
      <c r="J19" s="10">
        <f ca="1">IFERROR(INDEX(REPORT_DATA_BY_COMP!$A:$AH,$D19,MATCH(J$8,REPORT_DATA_BY_COMP!$A$1:$AH$1,0)), "")</f>
        <v>0</v>
      </c>
      <c r="K19" s="10">
        <f ca="1">IFERROR(INDEX(REPORT_DATA_BY_COMP!$A:$AH,$D19,MATCH(K$8,REPORT_DATA_BY_COMP!$A$1:$AH$1,0)), "")</f>
        <v>3</v>
      </c>
      <c r="L19" s="47">
        <f ca="1">IFERROR(INDEX(REPORT_DATA_BY_COMP!$A:$AH,$D19,MATCH(L$8,REPORT_DATA_BY_COMP!$A$1:$AH$1,0)), "")</f>
        <v>0</v>
      </c>
      <c r="M19" s="56">
        <f ca="1">IFERROR(INDEX(REPORT_DATA_BY_COMP!$A:$AH,$D19,MATCH(M$8,REPORT_DATA_BY_COMP!$A$1:$AH$1,0)), "")</f>
        <v>0</v>
      </c>
      <c r="N19" s="50">
        <f ca="1">IFERROR(INDEX(REPORT_DATA_BY_COMP!$A:$AH,$D19,MATCH(N$8,REPORT_DATA_BY_COMP!$A$1:$AH$1,0)), "")</f>
        <v>7</v>
      </c>
      <c r="O19" s="10">
        <f ca="1">IFERROR(INDEX(REPORT_DATA_BY_COMP!$A:$AH,$D19,MATCH(O$8,REPORT_DATA_BY_COMP!$A$1:$AH$1,0)), "")</f>
        <v>2</v>
      </c>
      <c r="P19" s="10">
        <f ca="1">IFERROR(INDEX(REPORT_DATA_BY_COMP!$A:$AH,$D19,MATCH(P$8,REPORT_DATA_BY_COMP!$A$1:$AH$1,0)), "")</f>
        <v>8</v>
      </c>
      <c r="Q19" s="10">
        <f ca="1">IFERROR(INDEX(REPORT_DATA_BY_COMP!$A:$AH,$D19,MATCH(Q$8,REPORT_DATA_BY_COMP!$A$1:$AH$1,0)), "")</f>
        <v>7</v>
      </c>
      <c r="R19" s="10">
        <f ca="1">IFERROR(INDEX(REPORT_DATA_BY_COMP!$A:$AH,$D19,MATCH(R$8,REPORT_DATA_BY_COMP!$A$1:$AH$1,0)), "")</f>
        <v>1</v>
      </c>
      <c r="S19" s="10">
        <f ca="1">IFERROR(INDEX(REPORT_DATA_BY_COMP!$A:$AH,$D19,MATCH(S$8,REPORT_DATA_BY_COMP!$A$1:$AH$1,0)), "")</f>
        <v>17</v>
      </c>
    </row>
    <row r="20" spans="1:19" ht="15" customHeight="1">
      <c r="A20" s="1"/>
      <c r="B20" s="1" t="s">
        <v>2171</v>
      </c>
      <c r="C20" s="64" t="str">
        <f>CONCATENATE(YEAR,":",MONTH,":",WEEK,":",WEEKDAY,":",$B20)</f>
        <v>2016:3:4:7:WANDA_S</v>
      </c>
      <c r="D20" s="64">
        <f>MATCH($C20,REPORT_DATA_BY_COMP!$A:$A,0)</f>
        <v>1045</v>
      </c>
      <c r="E20" s="65" t="str">
        <f>SUBSTITUTE(VLOOKUP($B20,COMP_LIST!$A:$AA,5,FALSE),"EL","")</f>
        <v>S. Knapp / Scharman</v>
      </c>
      <c r="F20" s="4" t="str">
        <f>VLOOKUP($B20,COMP_LIST!$A:$AA,3,FALSE)</f>
        <v>Wanda S</v>
      </c>
      <c r="G20" s="4" t="str">
        <f>VLOOKUP($B20,COMP_LIST!$A:$AA,4,FALSE)</f>
        <v>萬大姐妹</v>
      </c>
      <c r="H20" s="10">
        <f ca="1">IFERROR(INDEX(REPORT_DATA_BY_COMP!$A:$AH,$D20,MATCH(H$8,REPORT_DATA_BY_COMP!$A$1:$AH$1,0)), "")</f>
        <v>0</v>
      </c>
      <c r="I20" s="10">
        <f ca="1">IFERROR(INDEX(REPORT_DATA_BY_COMP!$A:$AH,$D20,MATCH(I$8,REPORT_DATA_BY_COMP!$A$1:$AH$1,0)), "")</f>
        <v>0</v>
      </c>
      <c r="J20" s="10">
        <f ca="1">IFERROR(INDEX(REPORT_DATA_BY_COMP!$A:$AH,$D20,MATCH(J$8,REPORT_DATA_BY_COMP!$A$1:$AH$1,0)), "")</f>
        <v>1</v>
      </c>
      <c r="K20" s="10">
        <f ca="1">IFERROR(INDEX(REPORT_DATA_BY_COMP!$A:$AH,$D20,MATCH(K$8,REPORT_DATA_BY_COMP!$A$1:$AH$1,0)), "")</f>
        <v>0</v>
      </c>
      <c r="L20" s="47">
        <f ca="1">IFERROR(INDEX(REPORT_DATA_BY_COMP!$A:$AH,$D20,MATCH(L$8,REPORT_DATA_BY_COMP!$A$1:$AH$1,0)), "")</f>
        <v>0</v>
      </c>
      <c r="M20" s="56">
        <f ca="1">IFERROR(INDEX(REPORT_DATA_BY_COMP!$A:$AH,$D20,MATCH(M$8,REPORT_DATA_BY_COMP!$A$1:$AH$1,0)), "")</f>
        <v>0</v>
      </c>
      <c r="N20" s="50">
        <f ca="1">IFERROR(INDEX(REPORT_DATA_BY_COMP!$A:$AH,$D20,MATCH(N$8,REPORT_DATA_BY_COMP!$A$1:$AH$1,0)), "")</f>
        <v>1</v>
      </c>
      <c r="O20" s="10">
        <f ca="1">IFERROR(INDEX(REPORT_DATA_BY_COMP!$A:$AH,$D20,MATCH(O$8,REPORT_DATA_BY_COMP!$A$1:$AH$1,0)), "")</f>
        <v>2</v>
      </c>
      <c r="P20" s="10">
        <f ca="1">IFERROR(INDEX(REPORT_DATA_BY_COMP!$A:$AH,$D20,MATCH(P$8,REPORT_DATA_BY_COMP!$A$1:$AH$1,0)), "")</f>
        <v>5</v>
      </c>
      <c r="Q20" s="10">
        <f ca="1">IFERROR(INDEX(REPORT_DATA_BY_COMP!$A:$AH,$D20,MATCH(Q$8,REPORT_DATA_BY_COMP!$A$1:$AH$1,0)), "")</f>
        <v>0</v>
      </c>
      <c r="R20" s="10">
        <f ca="1">IFERROR(INDEX(REPORT_DATA_BY_COMP!$A:$AH,$D20,MATCH(R$8,REPORT_DATA_BY_COMP!$A$1:$AH$1,0)), "")</f>
        <v>0</v>
      </c>
      <c r="S20" s="10">
        <f ca="1">IFERROR(INDEX(REPORT_DATA_BY_COMP!$A:$AH,$D20,MATCH(S$8,REPORT_DATA_BY_COMP!$A$1:$AH$1,0)), "")</f>
        <v>7</v>
      </c>
    </row>
    <row r="21" spans="1:19" ht="15" customHeight="1">
      <c r="A21" s="1"/>
      <c r="B21" s="1" t="s">
        <v>2182</v>
      </c>
      <c r="C21" s="64" t="str">
        <f>CONCATENATE(YEAR,":",MONTH,":",WEEK,":",WEEKDAY,":",$B21)</f>
        <v>2016:3:4:7:XINAN_S</v>
      </c>
      <c r="D21" s="64">
        <f>MATCH($C21,REPORT_DATA_BY_COMP!$A:$A,0)</f>
        <v>1047</v>
      </c>
      <c r="E21" s="65" t="str">
        <f>SUBSTITUTE(VLOOKUP($B21,COMP_LIST!$A:$AA,5,FALSE),"EL","")</f>
        <v>S. Sylvester / Erickson</v>
      </c>
      <c r="F21" s="4" t="str">
        <f>VLOOKUP($B21,COMP_LIST!$A:$AA,3,FALSE)</f>
        <v>Xinan S</v>
      </c>
      <c r="G21" s="4" t="str">
        <f>VLOOKUP($B21,COMP_LIST!$A:$AA,4,FALSE)</f>
        <v>信安姐妹</v>
      </c>
      <c r="H21" s="10">
        <f ca="1">IFERROR(INDEX(REPORT_DATA_BY_COMP!$A:$AH,$D21,MATCH(H$8,REPORT_DATA_BY_COMP!$A$1:$AH$1,0)), "")</f>
        <v>0</v>
      </c>
      <c r="I21" s="10">
        <f ca="1">IFERROR(INDEX(REPORT_DATA_BY_COMP!$A:$AH,$D21,MATCH(I$8,REPORT_DATA_BY_COMP!$A$1:$AH$1,0)), "")</f>
        <v>0</v>
      </c>
      <c r="J21" s="10">
        <f ca="1">IFERROR(INDEX(REPORT_DATA_BY_COMP!$A:$AH,$D21,MATCH(J$8,REPORT_DATA_BY_COMP!$A$1:$AH$1,0)), "")</f>
        <v>3</v>
      </c>
      <c r="K21" s="10">
        <f ca="1">IFERROR(INDEX(REPORT_DATA_BY_COMP!$A:$AH,$D21,MATCH(K$8,REPORT_DATA_BY_COMP!$A$1:$AH$1,0)), "")</f>
        <v>3</v>
      </c>
      <c r="L21" s="47">
        <f ca="1">IFERROR(INDEX(REPORT_DATA_BY_COMP!$A:$AH,$D21,MATCH(L$8,REPORT_DATA_BY_COMP!$A$1:$AH$1,0)), "")</f>
        <v>0</v>
      </c>
      <c r="M21" s="56">
        <f ca="1">IFERROR(INDEX(REPORT_DATA_BY_COMP!$A:$AH,$D21,MATCH(M$8,REPORT_DATA_BY_COMP!$A$1:$AH$1,0)), "")</f>
        <v>0</v>
      </c>
      <c r="N21" s="50">
        <f ca="1">IFERROR(INDEX(REPORT_DATA_BY_COMP!$A:$AH,$D21,MATCH(N$8,REPORT_DATA_BY_COMP!$A$1:$AH$1,0)), "")</f>
        <v>6</v>
      </c>
      <c r="O21" s="10">
        <f ca="1">IFERROR(INDEX(REPORT_DATA_BY_COMP!$A:$AH,$D21,MATCH(O$8,REPORT_DATA_BY_COMP!$A$1:$AH$1,0)), "")</f>
        <v>2</v>
      </c>
      <c r="P21" s="10">
        <f ca="1">IFERROR(INDEX(REPORT_DATA_BY_COMP!$A:$AH,$D21,MATCH(P$8,REPORT_DATA_BY_COMP!$A$1:$AH$1,0)), "")</f>
        <v>7</v>
      </c>
      <c r="Q21" s="10">
        <f ca="1">IFERROR(INDEX(REPORT_DATA_BY_COMP!$A:$AH,$D21,MATCH(Q$8,REPORT_DATA_BY_COMP!$A$1:$AH$1,0)), "")</f>
        <v>6</v>
      </c>
      <c r="R21" s="10">
        <f ca="1">IFERROR(INDEX(REPORT_DATA_BY_COMP!$A:$AH,$D21,MATCH(R$8,REPORT_DATA_BY_COMP!$A$1:$AH$1,0)), "")</f>
        <v>1</v>
      </c>
      <c r="S21" s="10">
        <f ca="1">IFERROR(INDEX(REPORT_DATA_BY_COMP!$A:$AH,$D21,MATCH(S$8,REPORT_DATA_BY_COMP!$A$1:$AH$1,0)), "")</f>
        <v>21</v>
      </c>
    </row>
    <row r="22" spans="1:19" ht="15" customHeight="1">
      <c r="A22" s="1"/>
      <c r="B22" s="1"/>
      <c r="E22" s="8" t="s">
        <v>819</v>
      </c>
      <c r="F22" s="9"/>
      <c r="G22" s="9"/>
      <c r="H22" s="11">
        <f t="shared" ref="H22:R22" ca="1" si="1">SUM(H18:H21)</f>
        <v>0</v>
      </c>
      <c r="I22" s="11">
        <f t="shared" ca="1" si="1"/>
        <v>3</v>
      </c>
      <c r="J22" s="11">
        <f t="shared" ca="1" si="1"/>
        <v>7</v>
      </c>
      <c r="K22" s="11">
        <f t="shared" ca="1" si="1"/>
        <v>8</v>
      </c>
      <c r="L22" s="48">
        <f t="shared" ca="1" si="1"/>
        <v>0</v>
      </c>
      <c r="M22" s="71">
        <f t="shared" ca="1" si="1"/>
        <v>1</v>
      </c>
      <c r="N22" s="51">
        <f t="shared" ca="1" si="1"/>
        <v>26</v>
      </c>
      <c r="O22" s="11">
        <f t="shared" ca="1" si="1"/>
        <v>11</v>
      </c>
      <c r="P22" s="11">
        <f t="shared" ca="1" si="1"/>
        <v>25</v>
      </c>
      <c r="Q22" s="11">
        <f t="shared" ca="1" si="1"/>
        <v>23</v>
      </c>
      <c r="R22" s="11">
        <f t="shared" ca="1" si="1"/>
        <v>3</v>
      </c>
      <c r="S22" s="11">
        <f ca="1">SUM(S18:S21)</f>
        <v>53</v>
      </c>
    </row>
    <row r="23" spans="1:19" ht="15" customHeight="1">
      <c r="A23" s="1" t="s">
        <v>2360</v>
      </c>
      <c r="B23" s="1"/>
      <c r="E23" s="5" t="str">
        <f>$A23</f>
        <v>Sanchong 三重</v>
      </c>
      <c r="F23" s="6"/>
      <c r="G23" s="6"/>
      <c r="H23" s="6"/>
      <c r="I23" s="6"/>
      <c r="J23" s="6"/>
      <c r="K23" s="6"/>
      <c r="L23" s="6"/>
      <c r="M23" s="60"/>
      <c r="N23" s="6"/>
      <c r="O23" s="6"/>
      <c r="P23" s="6"/>
      <c r="Q23" s="6"/>
      <c r="R23" s="6"/>
      <c r="S23" s="6"/>
    </row>
    <row r="24" spans="1:19" ht="15" customHeight="1">
      <c r="A24" s="1"/>
      <c r="B24" s="1" t="s">
        <v>2056</v>
      </c>
      <c r="C24" s="64" t="str">
        <f>CONCATENATE(YEAR,":",MONTH,":",WEEK,":",WEEKDAY,":",$B24)</f>
        <v>2016:3:4:7:SANCHONG_E</v>
      </c>
      <c r="D24" s="64">
        <f>MATCH($C24,REPORT_DATA_BY_COMP!$A:$A,0)</f>
        <v>1016</v>
      </c>
      <c r="E24" s="65" t="str">
        <f>SUBSTITUTE(VLOOKUP($B24,COMP_LIST!$A:$AA,5,FALSE),"EL","")</f>
        <v>E. Luther DL / Smith</v>
      </c>
      <c r="F24" s="4" t="str">
        <f>VLOOKUP($B24,COMP_LIST!$A:$AA,3,FALSE)</f>
        <v>Sanchong E</v>
      </c>
      <c r="G24" s="4" t="str">
        <f>VLOOKUP($B24,COMP_LIST!$A:$AA,4,FALSE)</f>
        <v>三重長老</v>
      </c>
      <c r="H24" s="10">
        <f ca="1">IFERROR(INDEX(REPORT_DATA_BY_COMP!$A:$AH,$D24,MATCH(H$8,REPORT_DATA_BY_COMP!$A$1:$AH$1,0)), "")</f>
        <v>0</v>
      </c>
      <c r="I24" s="10">
        <f ca="1">IFERROR(INDEX(REPORT_DATA_BY_COMP!$A:$AH,$D24,MATCH(I$8,REPORT_DATA_BY_COMP!$A$1:$AH$1,0)), "")</f>
        <v>0</v>
      </c>
      <c r="J24" s="10">
        <f ca="1">IFERROR(INDEX(REPORT_DATA_BY_COMP!$A:$AH,$D24,MATCH(J$8,REPORT_DATA_BY_COMP!$A$1:$AH$1,0)), "")</f>
        <v>3</v>
      </c>
      <c r="K24" s="10">
        <f ca="1">IFERROR(INDEX(REPORT_DATA_BY_COMP!$A:$AH,$D24,MATCH(K$8,REPORT_DATA_BY_COMP!$A$1:$AH$1,0)), "")</f>
        <v>3</v>
      </c>
      <c r="L24" s="47">
        <f ca="1">IFERROR(INDEX(REPORT_DATA_BY_COMP!$A:$AH,$D24,MATCH(L$8,REPORT_DATA_BY_COMP!$A$1:$AH$1,0)), "")</f>
        <v>0</v>
      </c>
      <c r="M24" s="59">
        <f ca="1">IFERROR(INDEX(REPORT_DATA_BY_COMP!$A:$AH,$D24,MATCH(M$8,REPORT_DATA_BY_COMP!$A$1:$AH$1,0)), "")</f>
        <v>0</v>
      </c>
      <c r="N24" s="50">
        <f ca="1">IFERROR(INDEX(REPORT_DATA_BY_COMP!$A:$AH,$D24,MATCH(N$8,REPORT_DATA_BY_COMP!$A$1:$AH$1,0)), "")</f>
        <v>6</v>
      </c>
      <c r="O24" s="10">
        <f ca="1">IFERROR(INDEX(REPORT_DATA_BY_COMP!$A:$AH,$D24,MATCH(O$8,REPORT_DATA_BY_COMP!$A$1:$AH$1,0)), "")</f>
        <v>2</v>
      </c>
      <c r="P24" s="10">
        <f ca="1">IFERROR(INDEX(REPORT_DATA_BY_COMP!$A:$AH,$D24,MATCH(P$8,REPORT_DATA_BY_COMP!$A$1:$AH$1,0)), "")</f>
        <v>11</v>
      </c>
      <c r="Q24" s="10">
        <f ca="1">IFERROR(INDEX(REPORT_DATA_BY_COMP!$A:$AH,$D24,MATCH(Q$8,REPORT_DATA_BY_COMP!$A$1:$AH$1,0)), "")</f>
        <v>4</v>
      </c>
      <c r="R24" s="10">
        <f ca="1">IFERROR(INDEX(REPORT_DATA_BY_COMP!$A:$AH,$D24,MATCH(R$8,REPORT_DATA_BY_COMP!$A$1:$AH$1,0)), "")</f>
        <v>0</v>
      </c>
      <c r="S24" s="10">
        <f ca="1">IFERROR(INDEX(REPORT_DATA_BY_COMP!$A:$AH,$D24,MATCH(S$8,REPORT_DATA_BY_COMP!$A$1:$AH$1,0)), "")</f>
        <v>2</v>
      </c>
    </row>
    <row r="25" spans="1:19" ht="15" customHeight="1">
      <c r="A25" s="1"/>
      <c r="B25" s="1" t="s">
        <v>2060</v>
      </c>
      <c r="C25" s="64" t="str">
        <f>CONCATENATE(YEAR,":",MONTH,":",WEEK,":",WEEKDAY,":",$B25)</f>
        <v>2016:3:4:7:SANCHONG_S</v>
      </c>
      <c r="D25" s="64">
        <f>MATCH($C25,REPORT_DATA_BY_COMP!$A:$A,0)</f>
        <v>1017</v>
      </c>
      <c r="E25" s="65" t="str">
        <f>SUBSTITUTE(VLOOKUP($B25,COMP_LIST!$A:$AA,5,FALSE),"EL","")</f>
        <v>E. Haacke / Wong</v>
      </c>
      <c r="F25" s="4" t="str">
        <f>VLOOKUP($B25,COMP_LIST!$A:$AA,3,FALSE)</f>
        <v>Sanchong S</v>
      </c>
      <c r="G25" s="4" t="str">
        <f>VLOOKUP($B25,COMP_LIST!$A:$AA,4,FALSE)</f>
        <v>三重姐妹</v>
      </c>
      <c r="H25" s="10">
        <f ca="1">IFERROR(INDEX(REPORT_DATA_BY_COMP!$A:$AH,$D25,MATCH(H$8,REPORT_DATA_BY_COMP!$A$1:$AH$1,0)), "")</f>
        <v>0</v>
      </c>
      <c r="I25" s="10">
        <f ca="1">IFERROR(INDEX(REPORT_DATA_BY_COMP!$A:$AH,$D25,MATCH(I$8,REPORT_DATA_BY_COMP!$A$1:$AH$1,0)), "")</f>
        <v>0</v>
      </c>
      <c r="J25" s="10">
        <f ca="1">IFERROR(INDEX(REPORT_DATA_BY_COMP!$A:$AH,$D25,MATCH(J$8,REPORT_DATA_BY_COMP!$A$1:$AH$1,0)), "")</f>
        <v>2</v>
      </c>
      <c r="K25" s="10">
        <f ca="1">IFERROR(INDEX(REPORT_DATA_BY_COMP!$A:$AH,$D25,MATCH(K$8,REPORT_DATA_BY_COMP!$A$1:$AH$1,0)), "")</f>
        <v>5</v>
      </c>
      <c r="L25" s="47">
        <f ca="1">IFERROR(INDEX(REPORT_DATA_BY_COMP!$A:$AH,$D25,MATCH(L$8,REPORT_DATA_BY_COMP!$A$1:$AH$1,0)), "")</f>
        <v>0</v>
      </c>
      <c r="M25" s="56">
        <f ca="1">IFERROR(INDEX(REPORT_DATA_BY_COMP!$A:$AH,$D25,MATCH(M$8,REPORT_DATA_BY_COMP!$A$1:$AH$1,0)), "")</f>
        <v>0</v>
      </c>
      <c r="N25" s="50">
        <f ca="1">IFERROR(INDEX(REPORT_DATA_BY_COMP!$A:$AH,$D25,MATCH(N$8,REPORT_DATA_BY_COMP!$A$1:$AH$1,0)), "")</f>
        <v>8</v>
      </c>
      <c r="O25" s="10">
        <f ca="1">IFERROR(INDEX(REPORT_DATA_BY_COMP!$A:$AH,$D25,MATCH(O$8,REPORT_DATA_BY_COMP!$A$1:$AH$1,0)), "")</f>
        <v>6</v>
      </c>
      <c r="P25" s="10">
        <f ca="1">IFERROR(INDEX(REPORT_DATA_BY_COMP!$A:$AH,$D25,MATCH(P$8,REPORT_DATA_BY_COMP!$A$1:$AH$1,0)), "")</f>
        <v>7</v>
      </c>
      <c r="Q25" s="10">
        <f ca="1">IFERROR(INDEX(REPORT_DATA_BY_COMP!$A:$AH,$D25,MATCH(Q$8,REPORT_DATA_BY_COMP!$A$1:$AH$1,0)), "")</f>
        <v>6</v>
      </c>
      <c r="R25" s="10">
        <f ca="1">IFERROR(INDEX(REPORT_DATA_BY_COMP!$A:$AH,$D25,MATCH(R$8,REPORT_DATA_BY_COMP!$A$1:$AH$1,0)), "")</f>
        <v>0</v>
      </c>
      <c r="S25" s="10">
        <f ca="1">IFERROR(INDEX(REPORT_DATA_BY_COMP!$A:$AH,$D25,MATCH(S$8,REPORT_DATA_BY_COMP!$A$1:$AH$1,0)), "")</f>
        <v>8</v>
      </c>
    </row>
    <row r="26" spans="1:19" ht="15" customHeight="1">
      <c r="A26" s="1"/>
      <c r="B26" s="1" t="s">
        <v>2011</v>
      </c>
      <c r="C26" s="64" t="str">
        <f>CONCATENATE(YEAR,":",MONTH,":",WEEK,":",WEEKDAY,":",$B26)</f>
        <v>2016:3:4:7:LUZHOU_A_E</v>
      </c>
      <c r="D26" s="64">
        <f>MATCH($C26,REPORT_DATA_BY_COMP!$A:$A,0)</f>
        <v>1008</v>
      </c>
      <c r="E26" s="65" t="str">
        <f>SUBSTITUTE(VLOOKUP($B26,COMP_LIST!$A:$AA,5,FALSE),"EL","")</f>
        <v>E. Loke / McPherson</v>
      </c>
      <c r="F26" s="4" t="str">
        <f>VLOOKUP($B26,COMP_LIST!$A:$AA,3,FALSE)</f>
        <v>Luzhou A E</v>
      </c>
      <c r="G26" s="4" t="str">
        <f>VLOOKUP($B26,COMP_LIST!$A:$AA,4,FALSE)</f>
        <v>蘆洲 A 長老</v>
      </c>
      <c r="H26" s="10">
        <f ca="1">IFERROR(INDEX(REPORT_DATA_BY_COMP!$A:$AH,$D26,MATCH(H$8,REPORT_DATA_BY_COMP!$A$1:$AH$1,0)), "")</f>
        <v>0</v>
      </c>
      <c r="I26" s="10">
        <f ca="1">IFERROR(INDEX(REPORT_DATA_BY_COMP!$A:$AH,$D26,MATCH(I$8,REPORT_DATA_BY_COMP!$A$1:$AH$1,0)), "")</f>
        <v>0</v>
      </c>
      <c r="J26" s="10">
        <f ca="1">IFERROR(INDEX(REPORT_DATA_BY_COMP!$A:$AH,$D26,MATCH(J$8,REPORT_DATA_BY_COMP!$A$1:$AH$1,0)), "")</f>
        <v>1</v>
      </c>
      <c r="K26" s="10">
        <f ca="1">IFERROR(INDEX(REPORT_DATA_BY_COMP!$A:$AH,$D26,MATCH(K$8,REPORT_DATA_BY_COMP!$A$1:$AH$1,0)), "")</f>
        <v>2</v>
      </c>
      <c r="L26" s="47">
        <f ca="1">IFERROR(INDEX(REPORT_DATA_BY_COMP!$A:$AH,$D26,MATCH(L$8,REPORT_DATA_BY_COMP!$A$1:$AH$1,0)), "")</f>
        <v>0</v>
      </c>
      <c r="M26" s="56">
        <f ca="1">IFERROR(INDEX(REPORT_DATA_BY_COMP!$A:$AH,$D26,MATCH(M$8,REPORT_DATA_BY_COMP!$A$1:$AH$1,0)), "")</f>
        <v>0</v>
      </c>
      <c r="N26" s="50">
        <f ca="1">IFERROR(INDEX(REPORT_DATA_BY_COMP!$A:$AH,$D26,MATCH(N$8,REPORT_DATA_BY_COMP!$A$1:$AH$1,0)), "")</f>
        <v>3</v>
      </c>
      <c r="O26" s="10">
        <f ca="1">IFERROR(INDEX(REPORT_DATA_BY_COMP!$A:$AH,$D26,MATCH(O$8,REPORT_DATA_BY_COMP!$A$1:$AH$1,0)), "")</f>
        <v>3</v>
      </c>
      <c r="P26" s="10">
        <f ca="1">IFERROR(INDEX(REPORT_DATA_BY_COMP!$A:$AH,$D26,MATCH(P$8,REPORT_DATA_BY_COMP!$A$1:$AH$1,0)), "")</f>
        <v>7</v>
      </c>
      <c r="Q26" s="10">
        <f ca="1">IFERROR(INDEX(REPORT_DATA_BY_COMP!$A:$AH,$D26,MATCH(Q$8,REPORT_DATA_BY_COMP!$A$1:$AH$1,0)), "")</f>
        <v>4</v>
      </c>
      <c r="R26" s="10">
        <f ca="1">IFERROR(INDEX(REPORT_DATA_BY_COMP!$A:$AH,$D26,MATCH(R$8,REPORT_DATA_BY_COMP!$A$1:$AH$1,0)), "")</f>
        <v>1</v>
      </c>
      <c r="S26" s="10">
        <f ca="1">IFERROR(INDEX(REPORT_DATA_BY_COMP!$A:$AH,$D26,MATCH(S$8,REPORT_DATA_BY_COMP!$A$1:$AH$1,0)), "")</f>
        <v>5</v>
      </c>
    </row>
    <row r="27" spans="1:19" ht="15" customHeight="1">
      <c r="A27" s="1"/>
      <c r="B27" s="1" t="s">
        <v>2017</v>
      </c>
      <c r="C27" s="64" t="str">
        <f>CONCATENATE(YEAR,":",MONTH,":",WEEK,":",WEEKDAY,":",$B27)</f>
        <v>2016:3:4:7:LUZHOU_B_E</v>
      </c>
      <c r="D27" s="64">
        <f>MATCH($C27,REPORT_DATA_BY_COMP!$A:$A,0)</f>
        <v>1009</v>
      </c>
      <c r="E27" s="65" t="str">
        <f>SUBSTITUTE(VLOOKUP($B27,COMP_LIST!$A:$AA,5,FALSE),"EL","")</f>
        <v>E. Anderton  / Simonson</v>
      </c>
      <c r="F27" s="4" t="str">
        <f>VLOOKUP($B27,COMP_LIST!$A:$AA,3,FALSE)</f>
        <v>Luzhou B E</v>
      </c>
      <c r="G27" s="4" t="str">
        <f>VLOOKUP($B27,COMP_LIST!$A:$AA,4,FALSE)</f>
        <v>蘆洲 B 長老</v>
      </c>
      <c r="H27" s="10">
        <f ca="1">IFERROR(INDEX(REPORT_DATA_BY_COMP!$A:$AH,$D27,MATCH(H$8,REPORT_DATA_BY_COMP!$A$1:$AH$1,0)), "")</f>
        <v>0</v>
      </c>
      <c r="I27" s="10">
        <f ca="1">IFERROR(INDEX(REPORT_DATA_BY_COMP!$A:$AH,$D27,MATCH(I$8,REPORT_DATA_BY_COMP!$A$1:$AH$1,0)), "")</f>
        <v>0</v>
      </c>
      <c r="J27" s="10">
        <f ca="1">IFERROR(INDEX(REPORT_DATA_BY_COMP!$A:$AH,$D27,MATCH(J$8,REPORT_DATA_BY_COMP!$A$1:$AH$1,0)), "")</f>
        <v>4</v>
      </c>
      <c r="K27" s="10">
        <f ca="1">IFERROR(INDEX(REPORT_DATA_BY_COMP!$A:$AH,$D27,MATCH(K$8,REPORT_DATA_BY_COMP!$A$1:$AH$1,0)), "")</f>
        <v>0</v>
      </c>
      <c r="L27" s="47">
        <f ca="1">IFERROR(INDEX(REPORT_DATA_BY_COMP!$A:$AH,$D27,MATCH(L$8,REPORT_DATA_BY_COMP!$A$1:$AH$1,0)), "")</f>
        <v>0</v>
      </c>
      <c r="M27" s="56">
        <f ca="1">IFERROR(INDEX(REPORT_DATA_BY_COMP!$A:$AH,$D27,MATCH(M$8,REPORT_DATA_BY_COMP!$A$1:$AH$1,0)), "")</f>
        <v>0</v>
      </c>
      <c r="N27" s="50">
        <f ca="1">IFERROR(INDEX(REPORT_DATA_BY_COMP!$A:$AH,$D27,MATCH(N$8,REPORT_DATA_BY_COMP!$A$1:$AH$1,0)), "")</f>
        <v>6</v>
      </c>
      <c r="O27" s="10">
        <f ca="1">IFERROR(INDEX(REPORT_DATA_BY_COMP!$A:$AH,$D27,MATCH(O$8,REPORT_DATA_BY_COMP!$A$1:$AH$1,0)), "")</f>
        <v>2</v>
      </c>
      <c r="P27" s="10">
        <f ca="1">IFERROR(INDEX(REPORT_DATA_BY_COMP!$A:$AH,$D27,MATCH(P$8,REPORT_DATA_BY_COMP!$A$1:$AH$1,0)), "")</f>
        <v>6</v>
      </c>
      <c r="Q27" s="10">
        <f ca="1">IFERROR(INDEX(REPORT_DATA_BY_COMP!$A:$AH,$D27,MATCH(Q$8,REPORT_DATA_BY_COMP!$A$1:$AH$1,0)), "")</f>
        <v>6</v>
      </c>
      <c r="R27" s="10">
        <f ca="1">IFERROR(INDEX(REPORT_DATA_BY_COMP!$A:$AH,$D27,MATCH(R$8,REPORT_DATA_BY_COMP!$A$1:$AH$1,0)), "")</f>
        <v>0</v>
      </c>
      <c r="S27" s="10">
        <f ca="1">IFERROR(INDEX(REPORT_DATA_BY_COMP!$A:$AH,$D27,MATCH(S$8,REPORT_DATA_BY_COMP!$A$1:$AH$1,0)), "")</f>
        <v>19</v>
      </c>
    </row>
    <row r="28" spans="1:19" ht="15" customHeight="1" thickBot="1">
      <c r="A28" s="1"/>
      <c r="B28" s="1"/>
      <c r="E28" s="8" t="s">
        <v>819</v>
      </c>
      <c r="F28" s="9"/>
      <c r="G28" s="9"/>
      <c r="H28" s="11">
        <f t="shared" ref="H28:S28" ca="1" si="2">SUM(H24:H27)</f>
        <v>0</v>
      </c>
      <c r="I28" s="11">
        <f t="shared" ca="1" si="2"/>
        <v>0</v>
      </c>
      <c r="J28" s="11">
        <f t="shared" ca="1" si="2"/>
        <v>10</v>
      </c>
      <c r="K28" s="11">
        <f t="shared" ca="1" si="2"/>
        <v>10</v>
      </c>
      <c r="L28" s="48">
        <f t="shared" ca="1" si="2"/>
        <v>0</v>
      </c>
      <c r="M28" s="69">
        <f t="shared" ca="1" si="2"/>
        <v>0</v>
      </c>
      <c r="N28" s="51">
        <f t="shared" ca="1" si="2"/>
        <v>23</v>
      </c>
      <c r="O28" s="11">
        <f t="shared" ca="1" si="2"/>
        <v>13</v>
      </c>
      <c r="P28" s="11">
        <f t="shared" ca="1" si="2"/>
        <v>31</v>
      </c>
      <c r="Q28" s="11">
        <f t="shared" ca="1" si="2"/>
        <v>20</v>
      </c>
      <c r="R28" s="11">
        <f t="shared" ca="1" si="2"/>
        <v>1</v>
      </c>
      <c r="S28" s="11">
        <f t="shared" ca="1" si="2"/>
        <v>34</v>
      </c>
    </row>
    <row r="29" spans="1:19" ht="15" customHeight="1" thickTop="1">
      <c r="E29" s="31"/>
      <c r="F29" s="22"/>
      <c r="G29" s="22"/>
      <c r="H29" s="22"/>
      <c r="I29" s="22"/>
      <c r="J29" s="22"/>
      <c r="K29" s="22"/>
      <c r="L29" s="22"/>
      <c r="M29" s="70"/>
      <c r="N29" s="22"/>
      <c r="O29" s="22"/>
      <c r="P29" s="22"/>
      <c r="Q29" s="22"/>
      <c r="R29" s="22"/>
      <c r="S29" s="22"/>
    </row>
    <row r="30" spans="1:19" ht="15" customHeight="1">
      <c r="E30" s="12" t="s">
        <v>818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</row>
    <row r="31" spans="1:19" ht="15" customHeight="1">
      <c r="C31" s="64" t="str">
        <f>CONCATENATE(YEAR,":",MONTH,":1:",WEEKLY_REPORT_DAY,":", $A$1)</f>
        <v>2016:3:1:7:CENTRAL</v>
      </c>
      <c r="D31" s="64">
        <f>MATCH($C31,REPORT_DATA_BY_ZONE!$A:$A, 0)</f>
        <v>79</v>
      </c>
      <c r="E31" s="19" t="s">
        <v>796</v>
      </c>
      <c r="F31" s="13"/>
      <c r="G31" s="13"/>
      <c r="H31" s="10">
        <f ca="1">IFERROR(INDEX(REPORT_DATA_BY_ZONE!$A:$AH,$D31,MATCH(H$8,REPORT_DATA_BY_ZONE!$A$1:$AH$1,0)), "")</f>
        <v>2</v>
      </c>
      <c r="I31" s="10">
        <f ca="1">IFERROR(INDEX(REPORT_DATA_BY_ZONE!$A:$AH,$D31,MATCH(I$8,REPORT_DATA_BY_ZONE!$A$1:$AH$1,0)), "")</f>
        <v>2</v>
      </c>
      <c r="J31" s="10">
        <f ca="1">IFERROR(INDEX(REPORT_DATA_BY_ZONE!$A:$AH,$D31,MATCH(J$8,REPORT_DATA_BY_ZONE!$A$1:$AH$1,0)), "")</f>
        <v>21</v>
      </c>
      <c r="K31" s="10">
        <f ca="1">IFERROR(INDEX(REPORT_DATA_BY_ZONE!$A:$AH,$D31,MATCH(K$8,REPORT_DATA_BY_ZONE!$A$1:$AH$1,0)), "")</f>
        <v>22</v>
      </c>
      <c r="L31" s="47">
        <f ca="1">IFERROR(INDEX(REPORT_DATA_BY_ZONE!$A:$AH,$D31,MATCH(L$8,REPORT_DATA_BY_ZONE!$A$1:$AH$1,0)), "")</f>
        <v>4</v>
      </c>
      <c r="M31" s="10">
        <f ca="1">IFERROR(INDEX(REPORT_DATA_BY_ZONE!$A:$AH,$D31,MATCH(M$8,REPORT_DATA_BY_ZONE!$A$1:$AH$1,0)), "")</f>
        <v>0</v>
      </c>
      <c r="N31" s="50">
        <f ca="1">IFERROR(INDEX(REPORT_DATA_BY_ZONE!$A:$AH,$D31,MATCH(N$8,REPORT_DATA_BY_ZONE!$A$1:$AH$1,0)), "")</f>
        <v>58</v>
      </c>
      <c r="O31" s="10">
        <f ca="1">IFERROR(INDEX(REPORT_DATA_BY_ZONE!$A:$AH,$D31,MATCH(O$8,REPORT_DATA_BY_ZONE!$A$1:$AH$1,0)), "")</f>
        <v>30</v>
      </c>
      <c r="P31" s="10">
        <f ca="1">IFERROR(INDEX(REPORT_DATA_BY_ZONE!$A:$AH,$D31,MATCH(P$8,REPORT_DATA_BY_ZONE!$A$1:$AH$1,0)), "")</f>
        <v>87</v>
      </c>
      <c r="Q31" s="10">
        <f ca="1">IFERROR(INDEX(REPORT_DATA_BY_ZONE!$A:$AH,$D31,MATCH(Q$8,REPORT_DATA_BY_ZONE!$A$1:$AH$1,0)), "")</f>
        <v>45</v>
      </c>
      <c r="R31" s="10">
        <f ca="1">IFERROR(INDEX(REPORT_DATA_BY_ZONE!$A:$AH,$D31,MATCH(R$8,REPORT_DATA_BY_ZONE!$A$1:$AH$1,0)), "")</f>
        <v>6</v>
      </c>
      <c r="S31" s="10">
        <f ca="1">IFERROR(INDEX(REPORT_DATA_BY_ZONE!$A:$AH,$D31,MATCH(S$8,REPORT_DATA_BY_ZONE!$A$1:$AH$1,0)), "")</f>
        <v>109</v>
      </c>
    </row>
    <row r="32" spans="1:19" ht="15" customHeight="1">
      <c r="C32" s="64" t="str">
        <f>CONCATENATE(YEAR,":",MONTH,":2:",WEEKLY_REPORT_DAY,":", $A$1)</f>
        <v>2016:3:2:7:CENTRAL</v>
      </c>
      <c r="D32" s="64">
        <f>MATCH($C32,REPORT_DATA_BY_ZONE!$A:$A, 0)</f>
        <v>90</v>
      </c>
      <c r="E32" s="19" t="s">
        <v>795</v>
      </c>
      <c r="F32" s="13"/>
      <c r="G32" s="13"/>
      <c r="H32" s="10">
        <f ca="1">IFERROR(INDEX(REPORT_DATA_BY_ZONE!$A:$AH,$D32,MATCH(H$8,REPORT_DATA_BY_ZONE!$A$1:$AH$1,0)), "")</f>
        <v>1</v>
      </c>
      <c r="I32" s="10">
        <f ca="1">IFERROR(INDEX(REPORT_DATA_BY_ZONE!$A:$AH,$D32,MATCH(I$8,REPORT_DATA_BY_ZONE!$A$1:$AH$1,0)), "")</f>
        <v>6</v>
      </c>
      <c r="J32" s="10">
        <f ca="1">IFERROR(INDEX(REPORT_DATA_BY_ZONE!$A:$AH,$D32,MATCH(J$8,REPORT_DATA_BY_ZONE!$A$1:$AH$1,0)), "")</f>
        <v>28</v>
      </c>
      <c r="K32" s="10">
        <f ca="1">IFERROR(INDEX(REPORT_DATA_BY_ZONE!$A:$AH,$D32,MATCH(K$8,REPORT_DATA_BY_ZONE!$A$1:$AH$1,0)), "")</f>
        <v>29</v>
      </c>
      <c r="L32" s="47">
        <f ca="1">IFERROR(INDEX(REPORT_DATA_BY_ZONE!$A:$AH,$D32,MATCH(L$8,REPORT_DATA_BY_ZONE!$A$1:$AH$1,0)), "")</f>
        <v>4</v>
      </c>
      <c r="M32" s="10">
        <f ca="1">IFERROR(INDEX(REPORT_DATA_BY_ZONE!$A:$AH,$D32,MATCH(M$8,REPORT_DATA_BY_ZONE!$A$1:$AH$1,0)), "")</f>
        <v>1</v>
      </c>
      <c r="N32" s="50">
        <f ca="1">IFERROR(INDEX(REPORT_DATA_BY_ZONE!$A:$AH,$D32,MATCH(N$8,REPORT_DATA_BY_ZONE!$A$1:$AH$1,0)), "")</f>
        <v>78</v>
      </c>
      <c r="O32" s="10">
        <f ca="1">IFERROR(INDEX(REPORT_DATA_BY_ZONE!$A:$AH,$D32,MATCH(O$8,REPORT_DATA_BY_ZONE!$A$1:$AH$1,0)), "")</f>
        <v>21</v>
      </c>
      <c r="P32" s="10">
        <f ca="1">IFERROR(INDEX(REPORT_DATA_BY_ZONE!$A:$AH,$D32,MATCH(P$8,REPORT_DATA_BY_ZONE!$A$1:$AH$1,0)), "")</f>
        <v>79</v>
      </c>
      <c r="Q32" s="10">
        <f ca="1">IFERROR(INDEX(REPORT_DATA_BY_ZONE!$A:$AH,$D32,MATCH(Q$8,REPORT_DATA_BY_ZONE!$A$1:$AH$1,0)), "")</f>
        <v>71</v>
      </c>
      <c r="R32" s="10">
        <f ca="1">IFERROR(INDEX(REPORT_DATA_BY_ZONE!$A:$AH,$D32,MATCH(R$8,REPORT_DATA_BY_ZONE!$A$1:$AH$1,0)), "")</f>
        <v>4</v>
      </c>
      <c r="S32" s="10">
        <f ca="1">IFERROR(INDEX(REPORT_DATA_BY_ZONE!$A:$AH,$D32,MATCH(S$8,REPORT_DATA_BY_ZONE!$A$1:$AH$1,0)), "")</f>
        <v>180</v>
      </c>
    </row>
    <row r="33" spans="3:19" ht="15" customHeight="1">
      <c r="C33" s="64" t="str">
        <f>CONCATENATE(YEAR,":",MONTH,":3:",WEEKLY_REPORT_DAY,":", $A$1)</f>
        <v>2016:3:3:7:CENTRAL</v>
      </c>
      <c r="D33" s="64">
        <f>MATCH($C33,REPORT_DATA_BY_ZONE!$A:$A, 0)</f>
        <v>100</v>
      </c>
      <c r="E33" s="19" t="s">
        <v>797</v>
      </c>
      <c r="F33" s="13"/>
      <c r="G33" s="13"/>
      <c r="H33" s="10">
        <f ca="1">IFERROR(INDEX(REPORT_DATA_BY_ZONE!$A:$AH,$D33,MATCH(H$8,REPORT_DATA_BY_ZONE!$A$1:$AH$1,0)), "")</f>
        <v>2</v>
      </c>
      <c r="I33" s="10">
        <f ca="1">IFERROR(INDEX(REPORT_DATA_BY_ZONE!$A:$AH,$D33,MATCH(I$8,REPORT_DATA_BY_ZONE!$A$1:$AH$1,0)), "")</f>
        <v>3</v>
      </c>
      <c r="J33" s="10">
        <f ca="1">IFERROR(INDEX(REPORT_DATA_BY_ZONE!$A:$AH,$D33,MATCH(J$8,REPORT_DATA_BY_ZONE!$A$1:$AH$1,0)), "")</f>
        <v>17</v>
      </c>
      <c r="K33" s="10">
        <f ca="1">IFERROR(INDEX(REPORT_DATA_BY_ZONE!$A:$AH,$D33,MATCH(K$8,REPORT_DATA_BY_ZONE!$A$1:$AH$1,0)), "")</f>
        <v>28</v>
      </c>
      <c r="L33" s="47">
        <f ca="1">IFERROR(INDEX(REPORT_DATA_BY_ZONE!$A:$AH,$D33,MATCH(L$8,REPORT_DATA_BY_ZONE!$A$1:$AH$1,0)), "")</f>
        <v>1</v>
      </c>
      <c r="M33" s="10">
        <f ca="1">IFERROR(INDEX(REPORT_DATA_BY_ZONE!$A:$AH,$D33,MATCH(M$8,REPORT_DATA_BY_ZONE!$A$1:$AH$1,0)), "")</f>
        <v>2</v>
      </c>
      <c r="N33" s="50">
        <f ca="1">IFERROR(INDEX(REPORT_DATA_BY_ZONE!$A:$AH,$D33,MATCH(N$8,REPORT_DATA_BY_ZONE!$A$1:$AH$1,0)), "")</f>
        <v>75</v>
      </c>
      <c r="O33" s="10">
        <f ca="1">IFERROR(INDEX(REPORT_DATA_BY_ZONE!$A:$AH,$D33,MATCH(O$8,REPORT_DATA_BY_ZONE!$A$1:$AH$1,0)), "")</f>
        <v>23</v>
      </c>
      <c r="P33" s="10">
        <f ca="1">IFERROR(INDEX(REPORT_DATA_BY_ZONE!$A:$AH,$D33,MATCH(P$8,REPORT_DATA_BY_ZONE!$A$1:$AH$1,0)), "")</f>
        <v>85</v>
      </c>
      <c r="Q33" s="10">
        <f ca="1">IFERROR(INDEX(REPORT_DATA_BY_ZONE!$A:$AH,$D33,MATCH(Q$8,REPORT_DATA_BY_ZONE!$A$1:$AH$1,0)), "")</f>
        <v>64</v>
      </c>
      <c r="R33" s="10">
        <f ca="1">IFERROR(INDEX(REPORT_DATA_BY_ZONE!$A:$AH,$D33,MATCH(R$8,REPORT_DATA_BY_ZONE!$A$1:$AH$1,0)), "")</f>
        <v>7</v>
      </c>
      <c r="S33" s="10">
        <f ca="1">IFERROR(INDEX(REPORT_DATA_BY_ZONE!$A:$AH,$D33,MATCH(S$8,REPORT_DATA_BY_ZONE!$A$1:$AH$1,0)), "")</f>
        <v>144</v>
      </c>
    </row>
    <row r="34" spans="3:19" ht="15" customHeight="1">
      <c r="C34" s="64" t="str">
        <f>CONCATENATE(YEAR,":",MONTH,":4:",WEEKLY_REPORT_DAY,":", $A$1)</f>
        <v>2016:3:4:7:CENTRAL</v>
      </c>
      <c r="D34" s="64">
        <f>MATCH($C34,REPORT_DATA_BY_ZONE!$A:$A, 0)</f>
        <v>111</v>
      </c>
      <c r="E34" s="19" t="s">
        <v>798</v>
      </c>
      <c r="F34" s="13"/>
      <c r="G34" s="13"/>
      <c r="H34" s="10">
        <f ca="1">IFERROR(INDEX(REPORT_DATA_BY_ZONE!$A:$AH,$D34,MATCH(H$8,REPORT_DATA_BY_ZONE!$A$1:$AH$1,0)), "")</f>
        <v>0</v>
      </c>
      <c r="I34" s="10">
        <f ca="1">IFERROR(INDEX(REPORT_DATA_BY_ZONE!$A:$AH,$D34,MATCH(I$8,REPORT_DATA_BY_ZONE!$A$1:$AH$1,0)), "")</f>
        <v>3</v>
      </c>
      <c r="J34" s="10">
        <f ca="1">IFERROR(INDEX(REPORT_DATA_BY_ZONE!$A:$AH,$D34,MATCH(J$8,REPORT_DATA_BY_ZONE!$A$1:$AH$1,0)), "")</f>
        <v>22</v>
      </c>
      <c r="K34" s="10">
        <f ca="1">IFERROR(INDEX(REPORT_DATA_BY_ZONE!$A:$AH,$D34,MATCH(K$8,REPORT_DATA_BY_ZONE!$A$1:$AH$1,0)), "")</f>
        <v>27</v>
      </c>
      <c r="L34" s="47">
        <f ca="1">IFERROR(INDEX(REPORT_DATA_BY_ZONE!$A:$AH,$D34,MATCH(L$8,REPORT_DATA_BY_ZONE!$A$1:$AH$1,0)), "")</f>
        <v>0</v>
      </c>
      <c r="M34" s="10">
        <f ca="1">IFERROR(INDEX(REPORT_DATA_BY_ZONE!$A:$AH,$D34,MATCH(M$8,REPORT_DATA_BY_ZONE!$A$1:$AH$1,0)), "")</f>
        <v>1</v>
      </c>
      <c r="N34" s="50">
        <f ca="1">IFERROR(INDEX(REPORT_DATA_BY_ZONE!$A:$AH,$D34,MATCH(N$8,REPORT_DATA_BY_ZONE!$A$1:$AH$1,0)), "")</f>
        <v>69</v>
      </c>
      <c r="O34" s="10">
        <f ca="1">IFERROR(INDEX(REPORT_DATA_BY_ZONE!$A:$AH,$D34,MATCH(O$8,REPORT_DATA_BY_ZONE!$A$1:$AH$1,0)), "")</f>
        <v>28</v>
      </c>
      <c r="P34" s="10">
        <f ca="1">IFERROR(INDEX(REPORT_DATA_BY_ZONE!$A:$AH,$D34,MATCH(P$8,REPORT_DATA_BY_ZONE!$A$1:$AH$1,0)), "")</f>
        <v>80</v>
      </c>
      <c r="Q34" s="10">
        <f ca="1">IFERROR(INDEX(REPORT_DATA_BY_ZONE!$A:$AH,$D34,MATCH(Q$8,REPORT_DATA_BY_ZONE!$A$1:$AH$1,0)), "")</f>
        <v>65</v>
      </c>
      <c r="R34" s="10">
        <f ca="1">IFERROR(INDEX(REPORT_DATA_BY_ZONE!$A:$AH,$D34,MATCH(R$8,REPORT_DATA_BY_ZONE!$A$1:$AH$1,0)), "")</f>
        <v>4</v>
      </c>
      <c r="S34" s="10">
        <f ca="1">IFERROR(INDEX(REPORT_DATA_BY_ZONE!$A:$AH,$D34,MATCH(S$8,REPORT_DATA_BY_ZONE!$A$1:$AH$1,0)), "")</f>
        <v>151</v>
      </c>
    </row>
    <row r="35" spans="3:19" ht="15" customHeight="1">
      <c r="C35" s="64" t="str">
        <f>CONCATENATE(YEAR,":",MONTH,":5:",WEEKLY_REPORT_DAY,":", $A$1)</f>
        <v>2016:3:5:7:CENTRAL</v>
      </c>
      <c r="D35" s="64" t="e">
        <f>MATCH($C35,REPORT_DATA_BY_ZONE!$A:$A, 0)</f>
        <v>#N/A</v>
      </c>
      <c r="E35" s="19" t="s">
        <v>799</v>
      </c>
      <c r="F35" s="13"/>
      <c r="G35" s="13"/>
      <c r="H35" s="10" t="str">
        <f ca="1">IFERROR(INDEX(REPORT_DATA_BY_ZONE!$A:$AH,$D35,MATCH(H$8,REPORT_DATA_BY_ZONE!$A$1:$AH$1,0)), "")</f>
        <v/>
      </c>
      <c r="I35" s="10" t="str">
        <f ca="1">IFERROR(INDEX(REPORT_DATA_BY_ZONE!$A:$AH,$D35,MATCH(I$8,REPORT_DATA_BY_ZONE!$A$1:$AH$1,0)), "")</f>
        <v/>
      </c>
      <c r="J35" s="10" t="str">
        <f ca="1">IFERROR(INDEX(REPORT_DATA_BY_ZONE!$A:$AH,$D35,MATCH(J$8,REPORT_DATA_BY_ZONE!$A$1:$AH$1,0)), "")</f>
        <v/>
      </c>
      <c r="K35" s="10" t="str">
        <f ca="1">IFERROR(INDEX(REPORT_DATA_BY_ZONE!$A:$AH,$D35,MATCH(K$8,REPORT_DATA_BY_ZONE!$A$1:$AH$1,0)), "")</f>
        <v/>
      </c>
      <c r="L35" s="47" t="str">
        <f ca="1">IFERROR(INDEX(REPORT_DATA_BY_ZONE!$A:$AH,$D35,MATCH(L$8,REPORT_DATA_BY_ZONE!$A$1:$AH$1,0)), "")</f>
        <v/>
      </c>
      <c r="M35" s="10" t="str">
        <f ca="1">IFERROR(INDEX(REPORT_DATA_BY_ZONE!$A:$AH,$D35,MATCH(M$8,REPORT_DATA_BY_ZONE!$A$1:$AH$1,0)), "")</f>
        <v/>
      </c>
      <c r="N35" s="50" t="str">
        <f ca="1">IFERROR(INDEX(REPORT_DATA_BY_ZONE!$A:$AH,$D35,MATCH(N$8,REPORT_DATA_BY_ZONE!$A$1:$AH$1,0)), "")</f>
        <v/>
      </c>
      <c r="O35" s="10" t="str">
        <f ca="1">IFERROR(INDEX(REPORT_DATA_BY_ZONE!$A:$AH,$D35,MATCH(O$8,REPORT_DATA_BY_ZONE!$A$1:$AH$1,0)), "")</f>
        <v/>
      </c>
      <c r="P35" s="10" t="str">
        <f ca="1">IFERROR(INDEX(REPORT_DATA_BY_ZONE!$A:$AH,$D35,MATCH(P$8,REPORT_DATA_BY_ZONE!$A$1:$AH$1,0)), "")</f>
        <v/>
      </c>
      <c r="Q35" s="10" t="str">
        <f ca="1">IFERROR(INDEX(REPORT_DATA_BY_ZONE!$A:$AH,$D35,MATCH(Q$8,REPORT_DATA_BY_ZONE!$A$1:$AH$1,0)), "")</f>
        <v/>
      </c>
      <c r="R35" s="10" t="str">
        <f ca="1">IFERROR(INDEX(REPORT_DATA_BY_ZONE!$A:$AH,$D35,MATCH(R$8,REPORT_DATA_BY_ZONE!$A$1:$AH$1,0)), "")</f>
        <v/>
      </c>
      <c r="S35" s="10" t="str">
        <f ca="1">IFERROR(INDEX(REPORT_DATA_BY_ZONE!$A:$AH,$D35,MATCH(S$8,REPORT_DATA_BY_ZONE!$A$1:$AH$1,0)), "")</f>
        <v/>
      </c>
    </row>
    <row r="36" spans="3:19" ht="15" customHeight="1">
      <c r="E36" s="16" t="s">
        <v>819</v>
      </c>
      <c r="F36" s="14"/>
      <c r="G36" s="14"/>
      <c r="H36" s="17">
        <f ca="1">SUM(H31:H35)</f>
        <v>5</v>
      </c>
      <c r="I36" s="17">
        <f t="shared" ref="I36:R36" ca="1" si="3">SUM(I31:I35)</f>
        <v>14</v>
      </c>
      <c r="J36" s="17">
        <f t="shared" ca="1" si="3"/>
        <v>88</v>
      </c>
      <c r="K36" s="17">
        <f t="shared" ca="1" si="3"/>
        <v>106</v>
      </c>
      <c r="L36" s="49">
        <f t="shared" ca="1" si="3"/>
        <v>9</v>
      </c>
      <c r="M36" s="17">
        <f t="shared" ca="1" si="3"/>
        <v>4</v>
      </c>
      <c r="N36" s="52">
        <f t="shared" ca="1" si="3"/>
        <v>280</v>
      </c>
      <c r="O36" s="17">
        <f t="shared" ca="1" si="3"/>
        <v>102</v>
      </c>
      <c r="P36" s="17">
        <f t="shared" ca="1" si="3"/>
        <v>331</v>
      </c>
      <c r="Q36" s="17">
        <f t="shared" ca="1" si="3"/>
        <v>245</v>
      </c>
      <c r="R36" s="17">
        <f t="shared" ca="1" si="3"/>
        <v>21</v>
      </c>
      <c r="S36" s="17">
        <f ca="1">SUM(S31:S35)</f>
        <v>584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 M24:S27">
    <cfRule type="expression" dxfId="67" priority="1">
      <formula>J12=""</formula>
    </cfRule>
    <cfRule type="expression" dxfId="66" priority="2">
      <formula>AND(M$9&lt;&gt;"",M12&gt;=M$9)</formula>
    </cfRule>
    <cfRule type="expression" dxfId="65" priority="3">
      <formula>AND(M$10&lt;&gt;"",M12&lt;M$10)</formula>
    </cfRule>
    <cfRule type="expression" dxfId="6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G13" sqref="G1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2016:1:2:7:CENTRAL</v>
      </c>
      <c r="AP77" s="27">
        <f t="shared" ref="AP77:AP88" ca="1" si="13">MATCH(AO77,INDIRECT(CONCATENATE($X$93,"$A:$A")),0)</f>
        <v>2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50</v>
      </c>
      <c r="AS77" s="21">
        <f t="shared" ca="1" si="14"/>
        <v>0</v>
      </c>
      <c r="AT77" s="21">
        <f t="shared" ca="1" si="14"/>
        <v>21</v>
      </c>
      <c r="AU77" s="21">
        <f t="shared" ca="1" si="14"/>
        <v>0</v>
      </c>
      <c r="AV77" s="21">
        <f t="shared" ref="AV77:AV88" si="15">ROUND(1*$X$97/$X$99,0)</f>
        <v>3</v>
      </c>
      <c r="AW77" s="21">
        <f t="shared" ref="AW77:AW88" si="16">6*$X$97</f>
        <v>72</v>
      </c>
      <c r="AX77" s="21">
        <f t="shared" ref="AX77:AX88" si="17">3*$X$97</f>
        <v>36</v>
      </c>
      <c r="AY77" s="21">
        <f t="shared" ref="AY77:AY88" si="18">5*$X$97</f>
        <v>60</v>
      </c>
      <c r="AZ77" s="21">
        <f t="shared" ref="AZ77:AZ88" si="19">1*$X$97</f>
        <v>12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2016:1:3:7:CENTRAL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3</v>
      </c>
      <c r="AW78" s="21">
        <f t="shared" si="16"/>
        <v>72</v>
      </c>
      <c r="AX78" s="21">
        <f t="shared" si="17"/>
        <v>36</v>
      </c>
      <c r="AY78" s="21">
        <f t="shared" si="18"/>
        <v>60</v>
      </c>
      <c r="AZ78" s="21">
        <f t="shared" si="19"/>
        <v>12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26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2016:1:4:7:CENTRAL</v>
      </c>
      <c r="AP79" s="27">
        <f t="shared" ca="1" si="13"/>
        <v>13</v>
      </c>
      <c r="AQ79" s="21">
        <f t="shared" ca="1" si="14"/>
        <v>0</v>
      </c>
      <c r="AR79" s="21">
        <f t="shared" ca="1" si="14"/>
        <v>47</v>
      </c>
      <c r="AS79" s="21">
        <f t="shared" ca="1" si="14"/>
        <v>8</v>
      </c>
      <c r="AT79" s="21">
        <f t="shared" ca="1" si="14"/>
        <v>40</v>
      </c>
      <c r="AU79" s="21">
        <f t="shared" ca="1" si="14"/>
        <v>0</v>
      </c>
      <c r="AV79" s="21">
        <f t="shared" si="15"/>
        <v>3</v>
      </c>
      <c r="AW79" s="21">
        <f t="shared" si="16"/>
        <v>72</v>
      </c>
      <c r="AX79" s="21">
        <f t="shared" si="17"/>
        <v>36</v>
      </c>
      <c r="AY79" s="21">
        <f t="shared" si="18"/>
        <v>60</v>
      </c>
      <c r="AZ79" s="21">
        <f t="shared" si="19"/>
        <v>12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7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2016:1:5:7:CENTRAL</v>
      </c>
      <c r="AP80" s="27">
        <f t="shared" ca="1" si="13"/>
        <v>24</v>
      </c>
      <c r="AQ80" s="21">
        <f t="shared" ca="1" si="14"/>
        <v>4</v>
      </c>
      <c r="AR80" s="21">
        <f t="shared" ca="1" si="14"/>
        <v>42</v>
      </c>
      <c r="AS80" s="21">
        <f t="shared" ca="1" si="14"/>
        <v>9</v>
      </c>
      <c r="AT80" s="21">
        <f t="shared" ca="1" si="14"/>
        <v>38</v>
      </c>
      <c r="AU80" s="21">
        <f t="shared" ca="1" si="14"/>
        <v>0</v>
      </c>
      <c r="AV80" s="21">
        <f t="shared" si="15"/>
        <v>3</v>
      </c>
      <c r="AW80" s="21">
        <f t="shared" si="16"/>
        <v>72</v>
      </c>
      <c r="AX80" s="21">
        <f t="shared" si="17"/>
        <v>36</v>
      </c>
      <c r="AY80" s="21">
        <f t="shared" si="18"/>
        <v>60</v>
      </c>
      <c r="AZ80" s="21">
        <f t="shared" si="19"/>
        <v>12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2016:2:1:7:CENTRAL</v>
      </c>
      <c r="AP81" s="27">
        <f t="shared" ca="1" si="13"/>
        <v>35</v>
      </c>
      <c r="AQ81" s="21">
        <f t="shared" ca="1" si="14"/>
        <v>0</v>
      </c>
      <c r="AR81" s="21">
        <f t="shared" ca="1" si="14"/>
        <v>51</v>
      </c>
      <c r="AS81" s="21">
        <f t="shared" ca="1" si="14"/>
        <v>14</v>
      </c>
      <c r="AT81" s="21">
        <f t="shared" ca="1" si="14"/>
        <v>64</v>
      </c>
      <c r="AU81" s="21">
        <f t="shared" ca="1" si="14"/>
        <v>2</v>
      </c>
      <c r="AV81" s="21">
        <f t="shared" si="15"/>
        <v>3</v>
      </c>
      <c r="AW81" s="21">
        <f t="shared" si="16"/>
        <v>72</v>
      </c>
      <c r="AX81" s="21">
        <f t="shared" si="17"/>
        <v>36</v>
      </c>
      <c r="AY81" s="21">
        <f t="shared" si="18"/>
        <v>60</v>
      </c>
      <c r="AZ81" s="21">
        <f t="shared" si="19"/>
        <v>12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2016:2:2:7:CENTRAL</v>
      </c>
      <c r="AP82" s="27">
        <f t="shared" ca="1" si="13"/>
        <v>46</v>
      </c>
      <c r="AQ82" s="21">
        <f t="shared" ca="1" si="14"/>
        <v>0</v>
      </c>
      <c r="AR82" s="21">
        <f t="shared" ca="1" si="14"/>
        <v>61</v>
      </c>
      <c r="AS82" s="21">
        <f t="shared" ca="1" si="14"/>
        <v>16</v>
      </c>
      <c r="AT82" s="21">
        <f t="shared" ca="1" si="14"/>
        <v>56</v>
      </c>
      <c r="AU82" s="21">
        <f t="shared" ca="1" si="14"/>
        <v>5</v>
      </c>
      <c r="AV82" s="21">
        <f t="shared" si="15"/>
        <v>3</v>
      </c>
      <c r="AW82" s="21">
        <f t="shared" si="16"/>
        <v>72</v>
      </c>
      <c r="AX82" s="21">
        <f t="shared" si="17"/>
        <v>36</v>
      </c>
      <c r="AY82" s="21">
        <f t="shared" si="18"/>
        <v>60</v>
      </c>
      <c r="AZ82" s="21">
        <f t="shared" si="19"/>
        <v>12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2016:2:3:7:CENTRAL</v>
      </c>
      <c r="AP83" s="27">
        <f t="shared" ca="1" si="13"/>
        <v>57</v>
      </c>
      <c r="AQ83" s="21">
        <f t="shared" ca="1" si="14"/>
        <v>1</v>
      </c>
      <c r="AR83" s="21">
        <f t="shared" ca="1" si="14"/>
        <v>65</v>
      </c>
      <c r="AS83" s="21">
        <f t="shared" ca="1" si="14"/>
        <v>20</v>
      </c>
      <c r="AT83" s="21">
        <f t="shared" ca="1" si="14"/>
        <v>55</v>
      </c>
      <c r="AU83" s="21">
        <f t="shared" ca="1" si="14"/>
        <v>6</v>
      </c>
      <c r="AV83" s="21">
        <f t="shared" si="15"/>
        <v>3</v>
      </c>
      <c r="AW83" s="21">
        <f t="shared" si="16"/>
        <v>72</v>
      </c>
      <c r="AX83" s="21">
        <f t="shared" si="17"/>
        <v>36</v>
      </c>
      <c r="AY83" s="21">
        <f t="shared" si="18"/>
        <v>60</v>
      </c>
      <c r="AZ83" s="21">
        <f t="shared" si="19"/>
        <v>12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2016:2:4:7:CENTRAL</v>
      </c>
      <c r="AP84" s="27">
        <f t="shared" ca="1" si="13"/>
        <v>68</v>
      </c>
      <c r="AQ84" s="21">
        <f t="shared" ca="1" si="14"/>
        <v>1</v>
      </c>
      <c r="AR84" s="21">
        <f t="shared" ca="1" si="14"/>
        <v>63</v>
      </c>
      <c r="AS84" s="21">
        <f t="shared" ca="1" si="14"/>
        <v>24</v>
      </c>
      <c r="AT84" s="21">
        <f t="shared" ca="1" si="14"/>
        <v>45</v>
      </c>
      <c r="AU84" s="21">
        <f t="shared" ca="1" si="14"/>
        <v>5</v>
      </c>
      <c r="AV84" s="21">
        <f t="shared" si="15"/>
        <v>3</v>
      </c>
      <c r="AW84" s="21">
        <f t="shared" si="16"/>
        <v>72</v>
      </c>
      <c r="AX84" s="21">
        <f t="shared" si="17"/>
        <v>36</v>
      </c>
      <c r="AY84" s="21">
        <f t="shared" si="18"/>
        <v>60</v>
      </c>
      <c r="AZ84" s="21">
        <f t="shared" si="19"/>
        <v>12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2016:3:1:7:CENTRAL</v>
      </c>
      <c r="AP85" s="27">
        <f t="shared" ca="1" si="13"/>
        <v>79</v>
      </c>
      <c r="AQ85" s="21">
        <f t="shared" ca="1" si="14"/>
        <v>0</v>
      </c>
      <c r="AR85" s="21">
        <f t="shared" ca="1" si="14"/>
        <v>58</v>
      </c>
      <c r="AS85" s="21">
        <f t="shared" ca="1" si="14"/>
        <v>30</v>
      </c>
      <c r="AT85" s="21">
        <f t="shared" ca="1" si="14"/>
        <v>45</v>
      </c>
      <c r="AU85" s="21">
        <f t="shared" ca="1" si="14"/>
        <v>6</v>
      </c>
      <c r="AV85" s="21">
        <f t="shared" si="15"/>
        <v>3</v>
      </c>
      <c r="AW85" s="21">
        <f t="shared" si="16"/>
        <v>72</v>
      </c>
      <c r="AX85" s="21">
        <f t="shared" si="17"/>
        <v>36</v>
      </c>
      <c r="AY85" s="21">
        <f t="shared" si="18"/>
        <v>60</v>
      </c>
      <c r="AZ85" s="21">
        <f t="shared" si="19"/>
        <v>12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2016:3:2:7:CENTRAL</v>
      </c>
      <c r="AP86" s="27">
        <f t="shared" ca="1" si="13"/>
        <v>90</v>
      </c>
      <c r="AQ86" s="21">
        <f t="shared" ca="1" si="14"/>
        <v>1</v>
      </c>
      <c r="AR86" s="21">
        <f t="shared" ca="1" si="14"/>
        <v>78</v>
      </c>
      <c r="AS86" s="21">
        <f t="shared" ca="1" si="14"/>
        <v>21</v>
      </c>
      <c r="AT86" s="21">
        <f t="shared" ca="1" si="14"/>
        <v>71</v>
      </c>
      <c r="AU86" s="21">
        <f t="shared" ca="1" si="14"/>
        <v>4</v>
      </c>
      <c r="AV86" s="21">
        <f t="shared" si="15"/>
        <v>3</v>
      </c>
      <c r="AW86" s="21">
        <f t="shared" si="16"/>
        <v>72</v>
      </c>
      <c r="AX86" s="21">
        <f t="shared" si="17"/>
        <v>36</v>
      </c>
      <c r="AY86" s="21">
        <f t="shared" si="18"/>
        <v>60</v>
      </c>
      <c r="AZ86" s="21">
        <f t="shared" si="19"/>
        <v>12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2016:3:3:7:CENTRAL</v>
      </c>
      <c r="AP87" s="27">
        <f t="shared" ca="1" si="13"/>
        <v>100</v>
      </c>
      <c r="AQ87" s="21">
        <f t="shared" ca="1" si="14"/>
        <v>2</v>
      </c>
      <c r="AR87" s="21">
        <f t="shared" ca="1" si="14"/>
        <v>75</v>
      </c>
      <c r="AS87" s="21">
        <f t="shared" ca="1" si="14"/>
        <v>23</v>
      </c>
      <c r="AT87" s="21">
        <f t="shared" ca="1" si="14"/>
        <v>64</v>
      </c>
      <c r="AU87" s="21">
        <f t="shared" ca="1" si="14"/>
        <v>7</v>
      </c>
      <c r="AV87" s="21">
        <f t="shared" si="15"/>
        <v>3</v>
      </c>
      <c r="AW87" s="21">
        <f t="shared" si="16"/>
        <v>72</v>
      </c>
      <c r="AX87" s="21">
        <f t="shared" si="17"/>
        <v>36</v>
      </c>
      <c r="AY87" s="21">
        <f t="shared" si="18"/>
        <v>60</v>
      </c>
      <c r="AZ87" s="21">
        <f t="shared" si="19"/>
        <v>12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2016:3:4:7:CENTRAL</v>
      </c>
      <c r="AP88" s="27">
        <f t="shared" ca="1" si="13"/>
        <v>111</v>
      </c>
      <c r="AQ88" s="21">
        <f t="shared" ca="1" si="14"/>
        <v>1</v>
      </c>
      <c r="AR88" s="21">
        <f t="shared" ca="1" si="14"/>
        <v>69</v>
      </c>
      <c r="AS88" s="21">
        <f t="shared" ca="1" si="14"/>
        <v>28</v>
      </c>
      <c r="AT88" s="21">
        <f t="shared" ca="1" si="14"/>
        <v>65</v>
      </c>
      <c r="AU88" s="21">
        <f t="shared" ca="1" si="14"/>
        <v>4</v>
      </c>
      <c r="AV88" s="21">
        <f t="shared" si="15"/>
        <v>3</v>
      </c>
      <c r="AW88" s="21">
        <f t="shared" si="16"/>
        <v>72</v>
      </c>
      <c r="AX88" s="21">
        <f t="shared" si="17"/>
        <v>36</v>
      </c>
      <c r="AY88" s="21">
        <f t="shared" si="18"/>
        <v>60</v>
      </c>
      <c r="AZ88" s="21">
        <f t="shared" si="19"/>
        <v>12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8</v>
      </c>
      <c r="AG89" s="7">
        <f t="shared" ca="1" si="21"/>
        <v>0</v>
      </c>
      <c r="AH89" s="7">
        <f t="shared" ca="1" si="21"/>
        <v>0</v>
      </c>
      <c r="AI89" s="7">
        <f t="shared" ca="1" si="21"/>
        <v>9</v>
      </c>
      <c r="AJ89" s="7">
        <f t="shared" ca="1" si="21"/>
        <v>0</v>
      </c>
      <c r="AK89" s="7">
        <f t="shared" ca="1" si="21"/>
        <v>1</v>
      </c>
      <c r="AN89" s="27"/>
    </row>
    <row r="90" spans="23:52">
      <c r="W90" s="7" t="s">
        <v>1484</v>
      </c>
      <c r="X90" s="2" t="s">
        <v>1897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2354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2697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7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10</v>
      </c>
      <c r="AN100" s="27"/>
    </row>
    <row r="101" spans="23:50">
      <c r="W101" s="7" t="s">
        <v>449</v>
      </c>
      <c r="X101" s="7">
        <f ca="1">SUM($AF$89:$AH$89)</f>
        <v>8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44%</v>
      </c>
      <c r="Y102" s="30">
        <f ca="1">IFERROR(X101/SUM(X100:X101),"0")</f>
        <v>0.44444444444444442</v>
      </c>
      <c r="Z102" s="7" t="str">
        <f ca="1">TEXT(Y102,"00%")</f>
        <v>44%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89
Actual YTD 年度實際:    7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2014  68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2015  80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2016  14</v>
      </c>
    </row>
    <row r="107" spans="23:50" ht="23.25">
      <c r="W107" s="7" t="s">
        <v>1479</v>
      </c>
      <c r="X107" s="42" t="str">
        <f>$X$91</f>
        <v>Central Zone</v>
      </c>
    </row>
    <row r="108" spans="23:50">
      <c r="X108" s="40" t="str">
        <f>$X$92</f>
        <v>中台北地帶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1995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2745</v>
      </c>
      <c r="E2" s="75" t="str">
        <f>$A$3</f>
        <v>金華地區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2746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2356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2357</v>
      </c>
      <c r="E5" s="83"/>
      <c r="F5" s="5" t="s">
        <v>805</v>
      </c>
      <c r="G5" s="6"/>
      <c r="H5" s="87">
        <f ca="1">JINHUA_DISTRICT_GRAPH!$AC$89</f>
        <v>4</v>
      </c>
      <c r="I5" s="88"/>
      <c r="J5" s="88"/>
      <c r="K5" s="89"/>
      <c r="L5" s="45">
        <f>$M$24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Central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2358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2047</v>
      </c>
      <c r="C12" s="64" t="str">
        <f>CONCATENATE(YEAR,":",MONTH,":",WEEK,":",WEEKDAY,":",$B12)</f>
        <v>2016:3:4:7:JINHUA_ZL</v>
      </c>
      <c r="D12" s="64">
        <f>MATCH($C12,REPORT_DATA_BY_COMP!$A:$A,0)</f>
        <v>1004</v>
      </c>
      <c r="E12" s="65" t="str">
        <f>SUBSTITUTE(VLOOKUP($B12,COMP_LIST!$A:$AA,5,FALSE),"EL","")</f>
        <v>E. McNeil ZL / Hansen ZL</v>
      </c>
      <c r="F12" s="4" t="str">
        <f>VLOOKUP($B12,COMP_LIST!$A:$AA,3,FALSE)</f>
        <v>Jinhua ZL</v>
      </c>
      <c r="G12" s="4" t="str">
        <f>VLOOKUP($B12,COMP_LIST!$A:$AA,4,FALSE)</f>
        <v>金華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7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13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16</v>
      </c>
    </row>
    <row r="13" spans="1:19" ht="15" customHeight="1">
      <c r="A13" s="1"/>
      <c r="B13" s="1" t="s">
        <v>1993</v>
      </c>
      <c r="C13" s="64" t="str">
        <f>CONCATENATE(YEAR,":",MONTH,":",WEEK,":",WEEKDAY,":",$B13)</f>
        <v>2016:3:4:7:JINHUA_S</v>
      </c>
      <c r="D13" s="64">
        <f>MATCH($C13,REPORT_DATA_BY_COMP!$A:$A,0)</f>
        <v>1003</v>
      </c>
      <c r="E13" s="65" t="str">
        <f>SUBSTITUTE(VLOOKUP($B13,COMP_LIST!$A:$AA,5,FALSE),"EL","")</f>
        <v>S. Wang / Menzie</v>
      </c>
      <c r="F13" s="4" t="str">
        <f>VLOOKUP($B13,COMP_LIST!$A:$AA,3,FALSE)</f>
        <v>Jinhua S</v>
      </c>
      <c r="G13" s="4" t="str">
        <f>VLOOKUP($B13,COMP_LIST!$A:$AA,4,FALSE)</f>
        <v>金華姐妹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21</v>
      </c>
    </row>
    <row r="14" spans="1:19" ht="15" customHeight="1">
      <c r="A14" s="1"/>
      <c r="B14" s="1" t="s">
        <v>2152</v>
      </c>
      <c r="C14" s="64" t="str">
        <f>CONCATENATE(YEAR,":",MONTH,":",WEEK,":",WEEKDAY,":",$B14)</f>
        <v>2016:3:4:7:TOUR_S</v>
      </c>
      <c r="D14" s="64">
        <f>MATCH($C14,REPORT_DATA_BY_COMP!$A:$A,0)</f>
        <v>1041</v>
      </c>
      <c r="E14" s="65" t="str">
        <f>SUBSTITUTE(VLOOKUP($B14,COMP_LIST!$A:$AA,5,FALSE),"EL","")</f>
        <v>S. Guan / Lindsay</v>
      </c>
      <c r="F14" s="4" t="str">
        <f>VLOOKUP($B14,COMP_LIST!$A:$AA,3,FALSE)</f>
        <v>Tour S</v>
      </c>
      <c r="G14" s="4" t="str">
        <f>VLOOKUP($B14,COMP_LIST!$A:$AA,4,FALSE)</f>
        <v>導覽姐妹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10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26</v>
      </c>
    </row>
    <row r="15" spans="1:19" ht="15" customHeight="1">
      <c r="A15" s="1"/>
      <c r="B15" s="1" t="s">
        <v>2051</v>
      </c>
      <c r="C15" s="64" t="str">
        <f>CONCATENATE(YEAR,":",MONTH,":",WEEK,":",WEEKDAY,":",$B15)</f>
        <v>2016:3:4:7:OFFICE_E</v>
      </c>
      <c r="D15" s="64">
        <f>MATCH($C15,REPORT_DATA_BY_COMP!$A:$A,0)</f>
        <v>1015</v>
      </c>
      <c r="E15" s="65" t="str">
        <f>SUBSTITUTE(VLOOKUP($B15,COMP_LIST!$A:$AA,5,FALSE),"EL","")</f>
        <v>E. Elliott Operations Assistant</v>
      </c>
      <c r="F15" s="4" t="str">
        <f>VLOOKUP($B15,COMP_LIST!$A:$AA,3,FALSE)</f>
        <v>Office E</v>
      </c>
      <c r="G15" s="4" t="str">
        <f>VLOOKUP($B15,COMP_LIST!$A:$AA,4,FALSE)</f>
        <v>辦公室長老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0</v>
      </c>
      <c r="Q15" s="10">
        <f>IFERROR(INDEX(REPORT_DATA_BY_COMP!$A:$AH,$D15,MATCH(Q$8,REPORT_DATA_BY_COMP!$A$1:$AH$1,0)), "")</f>
        <v>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5</v>
      </c>
      <c r="K16" s="11">
        <f t="shared" si="0"/>
        <v>9</v>
      </c>
      <c r="L16" s="48">
        <f t="shared" si="0"/>
        <v>0</v>
      </c>
      <c r="M16" s="57">
        <f t="shared" si="0"/>
        <v>0</v>
      </c>
      <c r="N16" s="51">
        <f t="shared" si="0"/>
        <v>20</v>
      </c>
      <c r="O16" s="11">
        <f t="shared" si="0"/>
        <v>4</v>
      </c>
      <c r="P16" s="11">
        <f t="shared" si="0"/>
        <v>24</v>
      </c>
      <c r="Q16" s="11">
        <f t="shared" si="0"/>
        <v>22</v>
      </c>
      <c r="R16" s="11">
        <f t="shared" si="0"/>
        <v>0</v>
      </c>
      <c r="S16" s="11">
        <f t="shared" si="0"/>
        <v>64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2016:3:1:7:JINHUA</v>
      </c>
      <c r="D19" s="64">
        <f>MATCH($C19,REPORT_DATA_BY_DISTRICT!$A:$A, 0)</f>
        <v>232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2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10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18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24</v>
      </c>
      <c r="Q19" s="10">
        <f>IFERROR(INDEX(REPORT_DATA_BY_DISTRICT!$A:$AH,$D19,MATCH(Q$8,REPORT_DATA_BY_DISTRICT!$A$1:$AH$1,0)), "")</f>
        <v>17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36</v>
      </c>
    </row>
    <row r="20" spans="3:19" ht="15" customHeight="1">
      <c r="C20" s="64" t="str">
        <f>CONCATENATE(YEAR,":",MONTH,":2:",WEEKLY_REPORT_DAY,":", $A$1)</f>
        <v>2016:3:2:7:JINHUA</v>
      </c>
      <c r="D20" s="64">
        <f>MATCH($C20,REPORT_DATA_BY_DISTRICT!$A:$A, 0)</f>
        <v>263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3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19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24</v>
      </c>
      <c r="Q20" s="10">
        <f>IFERROR(INDEX(REPORT_DATA_BY_DISTRICT!$A:$AH,$D20,MATCH(Q$8,REPORT_DATA_BY_DISTRICT!$A$1:$AH$1,0)), "")</f>
        <v>28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91</v>
      </c>
    </row>
    <row r="21" spans="3:19" ht="15" customHeight="1">
      <c r="C21" s="64" t="str">
        <f>CONCATENATE(YEAR,":",MONTH,":3:",WEEKLY_REPORT_DAY,":", $A$1)</f>
        <v>2016:3:3:7:JINHUA</v>
      </c>
      <c r="D21" s="64">
        <f>MATCH($C21,REPORT_DATA_BY_DISTRICT!$A:$A, 0)</f>
        <v>292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14</v>
      </c>
      <c r="O21" s="10">
        <f>IFERROR(INDEX(REPORT_DATA_BY_DISTRICT!$A:$AH,$D21,MATCH(O$8,REPORT_DATA_BY_DISTRICT!$A$1:$AH$1,0)), "")</f>
        <v>2</v>
      </c>
      <c r="P21" s="10">
        <f>IFERROR(INDEX(REPORT_DATA_BY_DISTRICT!$A:$AH,$D21,MATCH(P$8,REPORT_DATA_BY_DISTRICT!$A$1:$AH$1,0)), "")</f>
        <v>16</v>
      </c>
      <c r="Q21" s="10">
        <f>IFERROR(INDEX(REPORT_DATA_BY_DISTRICT!$A:$AH,$D21,MATCH(Q$8,REPORT_DATA_BY_DISTRICT!$A$1:$AH$1,0)), "")</f>
        <v>20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62</v>
      </c>
    </row>
    <row r="22" spans="3:19" ht="15" customHeight="1">
      <c r="C22" s="64" t="str">
        <f>CONCATENATE(YEAR,":",MONTH,":4:",WEEKLY_REPORT_DAY,":", $A$1)</f>
        <v>2016:3:4:7:JINHUA</v>
      </c>
      <c r="D22" s="64">
        <f>MATCH($C22,REPORT_DATA_BY_DISTRICT!$A:$A, 0)</f>
        <v>322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5</v>
      </c>
      <c r="K22" s="10">
        <f>IFERROR(INDEX(REPORT_DATA_BY_DISTRICT!$A:$AH,$D22,MATCH(K$8,REPORT_DATA_BY_DISTRICT!$A$1:$AH$1,0)), "")</f>
        <v>9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20</v>
      </c>
      <c r="O22" s="10">
        <f>IFERROR(INDEX(REPORT_DATA_BY_DISTRICT!$A:$AH,$D22,MATCH(O$8,REPORT_DATA_BY_DISTRICT!$A$1:$AH$1,0)), "")</f>
        <v>4</v>
      </c>
      <c r="P22" s="10">
        <f>IFERROR(INDEX(REPORT_DATA_BY_DISTRICT!$A:$AH,$D22,MATCH(P$8,REPORT_DATA_BY_DISTRICT!$A$1:$AH$1,0)), "")</f>
        <v>24</v>
      </c>
      <c r="Q22" s="10">
        <f>IFERROR(INDEX(REPORT_DATA_BY_DISTRICT!$A:$AH,$D22,MATCH(Q$8,REPORT_DATA_BY_DISTRICT!$A$1:$AH$1,0)), "")</f>
        <v>22</v>
      </c>
      <c r="R22" s="10">
        <f>IFERROR(INDEX(REPORT_DATA_BY_DISTRICT!$A:$AH,$D22,MATCH(R$8,REPORT_DATA_BY_DISTRICT!$A$1:$AH$1,0)), "")</f>
        <v>0</v>
      </c>
      <c r="S22" s="10">
        <f>IFERROR(INDEX(REPORT_DATA_BY_DISTRICT!$A:$AH,$D22,MATCH(S$8,REPORT_DATA_BY_DISTRICT!$A$1:$AH$1,0)), "")</f>
        <v>64</v>
      </c>
    </row>
    <row r="23" spans="3:19" ht="15" customHeight="1">
      <c r="C23" s="64" t="str">
        <f>CONCATENATE(YEAR,":",MONTH,":5:",WEEKLY_REPORT_DAY,":", $A$1)</f>
        <v>2016:3:5:7:JINHUA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3</v>
      </c>
      <c r="I24" s="17">
        <f t="shared" ref="I24:R24" si="1">SUM(I19:I23)</f>
        <v>1</v>
      </c>
      <c r="J24" s="17">
        <f t="shared" si="1"/>
        <v>17</v>
      </c>
      <c r="K24" s="17">
        <f t="shared" si="1"/>
        <v>34</v>
      </c>
      <c r="L24" s="49">
        <f t="shared" si="1"/>
        <v>5</v>
      </c>
      <c r="M24" s="17">
        <f t="shared" si="1"/>
        <v>2</v>
      </c>
      <c r="N24" s="52">
        <f t="shared" si="1"/>
        <v>71</v>
      </c>
      <c r="O24" s="17">
        <f t="shared" si="1"/>
        <v>19</v>
      </c>
      <c r="P24" s="17">
        <f t="shared" si="1"/>
        <v>88</v>
      </c>
      <c r="Q24" s="17">
        <f t="shared" si="1"/>
        <v>87</v>
      </c>
      <c r="R24" s="17">
        <f t="shared" si="1"/>
        <v>0</v>
      </c>
      <c r="S24" s="17">
        <f>SUM(S19:S23)</f>
        <v>253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63" priority="1">
      <formula>J12=""</formula>
    </cfRule>
    <cfRule type="expression" dxfId="62" priority="2">
      <formula>AND(M$9&lt;&gt;"",M12&gt;=M$9)</formula>
    </cfRule>
    <cfRule type="expression" dxfId="61" priority="3">
      <formula>AND(M$10&lt;&gt;"",M12&lt;M$10)</formula>
    </cfRule>
    <cfRule type="expression" dxfId="6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4" sqref="E4:E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2016:1:2:7:JINHUA</v>
      </c>
      <c r="AP77" s="27">
        <f t="shared" ref="AP77:AP88" ca="1" si="12">MATCH(AO77,INDIRECT(CONCATENATE($X$93,"$A:$A")),0)</f>
        <v>9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20</v>
      </c>
      <c r="AS77" s="21">
        <f t="shared" ca="1" si="13"/>
        <v>0</v>
      </c>
      <c r="AT77" s="21">
        <f t="shared" ca="1" si="13"/>
        <v>10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2016:1:3:7:JINHUA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2016:1:4:7:JINHUA</v>
      </c>
      <c r="AP79" s="27">
        <f t="shared" ca="1" si="12"/>
        <v>41</v>
      </c>
      <c r="AQ79" s="21">
        <f t="shared" ca="1" si="13"/>
        <v>0</v>
      </c>
      <c r="AR79" s="21">
        <f t="shared" ca="1" si="13"/>
        <v>17</v>
      </c>
      <c r="AS79" s="21">
        <f t="shared" ca="1" si="13"/>
        <v>3</v>
      </c>
      <c r="AT79" s="21">
        <f t="shared" ca="1" si="13"/>
        <v>15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2016:1:5:7:JINHUA</v>
      </c>
      <c r="AP80" s="27">
        <f t="shared" ca="1" si="12"/>
        <v>73</v>
      </c>
      <c r="AQ80" s="21">
        <f t="shared" ca="1" si="13"/>
        <v>1</v>
      </c>
      <c r="AR80" s="21">
        <f t="shared" ca="1" si="13"/>
        <v>18</v>
      </c>
      <c r="AS80" s="21">
        <f t="shared" ca="1" si="13"/>
        <v>2</v>
      </c>
      <c r="AT80" s="21">
        <f t="shared" ca="1" si="13"/>
        <v>10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2016:2:1:7:JINHUA</v>
      </c>
      <c r="AP81" s="27">
        <f t="shared" ca="1" si="12"/>
        <v>105</v>
      </c>
      <c r="AQ81" s="21">
        <f t="shared" ca="1" si="13"/>
        <v>0</v>
      </c>
      <c r="AR81" s="21">
        <f t="shared" ca="1" si="13"/>
        <v>19</v>
      </c>
      <c r="AS81" s="21">
        <f t="shared" ca="1" si="13"/>
        <v>4</v>
      </c>
      <c r="AT81" s="21">
        <f t="shared" ca="1" si="13"/>
        <v>14</v>
      </c>
      <c r="AU81" s="21">
        <f t="shared" ca="1" si="13"/>
        <v>2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2016:2:2:7:JINHUA</v>
      </c>
      <c r="AP82" s="27">
        <f t="shared" ca="1" si="12"/>
        <v>137</v>
      </c>
      <c r="AQ82" s="21">
        <f t="shared" ca="1" si="13"/>
        <v>0</v>
      </c>
      <c r="AR82" s="21">
        <f t="shared" ca="1" si="13"/>
        <v>21</v>
      </c>
      <c r="AS82" s="21">
        <f t="shared" ca="1" si="13"/>
        <v>5</v>
      </c>
      <c r="AT82" s="21">
        <f t="shared" ca="1" si="13"/>
        <v>18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2016:2:3:7:JINHUA</v>
      </c>
      <c r="AP83" s="27">
        <f t="shared" ca="1" si="12"/>
        <v>169</v>
      </c>
      <c r="AQ83" s="21">
        <f t="shared" ca="1" si="13"/>
        <v>1</v>
      </c>
      <c r="AR83" s="21">
        <f t="shared" ca="1" si="13"/>
        <v>24</v>
      </c>
      <c r="AS83" s="21">
        <f t="shared" ca="1" si="13"/>
        <v>13</v>
      </c>
      <c r="AT83" s="21">
        <f t="shared" ca="1" si="13"/>
        <v>16</v>
      </c>
      <c r="AU83" s="21">
        <f t="shared" ca="1" si="13"/>
        <v>2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2016:2:4:7:JINHUA</v>
      </c>
      <c r="AP84" s="27">
        <f t="shared" ca="1" si="12"/>
        <v>201</v>
      </c>
      <c r="AQ84" s="21">
        <f t="shared" ca="1" si="13"/>
        <v>0</v>
      </c>
      <c r="AR84" s="21">
        <f t="shared" ca="1" si="13"/>
        <v>20</v>
      </c>
      <c r="AS84" s="21">
        <f t="shared" ca="1" si="13"/>
        <v>5</v>
      </c>
      <c r="AT84" s="21">
        <f t="shared" ca="1" si="13"/>
        <v>8</v>
      </c>
      <c r="AU84" s="21">
        <f t="shared" ca="1" si="13"/>
        <v>2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2016:3:1:7:JINHUA</v>
      </c>
      <c r="AP85" s="27">
        <f t="shared" ca="1" si="12"/>
        <v>232</v>
      </c>
      <c r="AQ85" s="21">
        <f t="shared" ca="1" si="13"/>
        <v>0</v>
      </c>
      <c r="AR85" s="21">
        <f t="shared" ca="1" si="13"/>
        <v>18</v>
      </c>
      <c r="AS85" s="21">
        <f t="shared" ca="1" si="13"/>
        <v>6</v>
      </c>
      <c r="AT85" s="21">
        <f t="shared" ca="1" si="13"/>
        <v>17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2016:3:2:7:JINHUA</v>
      </c>
      <c r="AP86" s="27">
        <f t="shared" ca="1" si="12"/>
        <v>263</v>
      </c>
      <c r="AQ86" s="21">
        <f t="shared" ca="1" si="13"/>
        <v>1</v>
      </c>
      <c r="AR86" s="21">
        <f t="shared" ca="1" si="13"/>
        <v>19</v>
      </c>
      <c r="AS86" s="21">
        <f t="shared" ca="1" si="13"/>
        <v>7</v>
      </c>
      <c r="AT86" s="21">
        <f t="shared" ca="1" si="13"/>
        <v>28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2016:3:3:7:JINHUA</v>
      </c>
      <c r="AP87" s="27">
        <f t="shared" ca="1" si="12"/>
        <v>292</v>
      </c>
      <c r="AQ87" s="21">
        <f t="shared" ca="1" si="13"/>
        <v>1</v>
      </c>
      <c r="AR87" s="21">
        <f t="shared" ca="1" si="13"/>
        <v>14</v>
      </c>
      <c r="AS87" s="21">
        <f t="shared" ca="1" si="13"/>
        <v>2</v>
      </c>
      <c r="AT87" s="21">
        <f t="shared" ca="1" si="13"/>
        <v>20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2016:3:4:7:JINHUA</v>
      </c>
      <c r="AP88" s="27">
        <f t="shared" ca="1" si="12"/>
        <v>322</v>
      </c>
      <c r="AQ88" s="21">
        <f t="shared" ca="1" si="13"/>
        <v>0</v>
      </c>
      <c r="AR88" s="21">
        <f t="shared" ca="1" si="13"/>
        <v>20</v>
      </c>
      <c r="AS88" s="21">
        <f t="shared" ca="1" si="13"/>
        <v>4</v>
      </c>
      <c r="AT88" s="21">
        <f t="shared" ca="1" si="13"/>
        <v>22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2</v>
      </c>
      <c r="AJ89" s="7">
        <f t="shared" ca="1" si="20"/>
        <v>0</v>
      </c>
      <c r="AK89" s="7">
        <f t="shared" ca="1" si="20"/>
        <v>1</v>
      </c>
      <c r="AN89" s="27"/>
    </row>
    <row r="90" spans="23:52">
      <c r="W90" s="7" t="s">
        <v>1484</v>
      </c>
      <c r="X90" s="2" t="s">
        <v>1995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2745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2746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3</v>
      </c>
      <c r="AN100" s="27"/>
    </row>
    <row r="101" spans="23:50">
      <c r="W101" s="7" t="s">
        <v>449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2016  4</v>
      </c>
    </row>
    <row r="107" spans="23:50" ht="23.25">
      <c r="W107" s="7" t="s">
        <v>1479</v>
      </c>
      <c r="X107" s="42" t="str">
        <f>$X$91</f>
        <v>Jinhua District</v>
      </c>
    </row>
    <row r="108" spans="23:50">
      <c r="X108" s="40" t="str">
        <f>$X$92</f>
        <v>金華地區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1896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2747</v>
      </c>
      <c r="E2" s="75" t="str">
        <f>$A$3</f>
        <v>信安地區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2748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2356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2357</v>
      </c>
      <c r="E5" s="83"/>
      <c r="F5" s="5" t="s">
        <v>805</v>
      </c>
      <c r="G5" s="6"/>
      <c r="H5" s="87">
        <f ca="1">XINAN_DISTRICT_GRAPH!$AC$89</f>
        <v>4</v>
      </c>
      <c r="I5" s="88"/>
      <c r="J5" s="88"/>
      <c r="K5" s="89"/>
      <c r="L5" s="45">
        <f>$M$24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Central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2359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1894</v>
      </c>
      <c r="C12" s="64" t="str">
        <f>CONCATENATE(YEAR,":",MONTH,":",WEEK,":",WEEKDAY,":",$B12)</f>
        <v>2016:3:4:7:ASSISTANTS</v>
      </c>
      <c r="D12" s="64">
        <f>MATCH($C12,REPORT_DATA_BY_COMP!$A:$A,0)</f>
        <v>982</v>
      </c>
      <c r="E12" s="65" t="str">
        <f>SUBSTITUTE(VLOOKUP($B12,COMP_LIST!$A:$AA,5,FALSE),"EL","")</f>
        <v>E. Johnson AP</v>
      </c>
      <c r="F12" s="4" t="str">
        <f>VLOOKUP($B12,COMP_LIST!$A:$AA,3,FALSE)</f>
        <v>Assistants</v>
      </c>
      <c r="G12" s="4" t="str">
        <f>VLOOKUP($B12,COMP_LIST!$A:$AA,4,FALSE)</f>
        <v>助理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2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12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5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8</v>
      </c>
    </row>
    <row r="13" spans="1:19" ht="15" customHeight="1">
      <c r="A13" s="1"/>
      <c r="B13" s="1" t="s">
        <v>2167</v>
      </c>
      <c r="C13" s="64" t="str">
        <f>CONCATENATE(YEAR,":",MONTH,":",WEEK,":",WEEKDAY,":",$B13)</f>
        <v>2016:3:4:7:WANDA_E</v>
      </c>
      <c r="D13" s="64">
        <f>MATCH($C13,REPORT_DATA_BY_COMP!$A:$A,0)</f>
        <v>1044</v>
      </c>
      <c r="E13" s="65" t="str">
        <f>SUBSTITUTE(VLOOKUP($B13,COMP_LIST!$A:$AA,5,FALSE),"EL","")</f>
        <v>E. Taylor DL / Holloway</v>
      </c>
      <c r="F13" s="4" t="str">
        <f>VLOOKUP($B13,COMP_LIST!$A:$AA,3,FALSE)</f>
        <v>Wanda E</v>
      </c>
      <c r="G13" s="4" t="str">
        <f>VLOOKUP($B13,COMP_LIST!$A:$AA,4,FALSE)</f>
        <v>萬大長老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17</v>
      </c>
    </row>
    <row r="14" spans="1:19" ht="15" customHeight="1">
      <c r="A14" s="1"/>
      <c r="B14" s="1" t="s">
        <v>2171</v>
      </c>
      <c r="C14" s="64" t="str">
        <f>CONCATENATE(YEAR,":",MONTH,":",WEEK,":",WEEKDAY,":",$B14)</f>
        <v>2016:3:4:7:WANDA_S</v>
      </c>
      <c r="D14" s="64">
        <f>MATCH($C14,REPORT_DATA_BY_COMP!$A:$A,0)</f>
        <v>1045</v>
      </c>
      <c r="E14" s="65" t="str">
        <f>SUBSTITUTE(VLOOKUP($B14,COMP_LIST!$A:$AA,5,FALSE),"EL","")</f>
        <v>S. Knapp / Scharman</v>
      </c>
      <c r="F14" s="4" t="str">
        <f>VLOOKUP($B14,COMP_LIST!$A:$AA,3,FALSE)</f>
        <v>Wanda S</v>
      </c>
      <c r="G14" s="4" t="str">
        <f>VLOOKUP($B14,COMP_LIST!$A:$AA,4,FALSE)</f>
        <v>萬大姐妹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2182</v>
      </c>
      <c r="C15" s="64" t="str">
        <f>CONCATENATE(YEAR,":",MONTH,":",WEEK,":",WEEKDAY,":",$B15)</f>
        <v>2016:3:4:7:XINAN_S</v>
      </c>
      <c r="D15" s="64">
        <f>MATCH($C15,REPORT_DATA_BY_COMP!$A:$A,0)</f>
        <v>1047</v>
      </c>
      <c r="E15" s="65" t="str">
        <f>SUBSTITUTE(VLOOKUP($B15,COMP_LIST!$A:$AA,5,FALSE),"EL","")</f>
        <v>S. Sylvester / Erickson</v>
      </c>
      <c r="F15" s="4" t="str">
        <f>VLOOKUP($B15,COMP_LIST!$A:$AA,3,FALSE)</f>
        <v>Xinan S</v>
      </c>
      <c r="G15" s="4" t="str">
        <f>VLOOKUP($B15,COMP_LIST!$A:$AA,4,FALSE)</f>
        <v>信安姐妹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21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0</v>
      </c>
      <c r="I16" s="11">
        <f t="shared" si="0"/>
        <v>3</v>
      </c>
      <c r="J16" s="11">
        <f t="shared" si="0"/>
        <v>7</v>
      </c>
      <c r="K16" s="11">
        <f t="shared" si="0"/>
        <v>8</v>
      </c>
      <c r="L16" s="48">
        <f t="shared" si="0"/>
        <v>0</v>
      </c>
      <c r="M16" s="57">
        <f t="shared" si="0"/>
        <v>1</v>
      </c>
      <c r="N16" s="51">
        <f t="shared" si="0"/>
        <v>26</v>
      </c>
      <c r="O16" s="11">
        <f t="shared" si="0"/>
        <v>11</v>
      </c>
      <c r="P16" s="11">
        <f t="shared" si="0"/>
        <v>25</v>
      </c>
      <c r="Q16" s="11">
        <f t="shared" si="0"/>
        <v>23</v>
      </c>
      <c r="R16" s="11">
        <f t="shared" si="0"/>
        <v>3</v>
      </c>
      <c r="S16" s="11">
        <f t="shared" si="0"/>
        <v>53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2016:3:1:7:XINAN</v>
      </c>
      <c r="D19" s="64">
        <f>MATCH($C19,REPORT_DATA_BY_DISTRICT!$A:$A, 0)</f>
        <v>245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3</v>
      </c>
      <c r="J19" s="10">
        <f>IFERROR(INDEX(REPORT_DATA_BY_DISTRICT!$A:$AH,$D19,MATCH(J$8,REPORT_DATA_BY_DISTRICT!$A$1:$AH$1,0)), "")</f>
        <v>17</v>
      </c>
      <c r="K19" s="10">
        <f>IFERROR(INDEX(REPORT_DATA_BY_DISTRICT!$A:$AH,$D19,MATCH(K$8,REPORT_DATA_BY_DISTRICT!$A$1:$AH$1,0)), "")</f>
        <v>16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48</v>
      </c>
      <c r="O19" s="10">
        <f>IFERROR(INDEX(REPORT_DATA_BY_DISTRICT!$A:$AH,$D19,MATCH(O$8,REPORT_DATA_BY_DISTRICT!$A$1:$AH$1,0)), "")</f>
        <v>17</v>
      </c>
      <c r="P19" s="10">
        <f>IFERROR(INDEX(REPORT_DATA_BY_DISTRICT!$A:$AH,$D19,MATCH(P$8,REPORT_DATA_BY_DISTRICT!$A$1:$AH$1,0)), "")</f>
        <v>43</v>
      </c>
      <c r="Q19" s="10">
        <f>IFERROR(INDEX(REPORT_DATA_BY_DISTRICT!$A:$AH,$D19,MATCH(Q$8,REPORT_DATA_BY_DISTRICT!$A$1:$AH$1,0)), "")</f>
        <v>27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61</v>
      </c>
    </row>
    <row r="20" spans="3:19" ht="15" customHeight="1">
      <c r="C20" s="64" t="str">
        <f>CONCATENATE(YEAR,":",MONTH,":2:",WEEKLY_REPORT_DAY,":", $A$1)</f>
        <v>2016:3:2:7:XINAN</v>
      </c>
      <c r="D20" s="64">
        <f>MATCH($C20,REPORT_DATA_BY_DISTRICT!$A:$A, 0)</f>
        <v>274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6</v>
      </c>
      <c r="J20" s="10">
        <f>IFERROR(INDEX(REPORT_DATA_BY_DISTRICT!$A:$AH,$D20,MATCH(J$8,REPORT_DATA_BY_DISTRICT!$A$1:$AH$1,0)), "")</f>
        <v>14</v>
      </c>
      <c r="K20" s="10">
        <f>IFERROR(INDEX(REPORT_DATA_BY_DISTRICT!$A:$AH,$D20,MATCH(K$8,REPORT_DATA_BY_DISTRICT!$A$1:$AH$1,0)), "")</f>
        <v>14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41</v>
      </c>
      <c r="O20" s="10">
        <f>IFERROR(INDEX(REPORT_DATA_BY_DISTRICT!$A:$AH,$D20,MATCH(O$8,REPORT_DATA_BY_DISTRICT!$A$1:$AH$1,0)), "")</f>
        <v>12</v>
      </c>
      <c r="P20" s="10">
        <f>IFERROR(INDEX(REPORT_DATA_BY_DISTRICT!$A:$AH,$D20,MATCH(P$8,REPORT_DATA_BY_DISTRICT!$A$1:$AH$1,0)), "")</f>
        <v>28</v>
      </c>
      <c r="Q20" s="10">
        <f>IFERROR(INDEX(REPORT_DATA_BY_DISTRICT!$A:$AH,$D20,MATCH(Q$8,REPORT_DATA_BY_DISTRICT!$A$1:$AH$1,0)), "")</f>
        <v>26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53</v>
      </c>
    </row>
    <row r="21" spans="3:19" ht="15" customHeight="1">
      <c r="C21" s="64" t="str">
        <f>CONCATENATE(YEAR,":",MONTH,":3:",WEEKLY_REPORT_DAY,":", $A$1)</f>
        <v>2016:3:3:7:XINAN</v>
      </c>
      <c r="D21" s="64">
        <f>MATCH($C21,REPORT_DATA_BY_DISTRICT!$A:$A, 0)</f>
        <v>304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2</v>
      </c>
      <c r="I21" s="10">
        <f>IFERROR(INDEX(REPORT_DATA_BY_DISTRICT!$A:$AH,$D21,MATCH(I$8,REPORT_DATA_BY_DISTRICT!$A$1:$AH$1,0)), "")</f>
        <v>3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9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36</v>
      </c>
      <c r="O21" s="10">
        <f>IFERROR(INDEX(REPORT_DATA_BY_DISTRICT!$A:$AH,$D21,MATCH(O$8,REPORT_DATA_BY_DISTRICT!$A$1:$AH$1,0)), "")</f>
        <v>14</v>
      </c>
      <c r="P21" s="10">
        <f>IFERROR(INDEX(REPORT_DATA_BY_DISTRICT!$A:$AH,$D21,MATCH(P$8,REPORT_DATA_BY_DISTRICT!$A$1:$AH$1,0)), "")</f>
        <v>32</v>
      </c>
      <c r="Q21" s="10">
        <f>IFERROR(INDEX(REPORT_DATA_BY_DISTRICT!$A:$AH,$D21,MATCH(Q$8,REPORT_DATA_BY_DISTRICT!$A$1:$AH$1,0)), "")</f>
        <v>28</v>
      </c>
      <c r="R21" s="10">
        <f>IFERROR(INDEX(REPORT_DATA_BY_DISTRICT!$A:$AH,$D21,MATCH(R$8,REPORT_DATA_BY_DISTRICT!$A$1:$AH$1,0)), "")</f>
        <v>6</v>
      </c>
      <c r="S21" s="10">
        <f>IFERROR(INDEX(REPORT_DATA_BY_DISTRICT!$A:$AH,$D21,MATCH(S$8,REPORT_DATA_BY_DISTRICT!$A$1:$AH$1,0)), "")</f>
        <v>52</v>
      </c>
    </row>
    <row r="22" spans="3:19" ht="15" customHeight="1">
      <c r="C22" s="64" t="str">
        <f>CONCATENATE(YEAR,":",MONTH,":4:",WEEKLY_REPORT_DAY,":", $A$1)</f>
        <v>2016:3:4:7:XINAN</v>
      </c>
      <c r="D22" s="64">
        <f>MATCH($C22,REPORT_DATA_BY_DISTRICT!$A:$A, 0)</f>
        <v>333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3</v>
      </c>
      <c r="J22" s="10">
        <f>IFERROR(INDEX(REPORT_DATA_BY_DISTRICT!$A:$AH,$D22,MATCH(J$8,REPORT_DATA_BY_DISTRICT!$A$1:$AH$1,0)), "")</f>
        <v>7</v>
      </c>
      <c r="K22" s="10">
        <f>IFERROR(INDEX(REPORT_DATA_BY_DISTRICT!$A:$AH,$D22,MATCH(K$8,REPORT_DATA_BY_DISTRICT!$A$1:$AH$1,0)), "")</f>
        <v>8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1</v>
      </c>
      <c r="N22" s="10">
        <f>IFERROR(INDEX(REPORT_DATA_BY_DISTRICT!$A:$AH,$D22,MATCH(N$8,REPORT_DATA_BY_DISTRICT!$A$1:$AH$1,0)), "")</f>
        <v>26</v>
      </c>
      <c r="O22" s="10">
        <f>IFERROR(INDEX(REPORT_DATA_BY_DISTRICT!$A:$AH,$D22,MATCH(O$8,REPORT_DATA_BY_DISTRICT!$A$1:$AH$1,0)), "")</f>
        <v>11</v>
      </c>
      <c r="P22" s="10">
        <f>IFERROR(INDEX(REPORT_DATA_BY_DISTRICT!$A:$AH,$D22,MATCH(P$8,REPORT_DATA_BY_DISTRICT!$A$1:$AH$1,0)), "")</f>
        <v>25</v>
      </c>
      <c r="Q22" s="10">
        <f>IFERROR(INDEX(REPORT_DATA_BY_DISTRICT!$A:$AH,$D22,MATCH(Q$8,REPORT_DATA_BY_DISTRICT!$A$1:$AH$1,0)), "")</f>
        <v>23</v>
      </c>
      <c r="R22" s="10">
        <f>IFERROR(INDEX(REPORT_DATA_BY_DISTRICT!$A:$AH,$D22,MATCH(R$8,REPORT_DATA_BY_DISTRICT!$A$1:$AH$1,0)), "")</f>
        <v>3</v>
      </c>
      <c r="S22" s="10">
        <f>IFERROR(INDEX(REPORT_DATA_BY_DISTRICT!$A:$AH,$D22,MATCH(S$8,REPORT_DATA_BY_DISTRICT!$A$1:$AH$1,0)), "")</f>
        <v>53</v>
      </c>
    </row>
    <row r="23" spans="3:19" ht="15" customHeight="1">
      <c r="C23" s="64" t="str">
        <f>CONCATENATE(YEAR,":",MONTH,":5:",WEEKLY_REPORT_DAY,":", $A$1)</f>
        <v>2016:3:5:7:XINAN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2</v>
      </c>
      <c r="I24" s="17">
        <f t="shared" ref="I24:R24" si="1">SUM(I19:I23)</f>
        <v>15</v>
      </c>
      <c r="J24" s="17">
        <f t="shared" si="1"/>
        <v>45</v>
      </c>
      <c r="K24" s="17">
        <f t="shared" si="1"/>
        <v>47</v>
      </c>
      <c r="L24" s="49">
        <f t="shared" si="1"/>
        <v>2</v>
      </c>
      <c r="M24" s="17">
        <f t="shared" si="1"/>
        <v>2</v>
      </c>
      <c r="N24" s="52">
        <f t="shared" si="1"/>
        <v>151</v>
      </c>
      <c r="O24" s="17">
        <f t="shared" si="1"/>
        <v>54</v>
      </c>
      <c r="P24" s="17">
        <f t="shared" si="1"/>
        <v>128</v>
      </c>
      <c r="Q24" s="17">
        <f t="shared" si="1"/>
        <v>104</v>
      </c>
      <c r="R24" s="17">
        <f t="shared" si="1"/>
        <v>13</v>
      </c>
      <c r="S24" s="17">
        <f>SUM(S19:S23)</f>
        <v>219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9" priority="2">
      <formula>J12=""</formula>
    </cfRule>
    <cfRule type="expression" dxfId="58" priority="3">
      <formula>AND(M$9&lt;&gt;"",M12&gt;=M$9)</formula>
    </cfRule>
    <cfRule type="expression" dxfId="57" priority="4">
      <formula>AND(M$10&lt;&gt;"",M12&lt;M$10)</formula>
    </cfRule>
    <cfRule type="expression" dxfId="56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4" sqref="E4:E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2016:1:2:7:XINAN</v>
      </c>
      <c r="AP77" s="27">
        <f t="shared" ref="AP77:AP88" ca="1" si="12">MATCH(AO77,INDIRECT(CONCATENATE($X$93,"$A:$A")),0)</f>
        <v>23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19</v>
      </c>
      <c r="AS77" s="21">
        <f t="shared" ca="1" si="13"/>
        <v>0</v>
      </c>
      <c r="AT77" s="21">
        <f t="shared" ca="1" si="13"/>
        <v>8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2016:1:3:7:XINAN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2016:1:4:7:XINAN</v>
      </c>
      <c r="AP79" s="27">
        <f t="shared" ca="1" si="12"/>
        <v>55</v>
      </c>
      <c r="AQ79" s="21">
        <f t="shared" ca="1" si="13"/>
        <v>0</v>
      </c>
      <c r="AR79" s="21">
        <f t="shared" ca="1" si="13"/>
        <v>35</v>
      </c>
      <c r="AS79" s="21">
        <f t="shared" ca="1" si="13"/>
        <v>6</v>
      </c>
      <c r="AT79" s="21">
        <f t="shared" ca="1" si="13"/>
        <v>24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2016:1:5:7:XINAN</v>
      </c>
      <c r="AP80" s="27">
        <f t="shared" ca="1" si="12"/>
        <v>87</v>
      </c>
      <c r="AQ80" s="21">
        <f t="shared" ca="1" si="13"/>
        <v>1</v>
      </c>
      <c r="AR80" s="21">
        <f t="shared" ca="1" si="13"/>
        <v>28</v>
      </c>
      <c r="AS80" s="21">
        <f t="shared" ca="1" si="13"/>
        <v>5</v>
      </c>
      <c r="AT80" s="21">
        <f t="shared" ca="1" si="13"/>
        <v>21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2016:2:1:7:XINAN</v>
      </c>
      <c r="AP81" s="27">
        <f t="shared" ca="1" si="12"/>
        <v>119</v>
      </c>
      <c r="AQ81" s="21">
        <f t="shared" ca="1" si="13"/>
        <v>0</v>
      </c>
      <c r="AR81" s="21">
        <f t="shared" ca="1" si="13"/>
        <v>41</v>
      </c>
      <c r="AS81" s="21">
        <f t="shared" ca="1" si="13"/>
        <v>4</v>
      </c>
      <c r="AT81" s="21">
        <f t="shared" ca="1" si="13"/>
        <v>31</v>
      </c>
      <c r="AU81" s="21">
        <f t="shared" ca="1" si="13"/>
        <v>2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2016:2:2:7:XINAN</v>
      </c>
      <c r="AP82" s="27">
        <f t="shared" ca="1" si="12"/>
        <v>151</v>
      </c>
      <c r="AQ82" s="21">
        <f t="shared" ca="1" si="13"/>
        <v>0</v>
      </c>
      <c r="AR82" s="21">
        <f t="shared" ca="1" si="13"/>
        <v>41</v>
      </c>
      <c r="AS82" s="21">
        <f t="shared" ca="1" si="13"/>
        <v>11</v>
      </c>
      <c r="AT82" s="21">
        <f t="shared" ca="1" si="13"/>
        <v>26</v>
      </c>
      <c r="AU82" s="21">
        <f t="shared" ca="1" si="13"/>
        <v>6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2016:2:3:7:XINAN</v>
      </c>
      <c r="AP83" s="27">
        <f t="shared" ca="1" si="12"/>
        <v>183</v>
      </c>
      <c r="AQ83" s="21">
        <f t="shared" ca="1" si="13"/>
        <v>0</v>
      </c>
      <c r="AR83" s="21">
        <f t="shared" ca="1" si="13"/>
        <v>50</v>
      </c>
      <c r="AS83" s="21">
        <f t="shared" ca="1" si="13"/>
        <v>13</v>
      </c>
      <c r="AT83" s="21">
        <f t="shared" ca="1" si="13"/>
        <v>22</v>
      </c>
      <c r="AU83" s="21">
        <f t="shared" ca="1" si="13"/>
        <v>4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2016:2:4:7:XINAN</v>
      </c>
      <c r="AP84" s="27">
        <f t="shared" ca="1" si="12"/>
        <v>214</v>
      </c>
      <c r="AQ84" s="21">
        <f t="shared" ca="1" si="13"/>
        <v>1</v>
      </c>
      <c r="AR84" s="21">
        <f t="shared" ca="1" si="13"/>
        <v>48</v>
      </c>
      <c r="AS84" s="21">
        <f t="shared" ca="1" si="13"/>
        <v>18</v>
      </c>
      <c r="AT84" s="21">
        <f t="shared" ca="1" si="13"/>
        <v>23</v>
      </c>
      <c r="AU84" s="21">
        <f t="shared" ca="1" si="13"/>
        <v>3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2016:3:1:7:XINAN</v>
      </c>
      <c r="AP85" s="27">
        <f t="shared" ca="1" si="12"/>
        <v>245</v>
      </c>
      <c r="AQ85" s="21">
        <f t="shared" ca="1" si="13"/>
        <v>0</v>
      </c>
      <c r="AR85" s="21">
        <f t="shared" ca="1" si="13"/>
        <v>48</v>
      </c>
      <c r="AS85" s="21">
        <f t="shared" ca="1" si="13"/>
        <v>17</v>
      </c>
      <c r="AT85" s="21">
        <f t="shared" ca="1" si="13"/>
        <v>27</v>
      </c>
      <c r="AU85" s="21">
        <f t="shared" ca="1" si="13"/>
        <v>2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2016:3:2:7:XINAN</v>
      </c>
      <c r="AP86" s="27">
        <f t="shared" ca="1" si="12"/>
        <v>274</v>
      </c>
      <c r="AQ86" s="21">
        <f t="shared" ca="1" si="13"/>
        <v>0</v>
      </c>
      <c r="AR86" s="21">
        <f t="shared" ca="1" si="13"/>
        <v>41</v>
      </c>
      <c r="AS86" s="21">
        <f t="shared" ca="1" si="13"/>
        <v>12</v>
      </c>
      <c r="AT86" s="21">
        <f t="shared" ca="1" si="13"/>
        <v>26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2016:3:3:7:XINAN</v>
      </c>
      <c r="AP87" s="27">
        <f t="shared" ca="1" si="12"/>
        <v>304</v>
      </c>
      <c r="AQ87" s="21">
        <f t="shared" ca="1" si="13"/>
        <v>1</v>
      </c>
      <c r="AR87" s="21">
        <f t="shared" ca="1" si="13"/>
        <v>36</v>
      </c>
      <c r="AS87" s="21">
        <f t="shared" ca="1" si="13"/>
        <v>14</v>
      </c>
      <c r="AT87" s="21">
        <f t="shared" ca="1" si="13"/>
        <v>28</v>
      </c>
      <c r="AU87" s="21">
        <f t="shared" ca="1" si="13"/>
        <v>6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2016:3:4:7:XINAN</v>
      </c>
      <c r="AP88" s="27">
        <f t="shared" ca="1" si="12"/>
        <v>333</v>
      </c>
      <c r="AQ88" s="21">
        <f t="shared" ca="1" si="13"/>
        <v>1</v>
      </c>
      <c r="AR88" s="21">
        <f t="shared" ca="1" si="13"/>
        <v>26</v>
      </c>
      <c r="AS88" s="21">
        <f t="shared" ca="1" si="13"/>
        <v>11</v>
      </c>
      <c r="AT88" s="21">
        <f t="shared" ca="1" si="13"/>
        <v>23</v>
      </c>
      <c r="AU88" s="21">
        <f t="shared" ca="1" si="13"/>
        <v>3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1896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2749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2748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2016  4</v>
      </c>
    </row>
    <row r="107" spans="23:50" ht="23.25">
      <c r="W107" s="7" t="s">
        <v>1479</v>
      </c>
      <c r="X107" s="42" t="str">
        <f>$X$91</f>
        <v>Xinan District</v>
      </c>
    </row>
    <row r="108" spans="23:50">
      <c r="X108" s="40" t="str">
        <f>$X$92</f>
        <v>信安地區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2013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2750</v>
      </c>
      <c r="E2" s="75" t="str">
        <f>$A$3</f>
        <v>三重地區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2751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2356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2357</v>
      </c>
      <c r="E5" s="83"/>
      <c r="F5" s="5" t="s">
        <v>805</v>
      </c>
      <c r="G5" s="6"/>
      <c r="H5" s="87">
        <f ca="1">SANCHONG_DISTRICT_GRAPH!$AC$89</f>
        <v>2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Central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2360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2056</v>
      </c>
      <c r="C12" s="64" t="str">
        <f>CONCATENATE(YEAR,":",MONTH,":",WEEK,":",WEEKDAY,":",$B12)</f>
        <v>2016:3:4:7:SANCHONG_E</v>
      </c>
      <c r="D12" s="64">
        <f>MATCH($C12,REPORT_DATA_BY_COMP!$A:$A,0)</f>
        <v>1016</v>
      </c>
      <c r="E12" s="65" t="str">
        <f>SUBSTITUTE(VLOOKUP($B12,COMP_LIST!$A:$AA,5,FALSE),"EL","")</f>
        <v>E. Luther DL / Smith</v>
      </c>
      <c r="F12" s="4" t="str">
        <f>VLOOKUP($B12,COMP_LIST!$A:$AA,3,FALSE)</f>
        <v>Sanchong E</v>
      </c>
      <c r="G12" s="4" t="str">
        <f>VLOOKUP($B12,COMP_LIST!$A:$AA,4,FALSE)</f>
        <v>三重長老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</v>
      </c>
    </row>
    <row r="13" spans="1:19" ht="15" customHeight="1">
      <c r="A13" s="1"/>
      <c r="B13" s="1" t="s">
        <v>2060</v>
      </c>
      <c r="C13" s="64" t="str">
        <f>CONCATENATE(YEAR,":",MONTH,":",WEEK,":",WEEKDAY,":",$B13)</f>
        <v>2016:3:4:7:SANCHONG_S</v>
      </c>
      <c r="D13" s="64">
        <f>MATCH($C13,REPORT_DATA_BY_COMP!$A:$A,0)</f>
        <v>1017</v>
      </c>
      <c r="E13" s="65" t="str">
        <f>SUBSTITUTE(VLOOKUP($B13,COMP_LIST!$A:$AA,5,FALSE),"EL","")</f>
        <v>E. Haacke / Wong</v>
      </c>
      <c r="F13" s="4" t="str">
        <f>VLOOKUP($B13,COMP_LIST!$A:$AA,3,FALSE)</f>
        <v>Sanchong S</v>
      </c>
      <c r="G13" s="4" t="str">
        <f>VLOOKUP($B13,COMP_LIST!$A:$AA,4,FALSE)</f>
        <v>三重姐妹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8</v>
      </c>
      <c r="O13" s="10">
        <f>IFERROR(INDEX(REPORT_DATA_BY_COMP!$A:$AH,$D13,MATCH(O$8,REPORT_DATA_BY_COMP!$A$1:$AH$1,0)), "")</f>
        <v>6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2011</v>
      </c>
      <c r="C14" s="64" t="str">
        <f>CONCATENATE(YEAR,":",MONTH,":",WEEK,":",WEEKDAY,":",$B14)</f>
        <v>2016:3:4:7:LUZHOU_A_E</v>
      </c>
      <c r="D14" s="64">
        <f>MATCH($C14,REPORT_DATA_BY_COMP!$A:$A,0)</f>
        <v>1008</v>
      </c>
      <c r="E14" s="65" t="str">
        <f>SUBSTITUTE(VLOOKUP($B14,COMP_LIST!$A:$AA,5,FALSE),"EL","")</f>
        <v>E. Loke / McPherson</v>
      </c>
      <c r="F14" s="4" t="str">
        <f>VLOOKUP($B14,COMP_LIST!$A:$AA,3,FALSE)</f>
        <v>Luzhou A E</v>
      </c>
      <c r="G14" s="4" t="str">
        <f>VLOOKUP($B14,COMP_LIST!$A:$AA,4,FALSE)</f>
        <v>蘆洲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2017</v>
      </c>
      <c r="C15" s="64" t="str">
        <f>CONCATENATE(YEAR,":",MONTH,":",WEEK,":",WEEKDAY,":",$B15)</f>
        <v>2016:3:4:7:LUZHOU_B_E</v>
      </c>
      <c r="D15" s="64">
        <f>MATCH($C15,REPORT_DATA_BY_COMP!$A:$A,0)</f>
        <v>1009</v>
      </c>
      <c r="E15" s="65" t="str">
        <f>SUBSTITUTE(VLOOKUP($B15,COMP_LIST!$A:$AA,5,FALSE),"EL","")</f>
        <v>E. Anderton  / Simonson</v>
      </c>
      <c r="F15" s="4" t="str">
        <f>VLOOKUP($B15,COMP_LIST!$A:$AA,3,FALSE)</f>
        <v>Luzhou B E</v>
      </c>
      <c r="G15" s="4" t="str">
        <f>VLOOKUP($B15,COMP_LIST!$A:$AA,4,FALSE)</f>
        <v>蘆洲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4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19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10</v>
      </c>
      <c r="K16" s="11">
        <f t="shared" si="0"/>
        <v>10</v>
      </c>
      <c r="L16" s="48">
        <f t="shared" si="0"/>
        <v>0</v>
      </c>
      <c r="M16" s="57">
        <f t="shared" si="0"/>
        <v>0</v>
      </c>
      <c r="N16" s="51">
        <f t="shared" si="0"/>
        <v>23</v>
      </c>
      <c r="O16" s="11">
        <f t="shared" si="0"/>
        <v>13</v>
      </c>
      <c r="P16" s="11">
        <f t="shared" si="0"/>
        <v>31</v>
      </c>
      <c r="Q16" s="11">
        <f t="shared" si="0"/>
        <v>20</v>
      </c>
      <c r="R16" s="11">
        <f t="shared" si="0"/>
        <v>1</v>
      </c>
      <c r="S16" s="11">
        <f t="shared" si="0"/>
        <v>34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2016:3:1:7:SANCHONG</v>
      </c>
      <c r="D19" s="64">
        <f>MATCH($C19,REPORT_DATA_BY_DISTRICT!$A:$A, 0)</f>
        <v>234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9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31</v>
      </c>
      <c r="Q19" s="10">
        <f>IFERROR(INDEX(REPORT_DATA_BY_DISTRICT!$A:$AH,$D19,MATCH(Q$8,REPORT_DATA_BY_DISTRICT!$A$1:$AH$1,0)), "")</f>
        <v>9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29</v>
      </c>
    </row>
    <row r="20" spans="3:19" ht="15" customHeight="1">
      <c r="C20" s="64" t="str">
        <f>CONCATENATE(YEAR,":",MONTH,":2:",WEEKLY_REPORT_DAY,":", $A$1)</f>
        <v>2016:3:2:7:SANCHONG</v>
      </c>
      <c r="D20" s="64">
        <f>MATCH($C20,REPORT_DATA_BY_DISTRICT!$A:$A, 0)</f>
        <v>264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8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18</v>
      </c>
      <c r="O20" s="10">
        <f>IFERROR(INDEX(REPORT_DATA_BY_DISTRICT!$A:$AH,$D20,MATCH(O$8,REPORT_DATA_BY_DISTRICT!$A$1:$AH$1,0)), "")</f>
        <v>2</v>
      </c>
      <c r="P20" s="10">
        <f>IFERROR(INDEX(REPORT_DATA_BY_DISTRICT!$A:$AH,$D20,MATCH(P$8,REPORT_DATA_BY_DISTRICT!$A$1:$AH$1,0)), "")</f>
        <v>27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36</v>
      </c>
    </row>
    <row r="21" spans="3:19" ht="15" customHeight="1">
      <c r="C21" s="64" t="str">
        <f>CONCATENATE(YEAR,":",MONTH,":3:",WEEKLY_REPORT_DAY,":", $A$1)</f>
        <v>2016:3:3:7:SANCHONG</v>
      </c>
      <c r="D21" s="64">
        <f>MATCH($C21,REPORT_DATA_BY_DISTRICT!$A:$A, 0)</f>
        <v>293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11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25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37</v>
      </c>
      <c r="Q21" s="10">
        <f>IFERROR(INDEX(REPORT_DATA_BY_DISTRICT!$A:$AH,$D21,MATCH(Q$8,REPORT_DATA_BY_DISTRICT!$A$1:$AH$1,0)), "")</f>
        <v>16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30</v>
      </c>
    </row>
    <row r="22" spans="3:19" ht="15" customHeight="1">
      <c r="C22" s="64" t="str">
        <f>CONCATENATE(YEAR,":",MONTH,":4:",WEEKLY_REPORT_DAY,":", $A$1)</f>
        <v>2016:3:4:7:SANCHONG</v>
      </c>
      <c r="D22" s="64">
        <f>MATCH($C22,REPORT_DATA_BY_DISTRICT!$A:$A, 0)</f>
        <v>323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10</v>
      </c>
      <c r="K22" s="10">
        <f>IFERROR(INDEX(REPORT_DATA_BY_DISTRICT!$A:$AH,$D22,MATCH(K$8,REPORT_DATA_BY_DISTRICT!$A$1:$AH$1,0)), "")</f>
        <v>10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23</v>
      </c>
      <c r="O22" s="10">
        <f>IFERROR(INDEX(REPORT_DATA_BY_DISTRICT!$A:$AH,$D22,MATCH(O$8,REPORT_DATA_BY_DISTRICT!$A$1:$AH$1,0)), "")</f>
        <v>13</v>
      </c>
      <c r="P22" s="10">
        <f>IFERROR(INDEX(REPORT_DATA_BY_DISTRICT!$A:$AH,$D22,MATCH(P$8,REPORT_DATA_BY_DISTRICT!$A$1:$AH$1,0)), "")</f>
        <v>31</v>
      </c>
      <c r="Q22" s="10">
        <f>IFERROR(INDEX(REPORT_DATA_BY_DISTRICT!$A:$AH,$D22,MATCH(Q$8,REPORT_DATA_BY_DISTRICT!$A$1:$AH$1,0)), "")</f>
        <v>20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34</v>
      </c>
    </row>
    <row r="23" spans="3:19" ht="15" customHeight="1">
      <c r="C23" s="64" t="str">
        <f>CONCATENATE(YEAR,":",MONTH,":5:",WEEKLY_REPORT_DAY,":", $A$1)</f>
        <v>2016:3:5:7:SANCHONG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34</v>
      </c>
      <c r="K24" s="17">
        <f t="shared" si="1"/>
        <v>36</v>
      </c>
      <c r="L24" s="49">
        <f t="shared" si="1"/>
        <v>2</v>
      </c>
      <c r="M24" s="17">
        <f t="shared" si="1"/>
        <v>0</v>
      </c>
      <c r="N24" s="52">
        <f t="shared" si="1"/>
        <v>85</v>
      </c>
      <c r="O24" s="17">
        <f t="shared" si="1"/>
        <v>35</v>
      </c>
      <c r="P24" s="17">
        <f t="shared" si="1"/>
        <v>126</v>
      </c>
      <c r="Q24" s="17">
        <f t="shared" si="1"/>
        <v>62</v>
      </c>
      <c r="R24" s="17">
        <f t="shared" si="1"/>
        <v>8</v>
      </c>
      <c r="S24" s="17">
        <f>SUM(S19:S23)</f>
        <v>129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5" priority="1">
      <formula>J12=""</formula>
    </cfRule>
    <cfRule type="expression" dxfId="54" priority="2">
      <formula>AND(M$9&lt;&gt;"",M12&gt;=M$9)</formula>
    </cfRule>
    <cfRule type="expression" dxfId="53" priority="3">
      <formula>AND(M$10&lt;&gt;"",M12&lt;M$10)</formula>
    </cfRule>
    <cfRule type="expression" dxfId="5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4" sqref="E4:E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2016:1:2:7:SANCHONG</v>
      </c>
      <c r="AP77" s="27">
        <f t="shared" ref="AP77:AP88" ca="1" si="12">MATCH(AO77,INDIRECT(CONCATENATE($X$93,"$A:$A")),0)</f>
        <v>11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12</v>
      </c>
      <c r="AS77" s="21">
        <f t="shared" ca="1" si="13"/>
        <v>0</v>
      </c>
      <c r="AT77" s="21">
        <f t="shared" ca="1" si="13"/>
        <v>3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2016:1:3:7:SANCHONG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2016:1:4:7:SANCHONG</v>
      </c>
      <c r="AP79" s="27">
        <f t="shared" ca="1" si="12"/>
        <v>43</v>
      </c>
      <c r="AQ79" s="21">
        <f t="shared" ca="1" si="13"/>
        <v>0</v>
      </c>
      <c r="AR79" s="21">
        <f t="shared" ca="1" si="13"/>
        <v>13</v>
      </c>
      <c r="AS79" s="21">
        <f t="shared" ca="1" si="13"/>
        <v>4</v>
      </c>
      <c r="AT79" s="21">
        <f t="shared" ca="1" si="13"/>
        <v>10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2016:1:5:7:SANCHONG</v>
      </c>
      <c r="AP80" s="27">
        <f t="shared" ca="1" si="12"/>
        <v>75</v>
      </c>
      <c r="AQ80" s="21">
        <f t="shared" ca="1" si="13"/>
        <v>2</v>
      </c>
      <c r="AR80" s="21">
        <f t="shared" ca="1" si="13"/>
        <v>11</v>
      </c>
      <c r="AS80" s="21">
        <f t="shared" ca="1" si="13"/>
        <v>5</v>
      </c>
      <c r="AT80" s="21">
        <f t="shared" ca="1" si="13"/>
        <v>14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2016:2:1:7:SANCHONG</v>
      </c>
      <c r="AP81" s="27">
        <f t="shared" ca="1" si="12"/>
        <v>107</v>
      </c>
      <c r="AQ81" s="21">
        <f t="shared" ca="1" si="13"/>
        <v>0</v>
      </c>
      <c r="AR81" s="21">
        <f t="shared" ca="1" si="13"/>
        <v>16</v>
      </c>
      <c r="AS81" s="21">
        <f t="shared" ca="1" si="13"/>
        <v>7</v>
      </c>
      <c r="AT81" s="21">
        <f t="shared" ca="1" si="13"/>
        <v>26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2016:2:2:7:SANCHONG</v>
      </c>
      <c r="AP82" s="27">
        <f t="shared" ca="1" si="12"/>
        <v>139</v>
      </c>
      <c r="AQ82" s="21">
        <f t="shared" ca="1" si="13"/>
        <v>0</v>
      </c>
      <c r="AR82" s="21">
        <f t="shared" ca="1" si="13"/>
        <v>19</v>
      </c>
      <c r="AS82" s="21">
        <f t="shared" ca="1" si="13"/>
        <v>6</v>
      </c>
      <c r="AT82" s="21">
        <f t="shared" ca="1" si="13"/>
        <v>19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2016:2:3:7:SANCHONG</v>
      </c>
      <c r="AP83" s="27">
        <f t="shared" ca="1" si="12"/>
        <v>171</v>
      </c>
      <c r="AQ83" s="21">
        <f t="shared" ca="1" si="13"/>
        <v>0</v>
      </c>
      <c r="AR83" s="21">
        <f t="shared" ca="1" si="13"/>
        <v>19</v>
      </c>
      <c r="AS83" s="21">
        <f t="shared" ca="1" si="13"/>
        <v>3</v>
      </c>
      <c r="AT83" s="21">
        <f t="shared" ca="1" si="13"/>
        <v>25</v>
      </c>
      <c r="AU83" s="21">
        <f t="shared" ca="1" si="13"/>
        <v>4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2016:2:4:7:SANCHONG</v>
      </c>
      <c r="AP84" s="27">
        <f t="shared" ca="1" si="12"/>
        <v>203</v>
      </c>
      <c r="AQ84" s="21">
        <f t="shared" ca="1" si="13"/>
        <v>0</v>
      </c>
      <c r="AR84" s="21">
        <f t="shared" ca="1" si="13"/>
        <v>20</v>
      </c>
      <c r="AS84" s="21">
        <f t="shared" ca="1" si="13"/>
        <v>8</v>
      </c>
      <c r="AT84" s="21">
        <f t="shared" ca="1" si="13"/>
        <v>16</v>
      </c>
      <c r="AU84" s="21">
        <f t="shared" ca="1" si="13"/>
        <v>2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2016:3:1:7:SANCHONG</v>
      </c>
      <c r="AP85" s="27">
        <f t="shared" ca="1" si="12"/>
        <v>234</v>
      </c>
      <c r="AQ85" s="21">
        <f t="shared" ca="1" si="13"/>
        <v>0</v>
      </c>
      <c r="AR85" s="21">
        <f t="shared" ca="1" si="13"/>
        <v>19</v>
      </c>
      <c r="AS85" s="21">
        <f t="shared" ca="1" si="13"/>
        <v>13</v>
      </c>
      <c r="AT85" s="21">
        <f t="shared" ca="1" si="13"/>
        <v>9</v>
      </c>
      <c r="AU85" s="21">
        <f t="shared" ca="1" si="13"/>
        <v>4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2016:3:2:7:SANCHONG</v>
      </c>
      <c r="AP86" s="27">
        <f t="shared" ca="1" si="12"/>
        <v>264</v>
      </c>
      <c r="AQ86" s="21">
        <f t="shared" ca="1" si="13"/>
        <v>0</v>
      </c>
      <c r="AR86" s="21">
        <f t="shared" ca="1" si="13"/>
        <v>18</v>
      </c>
      <c r="AS86" s="21">
        <f t="shared" ca="1" si="13"/>
        <v>2</v>
      </c>
      <c r="AT86" s="21">
        <f t="shared" ca="1" si="13"/>
        <v>17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2016:3:3:7:SANCHONG</v>
      </c>
      <c r="AP87" s="27">
        <f t="shared" ca="1" si="12"/>
        <v>293</v>
      </c>
      <c r="AQ87" s="21">
        <f t="shared" ca="1" si="13"/>
        <v>0</v>
      </c>
      <c r="AR87" s="21">
        <f t="shared" ca="1" si="13"/>
        <v>25</v>
      </c>
      <c r="AS87" s="21">
        <f t="shared" ca="1" si="13"/>
        <v>7</v>
      </c>
      <c r="AT87" s="21">
        <f t="shared" ca="1" si="13"/>
        <v>16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2016:3:4:7:SANCHONG</v>
      </c>
      <c r="AP88" s="27">
        <f t="shared" ca="1" si="12"/>
        <v>323</v>
      </c>
      <c r="AQ88" s="21">
        <f t="shared" ca="1" si="13"/>
        <v>0</v>
      </c>
      <c r="AR88" s="21">
        <f t="shared" ca="1" si="13"/>
        <v>23</v>
      </c>
      <c r="AS88" s="21">
        <f t="shared" ca="1" si="13"/>
        <v>13</v>
      </c>
      <c r="AT88" s="21">
        <f t="shared" ca="1" si="13"/>
        <v>20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2013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2750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2751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Sanchong District</v>
      </c>
    </row>
    <row r="108" spans="23:50">
      <c r="X108" s="40" t="str">
        <f>$X$92</f>
        <v>三重地區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0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1921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2361</v>
      </c>
      <c r="E2" s="75" t="str">
        <f>$A$3</f>
        <v>北臺北地帶</v>
      </c>
      <c r="F2" s="26" t="s">
        <v>806</v>
      </c>
      <c r="G2" s="77">
        <f>$A$6</f>
        <v>60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2362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2363</v>
      </c>
      <c r="E4" s="82">
        <f>DATE</f>
        <v>42456</v>
      </c>
      <c r="F4" s="23" t="s">
        <v>804</v>
      </c>
      <c r="G4" s="24"/>
      <c r="H4" s="84">
        <f>ROUND($G$2/12*MONTH,0)</f>
        <v>15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2327</v>
      </c>
      <c r="E5" s="83"/>
      <c r="F5" s="5" t="s">
        <v>805</v>
      </c>
      <c r="G5" s="6"/>
      <c r="H5" s="87">
        <f ca="1">NORTH_ZONE_GRAPH!$AC$89</f>
        <v>4</v>
      </c>
      <c r="I5" s="88"/>
      <c r="J5" s="88"/>
      <c r="K5" s="89"/>
      <c r="L5" s="45">
        <f ca="1">$M$30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60</v>
      </c>
      <c r="E6" s="34" t="str">
        <f>$A$4</f>
        <v>North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2364</v>
      </c>
      <c r="B11" s="1"/>
      <c r="E11" s="5" t="str">
        <f ca="1"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2072</v>
      </c>
      <c r="C12" s="64" t="str">
        <f>CONCATENATE(YEAR,":",MONTH,":",WEEK,":",WEEKDAY,":",$B12)</f>
        <v>2016:3:4:7:SHILIN_ZL</v>
      </c>
      <c r="D12" s="64">
        <f>MATCH($C12,REPORT_DATA_BY_COMP!$A:$A,0)</f>
        <v>1021</v>
      </c>
      <c r="E12" s="65" t="str">
        <f>SUBSTITUTE(VLOOKUP($B12,COMP_LIST!$A:$AA,5,FALSE),"EL","")</f>
        <v>E. Sessions ZL / Aiono ZL</v>
      </c>
      <c r="F12" s="4" t="str">
        <f>VLOOKUP($B12,COMP_LIST!$A:$AA,3,FALSE)</f>
        <v>Shilin ZL</v>
      </c>
      <c r="G12" s="4" t="str">
        <f>VLOOKUP($B12,COMP_LIST!$A:$AA,4,FALSE)</f>
        <v>士林 ZL</v>
      </c>
      <c r="H12" s="10">
        <f ca="1">IFERROR(INDEX(REPORT_DATA_BY_COMP!$A:$AH,$D12,MATCH(H$8,REPORT_DATA_BY_COMP!$A$1:$AH$1,0)), "")</f>
        <v>0</v>
      </c>
      <c r="I12" s="10">
        <f ca="1">IFERROR(INDEX(REPORT_DATA_BY_COMP!$A:$AH,$D12,MATCH(I$8,REPORT_DATA_BY_COMP!$A$1:$AH$1,0)), "")</f>
        <v>0</v>
      </c>
      <c r="J12" s="10">
        <f ca="1">IFERROR(INDEX(REPORT_DATA_BY_COMP!$A:$AH,$D12,MATCH(J$8,REPORT_DATA_BY_COMP!$A$1:$AH$1,0)), "")</f>
        <v>0</v>
      </c>
      <c r="K12" s="10">
        <f ca="1">IFERROR(INDEX(REPORT_DATA_BY_COMP!$A:$AH,$D12,MATCH(K$8,REPORT_DATA_BY_COMP!$A$1:$AH$1,0)), "")</f>
        <v>3</v>
      </c>
      <c r="L12" s="47">
        <f ca="1">IFERROR(INDEX(REPORT_DATA_BY_COMP!$A:$AH,$D12,MATCH(L$8,REPORT_DATA_BY_COMP!$A$1:$AH$1,0)), "")</f>
        <v>0</v>
      </c>
      <c r="M12" s="59">
        <f ca="1">IFERROR(INDEX(REPORT_DATA_BY_COMP!$A:$AH,$D12,MATCH(M$8,REPORT_DATA_BY_COMP!$A$1:$AH$1,0)), "")</f>
        <v>0</v>
      </c>
      <c r="N12" s="50">
        <f ca="1">IFERROR(INDEX(REPORT_DATA_BY_COMP!$A:$AH,$D12,MATCH(N$8,REPORT_DATA_BY_COMP!$A$1:$AH$1,0)), "")</f>
        <v>6</v>
      </c>
      <c r="O12" s="10">
        <f ca="1">IFERROR(INDEX(REPORT_DATA_BY_COMP!$A:$AH,$D12,MATCH(O$8,REPORT_DATA_BY_COMP!$A$1:$AH$1,0)), "")</f>
        <v>2</v>
      </c>
      <c r="P12" s="10">
        <f ca="1">IFERROR(INDEX(REPORT_DATA_BY_COMP!$A:$AH,$D12,MATCH(P$8,REPORT_DATA_BY_COMP!$A$1:$AH$1,0)), "")</f>
        <v>9</v>
      </c>
      <c r="Q12" s="10">
        <f ca="1">IFERROR(INDEX(REPORT_DATA_BY_COMP!$A:$AH,$D12,MATCH(Q$8,REPORT_DATA_BY_COMP!$A$1:$AH$1,0)), "")</f>
        <v>12</v>
      </c>
      <c r="R12" s="10">
        <f ca="1">IFERROR(INDEX(REPORT_DATA_BY_COMP!$A:$AH,$D12,MATCH(R$8,REPORT_DATA_BY_COMP!$A$1:$AH$1,0)), "")</f>
        <v>0</v>
      </c>
      <c r="S12" s="10">
        <f ca="1">IFERROR(INDEX(REPORT_DATA_BY_COMP!$A:$AH,$D12,MATCH(S$8,REPORT_DATA_BY_COMP!$A$1:$AH$1,0)), "")</f>
        <v>18</v>
      </c>
    </row>
    <row r="13" spans="1:19" ht="15" customHeight="1">
      <c r="A13" s="1"/>
      <c r="B13" s="1" t="s">
        <v>2138</v>
      </c>
      <c r="C13" s="64" t="str">
        <f>CONCATENATE(YEAR,":",MONTH,":",WEEK,":",WEEKDAY,":",$B13)</f>
        <v>2016:3:4:7:TIANMU_A_E</v>
      </c>
      <c r="D13" s="64">
        <f>MATCH($C13,REPORT_DATA_BY_COMP!$A:$A,0)</f>
        <v>1038</v>
      </c>
      <c r="E13" s="65" t="str">
        <f>SUBSTITUTE(VLOOKUP($B13,COMP_LIST!$A:$AA,5,FALSE),"EL","")</f>
        <v>E. Matua DL / Chia</v>
      </c>
      <c r="F13" s="4" t="str">
        <f>VLOOKUP($B13,COMP_LIST!$A:$AA,3,FALSE)</f>
        <v>Tianmu A E</v>
      </c>
      <c r="G13" s="4" t="str">
        <f>VLOOKUP($B13,COMP_LIST!$A:$AA,4,FALSE)</f>
        <v>天母 A 長老</v>
      </c>
      <c r="H13" s="10">
        <f ca="1">IFERROR(INDEX(REPORT_DATA_BY_COMP!$A:$AH,$D13,MATCH(H$8,REPORT_DATA_BY_COMP!$A$1:$AH$1,0)), "")</f>
        <v>0</v>
      </c>
      <c r="I13" s="10">
        <f ca="1">IFERROR(INDEX(REPORT_DATA_BY_COMP!$A:$AH,$D13,MATCH(I$8,REPORT_DATA_BY_COMP!$A$1:$AH$1,0)), "")</f>
        <v>0</v>
      </c>
      <c r="J13" s="10">
        <f ca="1">IFERROR(INDEX(REPORT_DATA_BY_COMP!$A:$AH,$D13,MATCH(J$8,REPORT_DATA_BY_COMP!$A$1:$AH$1,0)), "")</f>
        <v>1</v>
      </c>
      <c r="K13" s="10">
        <f ca="1">IFERROR(INDEX(REPORT_DATA_BY_COMP!$A:$AH,$D13,MATCH(K$8,REPORT_DATA_BY_COMP!$A$1:$AH$1,0)), "")</f>
        <v>4</v>
      </c>
      <c r="L13" s="47">
        <f ca="1">IFERROR(INDEX(REPORT_DATA_BY_COMP!$A:$AH,$D13,MATCH(L$8,REPORT_DATA_BY_COMP!$A$1:$AH$1,0)), "")</f>
        <v>0</v>
      </c>
      <c r="M13" s="56">
        <f ca="1">IFERROR(INDEX(REPORT_DATA_BY_COMP!$A:$AH,$D13,MATCH(M$8,REPORT_DATA_BY_COMP!$A$1:$AH$1,0)), "")</f>
        <v>0</v>
      </c>
      <c r="N13" s="50">
        <f ca="1">IFERROR(INDEX(REPORT_DATA_BY_COMP!$A:$AH,$D13,MATCH(N$8,REPORT_DATA_BY_COMP!$A$1:$AH$1,0)), "")</f>
        <v>6</v>
      </c>
      <c r="O13" s="10">
        <f ca="1">IFERROR(INDEX(REPORT_DATA_BY_COMP!$A:$AH,$D13,MATCH(O$8,REPORT_DATA_BY_COMP!$A$1:$AH$1,0)), "")</f>
        <v>2</v>
      </c>
      <c r="P13" s="10">
        <f ca="1">IFERROR(INDEX(REPORT_DATA_BY_COMP!$A:$AH,$D13,MATCH(P$8,REPORT_DATA_BY_COMP!$A$1:$AH$1,0)), "")</f>
        <v>8</v>
      </c>
      <c r="Q13" s="10">
        <f ca="1">IFERROR(INDEX(REPORT_DATA_BY_COMP!$A:$AH,$D13,MATCH(Q$8,REPORT_DATA_BY_COMP!$A$1:$AH$1,0)), "")</f>
        <v>2</v>
      </c>
      <c r="R13" s="10">
        <f ca="1">IFERROR(INDEX(REPORT_DATA_BY_COMP!$A:$AH,$D13,MATCH(R$8,REPORT_DATA_BY_COMP!$A$1:$AH$1,0)), "")</f>
        <v>0</v>
      </c>
      <c r="S13" s="10">
        <f ca="1">IFERROR(INDEX(REPORT_DATA_BY_COMP!$A:$AH,$D13,MATCH(S$8,REPORT_DATA_BY_COMP!$A$1:$AH$1,0)), "")</f>
        <v>12</v>
      </c>
    </row>
    <row r="14" spans="1:19" ht="15" customHeight="1">
      <c r="A14" s="1"/>
      <c r="B14" s="1" t="s">
        <v>2143</v>
      </c>
      <c r="C14" s="64" t="str">
        <f>CONCATENATE(YEAR,":",MONTH,":",WEEK,":",WEEKDAY,":",$B14)</f>
        <v>2016:3:4:7:TIANMU_B_E</v>
      </c>
      <c r="D14" s="64">
        <f>MATCH($C14,REPORT_DATA_BY_COMP!$A:$A,0)</f>
        <v>1039</v>
      </c>
      <c r="E14" s="65" t="str">
        <f>SUBSTITUTE(VLOOKUP($B14,COMP_LIST!$A:$AA,5,FALSE),"EL","")</f>
        <v>E. Huntsman / Johnson</v>
      </c>
      <c r="F14" s="4" t="str">
        <f>VLOOKUP($B14,COMP_LIST!$A:$AA,3,FALSE)</f>
        <v>Tuanmu B E</v>
      </c>
      <c r="G14" s="4" t="str">
        <f>VLOOKUP($B14,COMP_LIST!$A:$AA,4,FALSE)</f>
        <v>天母 B 長老</v>
      </c>
      <c r="H14" s="10">
        <f ca="1">IFERROR(INDEX(REPORT_DATA_BY_COMP!$A:$AH,$D14,MATCH(H$8,REPORT_DATA_BY_COMP!$A$1:$AH$1,0)), "")</f>
        <v>0</v>
      </c>
      <c r="I14" s="10">
        <f ca="1">IFERROR(INDEX(REPORT_DATA_BY_COMP!$A:$AH,$D14,MATCH(I$8,REPORT_DATA_BY_COMP!$A$1:$AH$1,0)), "")</f>
        <v>1</v>
      </c>
      <c r="J14" s="10">
        <f ca="1">IFERROR(INDEX(REPORT_DATA_BY_COMP!$A:$AH,$D14,MATCH(J$8,REPORT_DATA_BY_COMP!$A$1:$AH$1,0)), "")</f>
        <v>3</v>
      </c>
      <c r="K14" s="10">
        <f ca="1">IFERROR(INDEX(REPORT_DATA_BY_COMP!$A:$AH,$D14,MATCH(K$8,REPORT_DATA_BY_COMP!$A$1:$AH$1,0)), "")</f>
        <v>1</v>
      </c>
      <c r="L14" s="47">
        <f ca="1">IFERROR(INDEX(REPORT_DATA_BY_COMP!$A:$AH,$D14,MATCH(L$8,REPORT_DATA_BY_COMP!$A$1:$AH$1,0)), "")</f>
        <v>0</v>
      </c>
      <c r="M14" s="56">
        <f ca="1">IFERROR(INDEX(REPORT_DATA_BY_COMP!$A:$AH,$D14,MATCH(M$8,REPORT_DATA_BY_COMP!$A$1:$AH$1,0)), "")</f>
        <v>0</v>
      </c>
      <c r="N14" s="50">
        <f ca="1">IFERROR(INDEX(REPORT_DATA_BY_COMP!$A:$AH,$D14,MATCH(N$8,REPORT_DATA_BY_COMP!$A$1:$AH$1,0)), "")</f>
        <v>10</v>
      </c>
      <c r="O14" s="10">
        <f ca="1">IFERROR(INDEX(REPORT_DATA_BY_COMP!$A:$AH,$D14,MATCH(O$8,REPORT_DATA_BY_COMP!$A$1:$AH$1,0)), "")</f>
        <v>2</v>
      </c>
      <c r="P14" s="10">
        <f ca="1">IFERROR(INDEX(REPORT_DATA_BY_COMP!$A:$AH,$D14,MATCH(P$8,REPORT_DATA_BY_COMP!$A$1:$AH$1,0)), "")</f>
        <v>11</v>
      </c>
      <c r="Q14" s="10">
        <f ca="1">IFERROR(INDEX(REPORT_DATA_BY_COMP!$A:$AH,$D14,MATCH(Q$8,REPORT_DATA_BY_COMP!$A$1:$AH$1,0)), "")</f>
        <v>8</v>
      </c>
      <c r="R14" s="10">
        <f ca="1">IFERROR(INDEX(REPORT_DATA_BY_COMP!$A:$AH,$D14,MATCH(R$8,REPORT_DATA_BY_COMP!$A$1:$AH$1,0)), "")</f>
        <v>1</v>
      </c>
      <c r="S14" s="10">
        <f ca="1">IFERROR(INDEX(REPORT_DATA_BY_COMP!$A:$AH,$D14,MATCH(S$8,REPORT_DATA_BY_COMP!$A$1:$AH$1,0)), "")</f>
        <v>24</v>
      </c>
    </row>
    <row r="15" spans="1:19" ht="15" customHeight="1">
      <c r="A15" s="1"/>
      <c r="B15" s="1" t="s">
        <v>2077</v>
      </c>
      <c r="C15" s="64" t="str">
        <f>CONCATENATE(YEAR,":",MONTH,":",WEEK,":",WEEKDAY,":",$B15)</f>
        <v>2016:3:4:7:SHILIN_S</v>
      </c>
      <c r="D15" s="64">
        <f>MATCH($C15,REPORT_DATA_BY_COMP!$A:$A,0)</f>
        <v>1020</v>
      </c>
      <c r="E15" s="65" t="str">
        <f>SUBSTITUTE(VLOOKUP($B15,COMP_LIST!$A:$AA,5,FALSE),"EL","")</f>
        <v>S. Chan / Hsiao</v>
      </c>
      <c r="F15" s="4" t="str">
        <f>VLOOKUP($B15,COMP_LIST!$A:$AA,3,FALSE)</f>
        <v>Shilin S</v>
      </c>
      <c r="G15" s="4" t="str">
        <f>VLOOKUP($B15,COMP_LIST!$A:$AA,4,FALSE)</f>
        <v>士林姐妹</v>
      </c>
      <c r="H15" s="10">
        <f ca="1">IFERROR(INDEX(REPORT_DATA_BY_COMP!$A:$AH,$D15,MATCH(H$8,REPORT_DATA_BY_COMP!$A$1:$AH$1,0)), "")</f>
        <v>0</v>
      </c>
      <c r="I15" s="10">
        <f ca="1">IFERROR(INDEX(REPORT_DATA_BY_COMP!$A:$AH,$D15,MATCH(I$8,REPORT_DATA_BY_COMP!$A$1:$AH$1,0)), "")</f>
        <v>0</v>
      </c>
      <c r="J15" s="10">
        <f ca="1">IFERROR(INDEX(REPORT_DATA_BY_COMP!$A:$AH,$D15,MATCH(J$8,REPORT_DATA_BY_COMP!$A$1:$AH$1,0)), "")</f>
        <v>0</v>
      </c>
      <c r="K15" s="10">
        <f ca="1">IFERROR(INDEX(REPORT_DATA_BY_COMP!$A:$AH,$D15,MATCH(K$8,REPORT_DATA_BY_COMP!$A$1:$AH$1,0)), "")</f>
        <v>4</v>
      </c>
      <c r="L15" s="47">
        <f ca="1">IFERROR(INDEX(REPORT_DATA_BY_COMP!$A:$AH,$D15,MATCH(L$8,REPORT_DATA_BY_COMP!$A$1:$AH$1,0)), "")</f>
        <v>0</v>
      </c>
      <c r="M15" s="56">
        <f ca="1">IFERROR(INDEX(REPORT_DATA_BY_COMP!$A:$AH,$D15,MATCH(M$8,REPORT_DATA_BY_COMP!$A$1:$AH$1,0)), "")</f>
        <v>0</v>
      </c>
      <c r="N15" s="50">
        <f ca="1">IFERROR(INDEX(REPORT_DATA_BY_COMP!$A:$AH,$D15,MATCH(N$8,REPORT_DATA_BY_COMP!$A$1:$AH$1,0)), "")</f>
        <v>7</v>
      </c>
      <c r="O15" s="10">
        <f ca="1">IFERROR(INDEX(REPORT_DATA_BY_COMP!$A:$AH,$D15,MATCH(O$8,REPORT_DATA_BY_COMP!$A$1:$AH$1,0)), "")</f>
        <v>3</v>
      </c>
      <c r="P15" s="10">
        <f ca="1">IFERROR(INDEX(REPORT_DATA_BY_COMP!$A:$AH,$D15,MATCH(P$8,REPORT_DATA_BY_COMP!$A$1:$AH$1,0)), "")</f>
        <v>8</v>
      </c>
      <c r="Q15" s="10">
        <f ca="1">IFERROR(INDEX(REPORT_DATA_BY_COMP!$A:$AH,$D15,MATCH(Q$8,REPORT_DATA_BY_COMP!$A$1:$AH$1,0)), "")</f>
        <v>1</v>
      </c>
      <c r="R15" s="10">
        <f ca="1">IFERROR(INDEX(REPORT_DATA_BY_COMP!$A:$AH,$D15,MATCH(R$8,REPORT_DATA_BY_COMP!$A$1:$AH$1,0)), "")</f>
        <v>3</v>
      </c>
      <c r="S15" s="10">
        <f ca="1">IFERROR(INDEX(REPORT_DATA_BY_COMP!$A:$AH,$D15,MATCH(S$8,REPORT_DATA_BY_COMP!$A$1:$AH$1,0)), "")</f>
        <v>3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ca="1" si="0">SUM(H12:H15)</f>
        <v>0</v>
      </c>
      <c r="I16" s="11">
        <f t="shared" ca="1" si="0"/>
        <v>1</v>
      </c>
      <c r="J16" s="11">
        <f t="shared" ca="1" si="0"/>
        <v>4</v>
      </c>
      <c r="K16" s="11">
        <f t="shared" ca="1" si="0"/>
        <v>12</v>
      </c>
      <c r="L16" s="48">
        <f t="shared" ca="1" si="0"/>
        <v>0</v>
      </c>
      <c r="M16" s="57">
        <f t="shared" ca="1" si="0"/>
        <v>0</v>
      </c>
      <c r="N16" s="51">
        <f t="shared" ca="1" si="0"/>
        <v>29</v>
      </c>
      <c r="O16" s="11">
        <f t="shared" ca="1" si="0"/>
        <v>9</v>
      </c>
      <c r="P16" s="11">
        <f t="shared" ca="1" si="0"/>
        <v>36</v>
      </c>
      <c r="Q16" s="11">
        <f t="shared" ca="1" si="0"/>
        <v>23</v>
      </c>
      <c r="R16" s="11">
        <f t="shared" ca="1" si="0"/>
        <v>4</v>
      </c>
      <c r="S16" s="11">
        <f t="shared" ca="1" si="0"/>
        <v>57</v>
      </c>
    </row>
    <row r="17" spans="1:19" ht="15" customHeight="1">
      <c r="A17" s="1" t="s">
        <v>2365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1918</v>
      </c>
      <c r="C18" s="64" t="str">
        <f>CONCATENATE(YEAR,":",MONTH,":",WEEK,":",WEEKDAY,":",$B18)</f>
        <v>2016:3:4:7:BEITOU_E</v>
      </c>
      <c r="D18" s="64">
        <f>MATCH($C18,REPORT_DATA_BY_COMP!$A:$A,0)</f>
        <v>987</v>
      </c>
      <c r="E18" s="65" t="str">
        <f>SUBSTITUTE(VLOOKUP($B18,COMP_LIST!$A:$AA,5,FALSE),"EL","")</f>
        <v xml:space="preserve">E. Dixon / Facer </v>
      </c>
      <c r="F18" s="4" t="str">
        <f>VLOOKUP($B18,COMP_LIST!$A:$AA,3,FALSE)</f>
        <v>Beitou E</v>
      </c>
      <c r="G18" s="4" t="str">
        <f>VLOOKUP($B18,COMP_LIST!$A:$AA,4,FALSE)</f>
        <v>北投長老</v>
      </c>
      <c r="H18" s="10">
        <f ca="1">IFERROR(INDEX(REPORT_DATA_BY_COMP!$A:$AH,$D18,MATCH(H$8,REPORT_DATA_BY_COMP!$A$1:$AH$1,0)), "")</f>
        <v>0</v>
      </c>
      <c r="I18" s="10">
        <f ca="1">IFERROR(INDEX(REPORT_DATA_BY_COMP!$A:$AH,$D18,MATCH(I$8,REPORT_DATA_BY_COMP!$A$1:$AH$1,0)), "")</f>
        <v>2</v>
      </c>
      <c r="J18" s="10">
        <f ca="1">IFERROR(INDEX(REPORT_DATA_BY_COMP!$A:$AH,$D18,MATCH(J$8,REPORT_DATA_BY_COMP!$A$1:$AH$1,0)), "")</f>
        <v>3</v>
      </c>
      <c r="K18" s="10">
        <f ca="1">IFERROR(INDEX(REPORT_DATA_BY_COMP!$A:$AH,$D18,MATCH(K$8,REPORT_DATA_BY_COMP!$A$1:$AH$1,0)), "")</f>
        <v>4</v>
      </c>
      <c r="L18" s="47">
        <f ca="1">IFERROR(INDEX(REPORT_DATA_BY_COMP!$A:$AH,$D18,MATCH(L$8,REPORT_DATA_BY_COMP!$A$1:$AH$1,0)), "")</f>
        <v>1</v>
      </c>
      <c r="M18" s="56">
        <f ca="1">IFERROR(INDEX(REPORT_DATA_BY_COMP!$A:$AH,$D18,MATCH(M$8,REPORT_DATA_BY_COMP!$A$1:$AH$1,0)), "")</f>
        <v>0</v>
      </c>
      <c r="N18" s="50">
        <f ca="1">IFERROR(INDEX(REPORT_DATA_BY_COMP!$A:$AH,$D18,MATCH(N$8,REPORT_DATA_BY_COMP!$A$1:$AH$1,0)), "")</f>
        <v>9</v>
      </c>
      <c r="O18" s="10">
        <f ca="1">IFERROR(INDEX(REPORT_DATA_BY_COMP!$A:$AH,$D18,MATCH(O$8,REPORT_DATA_BY_COMP!$A$1:$AH$1,0)), "")</f>
        <v>3</v>
      </c>
      <c r="P18" s="10">
        <f ca="1">IFERROR(INDEX(REPORT_DATA_BY_COMP!$A:$AH,$D18,MATCH(P$8,REPORT_DATA_BY_COMP!$A$1:$AH$1,0)), "")</f>
        <v>14</v>
      </c>
      <c r="Q18" s="10">
        <f ca="1">IFERROR(INDEX(REPORT_DATA_BY_COMP!$A:$AH,$D18,MATCH(Q$8,REPORT_DATA_BY_COMP!$A$1:$AH$1,0)), "")</f>
        <v>10</v>
      </c>
      <c r="R18" s="10">
        <f ca="1">IFERROR(INDEX(REPORT_DATA_BY_COMP!$A:$AH,$D18,MATCH(R$8,REPORT_DATA_BY_COMP!$A$1:$AH$1,0)), "")</f>
        <v>0</v>
      </c>
      <c r="S18" s="10">
        <f ca="1">IFERROR(INDEX(REPORT_DATA_BY_COMP!$A:$AH,$D18,MATCH(S$8,REPORT_DATA_BY_COMP!$A$1:$AH$1,0)), "")</f>
        <v>20</v>
      </c>
    </row>
    <row r="19" spans="1:19" ht="15" customHeight="1">
      <c r="A19" s="1"/>
      <c r="B19" s="1" t="s">
        <v>1924</v>
      </c>
      <c r="C19" s="64" t="str">
        <f>CONCATENATE(YEAR,":",MONTH,":",WEEK,":",WEEKDAY,":",$B19)</f>
        <v>2016:3:4:7:BEITOU_S</v>
      </c>
      <c r="D19" s="64">
        <f>MATCH($C19,REPORT_DATA_BY_COMP!$A:$A,0)</f>
        <v>988</v>
      </c>
      <c r="E19" s="65" t="str">
        <f>SUBSTITUTE(VLOOKUP($B19,COMP_LIST!$A:$AA,5,FALSE),"EL","")</f>
        <v>S. Juarez / Maxwell</v>
      </c>
      <c r="F19" s="4" t="str">
        <f>VLOOKUP($B19,COMP_LIST!$A:$AA,3,FALSE)</f>
        <v>Beitou S</v>
      </c>
      <c r="G19" s="4" t="str">
        <f>VLOOKUP($B19,COMP_LIST!$A:$AA,4,FALSE)</f>
        <v>北頭姐妹</v>
      </c>
      <c r="H19" s="10">
        <f ca="1">IFERROR(INDEX(REPORT_DATA_BY_COMP!$A:$AH,$D19,MATCH(H$8,REPORT_DATA_BY_COMP!$A$1:$AH$1,0)), "")</f>
        <v>0</v>
      </c>
      <c r="I19" s="10">
        <f ca="1">IFERROR(INDEX(REPORT_DATA_BY_COMP!$A:$AH,$D19,MATCH(I$8,REPORT_DATA_BY_COMP!$A$1:$AH$1,0)), "")</f>
        <v>0</v>
      </c>
      <c r="J19" s="10">
        <f ca="1">IFERROR(INDEX(REPORT_DATA_BY_COMP!$A:$AH,$D19,MATCH(J$8,REPORT_DATA_BY_COMP!$A$1:$AH$1,0)), "")</f>
        <v>0</v>
      </c>
      <c r="K19" s="10">
        <f ca="1">IFERROR(INDEX(REPORT_DATA_BY_COMP!$A:$AH,$D19,MATCH(K$8,REPORT_DATA_BY_COMP!$A$1:$AH$1,0)), "")</f>
        <v>2</v>
      </c>
      <c r="L19" s="47">
        <f ca="1">IFERROR(INDEX(REPORT_DATA_BY_COMP!$A:$AH,$D19,MATCH(L$8,REPORT_DATA_BY_COMP!$A$1:$AH$1,0)), "")</f>
        <v>0</v>
      </c>
      <c r="M19" s="56">
        <f ca="1">IFERROR(INDEX(REPORT_DATA_BY_COMP!$A:$AH,$D19,MATCH(M$8,REPORT_DATA_BY_COMP!$A$1:$AH$1,0)), "")</f>
        <v>0</v>
      </c>
      <c r="N19" s="50">
        <f ca="1">IFERROR(INDEX(REPORT_DATA_BY_COMP!$A:$AH,$D19,MATCH(N$8,REPORT_DATA_BY_COMP!$A$1:$AH$1,0)), "")</f>
        <v>8</v>
      </c>
      <c r="O19" s="10">
        <f ca="1">IFERROR(INDEX(REPORT_DATA_BY_COMP!$A:$AH,$D19,MATCH(O$8,REPORT_DATA_BY_COMP!$A$1:$AH$1,0)), "")</f>
        <v>4</v>
      </c>
      <c r="P19" s="10">
        <f ca="1">IFERROR(INDEX(REPORT_DATA_BY_COMP!$A:$AH,$D19,MATCH(P$8,REPORT_DATA_BY_COMP!$A$1:$AH$1,0)), "")</f>
        <v>13</v>
      </c>
      <c r="Q19" s="10">
        <f ca="1">IFERROR(INDEX(REPORT_DATA_BY_COMP!$A:$AH,$D19,MATCH(Q$8,REPORT_DATA_BY_COMP!$A$1:$AH$1,0)), "")</f>
        <v>7</v>
      </c>
      <c r="R19" s="10">
        <f ca="1">IFERROR(INDEX(REPORT_DATA_BY_COMP!$A:$AH,$D19,MATCH(R$8,REPORT_DATA_BY_COMP!$A$1:$AH$1,0)), "")</f>
        <v>1</v>
      </c>
      <c r="S19" s="10">
        <f ca="1">IFERROR(INDEX(REPORT_DATA_BY_COMP!$A:$AH,$D19,MATCH(S$8,REPORT_DATA_BY_COMP!$A$1:$AH$1,0)), "")</f>
        <v>11</v>
      </c>
    </row>
    <row r="20" spans="1:19" ht="15" customHeight="1">
      <c r="A20" s="1"/>
      <c r="B20" s="1" t="s">
        <v>1933</v>
      </c>
      <c r="C20" s="64" t="str">
        <f>CONCATENATE(YEAR,":",MONTH,":",WEEK,":",WEEKDAY,":",$B20)</f>
        <v>2016:3:4:7:DANSHUI_A_E</v>
      </c>
      <c r="D20" s="64">
        <f>MATCH($C20,REPORT_DATA_BY_COMP!$A:$A,0)</f>
        <v>990</v>
      </c>
      <c r="E20" s="65" t="str">
        <f>SUBSTITUTE(VLOOKUP($B20,COMP_LIST!$A:$AA,5,FALSE),"EL","")</f>
        <v xml:space="preserve">E. Francis / Byers </v>
      </c>
      <c r="F20" s="4" t="str">
        <f>VLOOKUP($B20,COMP_LIST!$A:$AA,3,FALSE)</f>
        <v>Danshui A E</v>
      </c>
      <c r="G20" s="4" t="str">
        <f>VLOOKUP($B20,COMP_LIST!$A:$AA,4,FALSE)</f>
        <v>淡水 A 長老</v>
      </c>
      <c r="H20" s="10">
        <f ca="1">IFERROR(INDEX(REPORT_DATA_BY_COMP!$A:$AH,$D20,MATCH(H$8,REPORT_DATA_BY_COMP!$A$1:$AH$1,0)), "")</f>
        <v>0</v>
      </c>
      <c r="I20" s="10">
        <f ca="1">IFERROR(INDEX(REPORT_DATA_BY_COMP!$A:$AH,$D20,MATCH(I$8,REPORT_DATA_BY_COMP!$A$1:$AH$1,0)), "")</f>
        <v>0</v>
      </c>
      <c r="J20" s="10">
        <f ca="1">IFERROR(INDEX(REPORT_DATA_BY_COMP!$A:$AH,$D20,MATCH(J$8,REPORT_DATA_BY_COMP!$A$1:$AH$1,0)), "")</f>
        <v>1</v>
      </c>
      <c r="K20" s="10">
        <f ca="1">IFERROR(INDEX(REPORT_DATA_BY_COMP!$A:$AH,$D20,MATCH(K$8,REPORT_DATA_BY_COMP!$A$1:$AH$1,0)), "")</f>
        <v>1</v>
      </c>
      <c r="L20" s="47">
        <f ca="1">IFERROR(INDEX(REPORT_DATA_BY_COMP!$A:$AH,$D20,MATCH(L$8,REPORT_DATA_BY_COMP!$A$1:$AH$1,0)), "")</f>
        <v>0</v>
      </c>
      <c r="M20" s="56">
        <f ca="1">IFERROR(INDEX(REPORT_DATA_BY_COMP!$A:$AH,$D20,MATCH(M$8,REPORT_DATA_BY_COMP!$A$1:$AH$1,0)), "")</f>
        <v>0</v>
      </c>
      <c r="N20" s="50">
        <f ca="1">IFERROR(INDEX(REPORT_DATA_BY_COMP!$A:$AH,$D20,MATCH(N$8,REPORT_DATA_BY_COMP!$A$1:$AH$1,0)), "")</f>
        <v>2</v>
      </c>
      <c r="O20" s="10">
        <f ca="1">IFERROR(INDEX(REPORT_DATA_BY_COMP!$A:$AH,$D20,MATCH(O$8,REPORT_DATA_BY_COMP!$A$1:$AH$1,0)), "")</f>
        <v>3</v>
      </c>
      <c r="P20" s="10">
        <f ca="1">IFERROR(INDEX(REPORT_DATA_BY_COMP!$A:$AH,$D20,MATCH(P$8,REPORT_DATA_BY_COMP!$A$1:$AH$1,0)), "")</f>
        <v>1</v>
      </c>
      <c r="Q20" s="10">
        <f ca="1">IFERROR(INDEX(REPORT_DATA_BY_COMP!$A:$AH,$D20,MATCH(Q$8,REPORT_DATA_BY_COMP!$A$1:$AH$1,0)), "")</f>
        <v>1</v>
      </c>
      <c r="R20" s="10">
        <f ca="1">IFERROR(INDEX(REPORT_DATA_BY_COMP!$A:$AH,$D20,MATCH(R$8,REPORT_DATA_BY_COMP!$A$1:$AH$1,0)), "")</f>
        <v>0</v>
      </c>
      <c r="S20" s="10">
        <f ca="1">IFERROR(INDEX(REPORT_DATA_BY_COMP!$A:$AH,$D20,MATCH(S$8,REPORT_DATA_BY_COMP!$A$1:$AH$1,0)), "")</f>
        <v>9</v>
      </c>
    </row>
    <row r="21" spans="1:19" ht="15" customHeight="1">
      <c r="A21" s="1"/>
      <c r="B21" s="1" t="s">
        <v>1938</v>
      </c>
      <c r="C21" s="64" t="str">
        <f>CONCATENATE(YEAR,":",MONTH,":",WEEK,":",WEEKDAY,":",$B21)</f>
        <v>2016:3:4:7:DANSHUI_B_E</v>
      </c>
      <c r="D21" s="64">
        <f>MATCH($C21,REPORT_DATA_BY_COMP!$A:$A,0)</f>
        <v>991</v>
      </c>
      <c r="E21" s="65" t="str">
        <f>SUBSTITUTE(VLOOKUP($B21,COMP_LIST!$A:$AA,5,FALSE),"EL","")</f>
        <v>E. Gray / Peterson</v>
      </c>
      <c r="F21" s="4" t="str">
        <f>VLOOKUP($B21,COMP_LIST!$A:$AA,3,FALSE)</f>
        <v>Danshui B E</v>
      </c>
      <c r="G21" s="4" t="str">
        <f>VLOOKUP($B21,COMP_LIST!$A:$AA,4,FALSE)</f>
        <v>淡水 B 長老</v>
      </c>
      <c r="H21" s="10">
        <f ca="1">IFERROR(INDEX(REPORT_DATA_BY_COMP!$A:$AH,$D21,MATCH(H$8,REPORT_DATA_BY_COMP!$A$1:$AH$1,0)), "")</f>
        <v>0</v>
      </c>
      <c r="I21" s="10">
        <f ca="1">IFERROR(INDEX(REPORT_DATA_BY_COMP!$A:$AH,$D21,MATCH(I$8,REPORT_DATA_BY_COMP!$A$1:$AH$1,0)), "")</f>
        <v>0</v>
      </c>
      <c r="J21" s="10">
        <f ca="1">IFERROR(INDEX(REPORT_DATA_BY_COMP!$A:$AH,$D21,MATCH(J$8,REPORT_DATA_BY_COMP!$A$1:$AH$1,0)), "")</f>
        <v>2</v>
      </c>
      <c r="K21" s="10">
        <f ca="1">IFERROR(INDEX(REPORT_DATA_BY_COMP!$A:$AH,$D21,MATCH(K$8,REPORT_DATA_BY_COMP!$A$1:$AH$1,0)), "")</f>
        <v>2</v>
      </c>
      <c r="L21" s="47">
        <f ca="1">IFERROR(INDEX(REPORT_DATA_BY_COMP!$A:$AH,$D21,MATCH(L$8,REPORT_DATA_BY_COMP!$A$1:$AH$1,0)), "")</f>
        <v>0</v>
      </c>
      <c r="M21" s="56">
        <f ca="1">IFERROR(INDEX(REPORT_DATA_BY_COMP!$A:$AH,$D21,MATCH(M$8,REPORT_DATA_BY_COMP!$A$1:$AH$1,0)), "")</f>
        <v>1</v>
      </c>
      <c r="N21" s="50">
        <f ca="1">IFERROR(INDEX(REPORT_DATA_BY_COMP!$A:$AH,$D21,MATCH(N$8,REPORT_DATA_BY_COMP!$A$1:$AH$1,0)), "")</f>
        <v>4</v>
      </c>
      <c r="O21" s="10">
        <f ca="1">IFERROR(INDEX(REPORT_DATA_BY_COMP!$A:$AH,$D21,MATCH(O$8,REPORT_DATA_BY_COMP!$A$1:$AH$1,0)), "")</f>
        <v>0</v>
      </c>
      <c r="P21" s="10">
        <f ca="1">IFERROR(INDEX(REPORT_DATA_BY_COMP!$A:$AH,$D21,MATCH(P$8,REPORT_DATA_BY_COMP!$A$1:$AH$1,0)), "")</f>
        <v>1</v>
      </c>
      <c r="Q21" s="10">
        <f ca="1">IFERROR(INDEX(REPORT_DATA_BY_COMP!$A:$AH,$D21,MATCH(Q$8,REPORT_DATA_BY_COMP!$A$1:$AH$1,0)), "")</f>
        <v>2</v>
      </c>
      <c r="R21" s="10">
        <f ca="1">IFERROR(INDEX(REPORT_DATA_BY_COMP!$A:$AH,$D21,MATCH(R$8,REPORT_DATA_BY_COMP!$A$1:$AH$1,0)), "")</f>
        <v>0</v>
      </c>
      <c r="S21" s="10">
        <f ca="1">IFERROR(INDEX(REPORT_DATA_BY_COMP!$A:$AH,$D21,MATCH(S$8,REPORT_DATA_BY_COMP!$A$1:$AH$1,0)), "")</f>
        <v>9</v>
      </c>
    </row>
    <row r="22" spans="1:19" ht="15" customHeight="1" thickBot="1">
      <c r="A22" s="1"/>
      <c r="B22" s="1"/>
      <c r="E22" s="8" t="s">
        <v>819</v>
      </c>
      <c r="F22" s="9"/>
      <c r="G22" s="9"/>
      <c r="H22" s="11">
        <f ca="1">SUM(H18:H21)</f>
        <v>0</v>
      </c>
      <c r="I22" s="11">
        <f t="shared" ref="I22:S22" ca="1" si="1">SUM(I18:I21)</f>
        <v>2</v>
      </c>
      <c r="J22" s="11">
        <f t="shared" ca="1" si="1"/>
        <v>6</v>
      </c>
      <c r="K22" s="11">
        <f t="shared" ca="1" si="1"/>
        <v>9</v>
      </c>
      <c r="L22" s="48">
        <f t="shared" ca="1" si="1"/>
        <v>1</v>
      </c>
      <c r="M22" s="58">
        <f t="shared" ca="1" si="1"/>
        <v>1</v>
      </c>
      <c r="N22" s="51">
        <f t="shared" ca="1" si="1"/>
        <v>23</v>
      </c>
      <c r="O22" s="11">
        <f t="shared" ca="1" si="1"/>
        <v>10</v>
      </c>
      <c r="P22" s="11">
        <f t="shared" ca="1" si="1"/>
        <v>29</v>
      </c>
      <c r="Q22" s="11">
        <f t="shared" ca="1" si="1"/>
        <v>20</v>
      </c>
      <c r="R22" s="11">
        <f t="shared" ca="1" si="1"/>
        <v>1</v>
      </c>
      <c r="S22" s="11">
        <f t="shared" ca="1" si="1"/>
        <v>49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818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2016:3:1:7:NORTH</v>
      </c>
      <c r="D25" s="64">
        <f>MATCH($C25,REPORT_DATA_BY_ZONE!$A:$A, 0)</f>
        <v>82</v>
      </c>
      <c r="E25" s="19" t="s">
        <v>796</v>
      </c>
      <c r="F25" s="13"/>
      <c r="G25" s="13"/>
      <c r="H25" s="10">
        <f ca="1">IFERROR(INDEX(REPORT_DATA_BY_ZONE!$A:$AH,$D25,MATCH(H$8,REPORT_DATA_BY_ZONE!$A$1:$AH$1,0)), "")</f>
        <v>0</v>
      </c>
      <c r="I25" s="10">
        <f ca="1">IFERROR(INDEX(REPORT_DATA_BY_ZONE!$A:$AH,$D25,MATCH(I$8,REPORT_DATA_BY_ZONE!$A$1:$AH$1,0)), "")</f>
        <v>3</v>
      </c>
      <c r="J25" s="10">
        <f ca="1">IFERROR(INDEX(REPORT_DATA_BY_ZONE!$A:$AH,$D25,MATCH(J$8,REPORT_DATA_BY_ZONE!$A$1:$AH$1,0)), "")</f>
        <v>4</v>
      </c>
      <c r="K25" s="10">
        <f ca="1">IFERROR(INDEX(REPORT_DATA_BY_ZONE!$A:$AH,$D25,MATCH(K$8,REPORT_DATA_BY_ZONE!$A$1:$AH$1,0)), "")</f>
        <v>7</v>
      </c>
      <c r="L25" s="47">
        <f ca="1">IFERROR(INDEX(REPORT_DATA_BY_ZONE!$A:$AH,$D25,MATCH(L$8,REPORT_DATA_BY_ZONE!$A$1:$AH$1,0)), "")</f>
        <v>0</v>
      </c>
      <c r="M25" s="10">
        <f ca="1">IFERROR(INDEX(REPORT_DATA_BY_ZONE!$A:$AH,$D25,MATCH(M$8,REPORT_DATA_BY_ZONE!$A$1:$AH$1,0)), "")</f>
        <v>0</v>
      </c>
      <c r="N25" s="50">
        <f ca="1">IFERROR(INDEX(REPORT_DATA_BY_ZONE!$A:$AH,$D25,MATCH(N$8,REPORT_DATA_BY_ZONE!$A$1:$AH$1,0)), "")</f>
        <v>20</v>
      </c>
      <c r="O25" s="10">
        <f ca="1">IFERROR(INDEX(REPORT_DATA_BY_ZONE!$A:$AH,$D25,MATCH(O$8,REPORT_DATA_BY_ZONE!$A$1:$AH$1,0)), "")</f>
        <v>13</v>
      </c>
      <c r="P25" s="10">
        <f ca="1">IFERROR(INDEX(REPORT_DATA_BY_ZONE!$A:$AH,$D25,MATCH(P$8,REPORT_DATA_BY_ZONE!$A$1:$AH$1,0)), "")</f>
        <v>59</v>
      </c>
      <c r="Q25" s="10">
        <f ca="1">IFERROR(INDEX(REPORT_DATA_BY_ZONE!$A:$AH,$D25,MATCH(Q$8,REPORT_DATA_BY_ZONE!$A$1:$AH$1,0)), "")</f>
        <v>33</v>
      </c>
      <c r="R25" s="10">
        <f ca="1">IFERROR(INDEX(REPORT_DATA_BY_ZONE!$A:$AH,$D25,MATCH(R$8,REPORT_DATA_BY_ZONE!$A$1:$AH$1,0)), "")</f>
        <v>5</v>
      </c>
      <c r="S25" s="10">
        <f ca="1">IFERROR(INDEX(REPORT_DATA_BY_ZONE!$A:$AH,$D25,MATCH(S$8,REPORT_DATA_BY_ZONE!$A$1:$AH$1,0)), "")</f>
        <v>61</v>
      </c>
    </row>
    <row r="26" spans="1:19" ht="15" customHeight="1">
      <c r="C26" s="64" t="str">
        <f>CONCATENATE(YEAR,":",MONTH,":2:",WEEKLY_REPORT_DAY,":", $A$1)</f>
        <v>2016:3:2:7:NORTH</v>
      </c>
      <c r="D26" s="64">
        <f>MATCH($C26,REPORT_DATA_BY_ZONE!$A:$A, 0)</f>
        <v>93</v>
      </c>
      <c r="E26" s="19" t="s">
        <v>795</v>
      </c>
      <c r="F26" s="13"/>
      <c r="G26" s="13"/>
      <c r="H26" s="10">
        <f ca="1">IFERROR(INDEX(REPORT_DATA_BY_ZONE!$A:$AH,$D26,MATCH(H$8,REPORT_DATA_BY_ZONE!$A$1:$AH$1,0)), "")</f>
        <v>1</v>
      </c>
      <c r="I26" s="10">
        <f ca="1">IFERROR(INDEX(REPORT_DATA_BY_ZONE!$A:$AH,$D26,MATCH(I$8,REPORT_DATA_BY_ZONE!$A$1:$AH$1,0)), "")</f>
        <v>2</v>
      </c>
      <c r="J26" s="10">
        <f ca="1">IFERROR(INDEX(REPORT_DATA_BY_ZONE!$A:$AH,$D26,MATCH(J$8,REPORT_DATA_BY_ZONE!$A$1:$AH$1,0)), "")</f>
        <v>6</v>
      </c>
      <c r="K26" s="10">
        <f ca="1">IFERROR(INDEX(REPORT_DATA_BY_ZONE!$A:$AH,$D26,MATCH(K$8,REPORT_DATA_BY_ZONE!$A$1:$AH$1,0)), "")</f>
        <v>13</v>
      </c>
      <c r="L26" s="47">
        <f ca="1">IFERROR(INDEX(REPORT_DATA_BY_ZONE!$A:$AH,$D26,MATCH(L$8,REPORT_DATA_BY_ZONE!$A$1:$AH$1,0)), "")</f>
        <v>1</v>
      </c>
      <c r="M26" s="10">
        <f ca="1">IFERROR(INDEX(REPORT_DATA_BY_ZONE!$A:$AH,$D26,MATCH(M$8,REPORT_DATA_BY_ZONE!$A$1:$AH$1,0)), "")</f>
        <v>0</v>
      </c>
      <c r="N26" s="50">
        <f ca="1">IFERROR(INDEX(REPORT_DATA_BY_ZONE!$A:$AH,$D26,MATCH(N$8,REPORT_DATA_BY_ZONE!$A$1:$AH$1,0)), "")</f>
        <v>31</v>
      </c>
      <c r="O26" s="10">
        <f ca="1">IFERROR(INDEX(REPORT_DATA_BY_ZONE!$A:$AH,$D26,MATCH(O$8,REPORT_DATA_BY_ZONE!$A$1:$AH$1,0)), "")</f>
        <v>18</v>
      </c>
      <c r="P26" s="10">
        <f ca="1">IFERROR(INDEX(REPORT_DATA_BY_ZONE!$A:$AH,$D26,MATCH(P$8,REPORT_DATA_BY_ZONE!$A$1:$AH$1,0)), "")</f>
        <v>58</v>
      </c>
      <c r="Q26" s="10">
        <f ca="1">IFERROR(INDEX(REPORT_DATA_BY_ZONE!$A:$AH,$D26,MATCH(Q$8,REPORT_DATA_BY_ZONE!$A$1:$AH$1,0)), "")</f>
        <v>43</v>
      </c>
      <c r="R26" s="10">
        <f ca="1">IFERROR(INDEX(REPORT_DATA_BY_ZONE!$A:$AH,$D26,MATCH(R$8,REPORT_DATA_BY_ZONE!$A$1:$AH$1,0)), "")</f>
        <v>4</v>
      </c>
      <c r="S26" s="10">
        <f ca="1">IFERROR(INDEX(REPORT_DATA_BY_ZONE!$A:$AH,$D26,MATCH(S$8,REPORT_DATA_BY_ZONE!$A$1:$AH$1,0)), "")</f>
        <v>86</v>
      </c>
    </row>
    <row r="27" spans="1:19" ht="15" customHeight="1">
      <c r="C27" s="64" t="str">
        <f>CONCATENATE(YEAR,":",MONTH,":3:",WEEKLY_REPORT_DAY,":", $A$1)</f>
        <v>2016:3:3:7:NORTH</v>
      </c>
      <c r="D27" s="64">
        <f>MATCH($C27,REPORT_DATA_BY_ZONE!$A:$A, 0)</f>
        <v>103</v>
      </c>
      <c r="E27" s="19" t="s">
        <v>797</v>
      </c>
      <c r="F27" s="13"/>
      <c r="G27" s="13"/>
      <c r="H27" s="10">
        <f ca="1">IFERROR(INDEX(REPORT_DATA_BY_ZONE!$A:$AH,$D27,MATCH(H$8,REPORT_DATA_BY_ZONE!$A$1:$AH$1,0)), "")</f>
        <v>0</v>
      </c>
      <c r="I27" s="10">
        <f ca="1">IFERROR(INDEX(REPORT_DATA_BY_ZONE!$A:$AH,$D27,MATCH(I$8,REPORT_DATA_BY_ZONE!$A$1:$AH$1,0)), "")</f>
        <v>4</v>
      </c>
      <c r="J27" s="10">
        <f ca="1">IFERROR(INDEX(REPORT_DATA_BY_ZONE!$A:$AH,$D27,MATCH(J$8,REPORT_DATA_BY_ZONE!$A$1:$AH$1,0)), "")</f>
        <v>6</v>
      </c>
      <c r="K27" s="10">
        <f ca="1">IFERROR(INDEX(REPORT_DATA_BY_ZONE!$A:$AH,$D27,MATCH(K$8,REPORT_DATA_BY_ZONE!$A$1:$AH$1,0)), "")</f>
        <v>15</v>
      </c>
      <c r="L27" s="47">
        <f ca="1">IFERROR(INDEX(REPORT_DATA_BY_ZONE!$A:$AH,$D27,MATCH(L$8,REPORT_DATA_BY_ZONE!$A$1:$AH$1,0)), "")</f>
        <v>1</v>
      </c>
      <c r="M27" s="10">
        <f ca="1">IFERROR(INDEX(REPORT_DATA_BY_ZONE!$A:$AH,$D27,MATCH(M$8,REPORT_DATA_BY_ZONE!$A$1:$AH$1,0)), "")</f>
        <v>0</v>
      </c>
      <c r="N27" s="50">
        <f ca="1">IFERROR(INDEX(REPORT_DATA_BY_ZONE!$A:$AH,$D27,MATCH(N$8,REPORT_DATA_BY_ZONE!$A$1:$AH$1,0)), "")</f>
        <v>43</v>
      </c>
      <c r="O27" s="10">
        <f ca="1">IFERROR(INDEX(REPORT_DATA_BY_ZONE!$A:$AH,$D27,MATCH(O$8,REPORT_DATA_BY_ZONE!$A$1:$AH$1,0)), "")</f>
        <v>22</v>
      </c>
      <c r="P27" s="10">
        <f ca="1">IFERROR(INDEX(REPORT_DATA_BY_ZONE!$A:$AH,$D27,MATCH(P$8,REPORT_DATA_BY_ZONE!$A$1:$AH$1,0)), "")</f>
        <v>58</v>
      </c>
      <c r="Q27" s="10">
        <f ca="1">IFERROR(INDEX(REPORT_DATA_BY_ZONE!$A:$AH,$D27,MATCH(Q$8,REPORT_DATA_BY_ZONE!$A$1:$AH$1,0)), "")</f>
        <v>48</v>
      </c>
      <c r="R27" s="10">
        <f ca="1">IFERROR(INDEX(REPORT_DATA_BY_ZONE!$A:$AH,$D27,MATCH(R$8,REPORT_DATA_BY_ZONE!$A$1:$AH$1,0)), "")</f>
        <v>3</v>
      </c>
      <c r="S27" s="10">
        <f ca="1">IFERROR(INDEX(REPORT_DATA_BY_ZONE!$A:$AH,$D27,MATCH(S$8,REPORT_DATA_BY_ZONE!$A$1:$AH$1,0)), "")</f>
        <v>106</v>
      </c>
    </row>
    <row r="28" spans="1:19" ht="15" customHeight="1">
      <c r="C28" s="64" t="str">
        <f>CONCATENATE(YEAR,":",MONTH,":4:",WEEKLY_REPORT_DAY,":", $A$1)</f>
        <v>2016:3:4:7:NORTH</v>
      </c>
      <c r="D28" s="64">
        <f>MATCH($C28,REPORT_DATA_BY_ZONE!$A:$A, 0)</f>
        <v>114</v>
      </c>
      <c r="E28" s="19" t="s">
        <v>798</v>
      </c>
      <c r="F28" s="13"/>
      <c r="G28" s="13"/>
      <c r="H28" s="10">
        <f ca="1">IFERROR(INDEX(REPORT_DATA_BY_ZONE!$A:$AH,$D28,MATCH(H$8,REPORT_DATA_BY_ZONE!$A$1:$AH$1,0)), "")</f>
        <v>0</v>
      </c>
      <c r="I28" s="10">
        <f ca="1">IFERROR(INDEX(REPORT_DATA_BY_ZONE!$A:$AH,$D28,MATCH(I$8,REPORT_DATA_BY_ZONE!$A$1:$AH$1,0)), "")</f>
        <v>3</v>
      </c>
      <c r="J28" s="10">
        <f ca="1">IFERROR(INDEX(REPORT_DATA_BY_ZONE!$A:$AH,$D28,MATCH(J$8,REPORT_DATA_BY_ZONE!$A$1:$AH$1,0)), "")</f>
        <v>10</v>
      </c>
      <c r="K28" s="10">
        <f ca="1">IFERROR(INDEX(REPORT_DATA_BY_ZONE!$A:$AH,$D28,MATCH(K$8,REPORT_DATA_BY_ZONE!$A$1:$AH$1,0)), "")</f>
        <v>21</v>
      </c>
      <c r="L28" s="47">
        <f ca="1">IFERROR(INDEX(REPORT_DATA_BY_ZONE!$A:$AH,$D28,MATCH(L$8,REPORT_DATA_BY_ZONE!$A$1:$AH$1,0)), "")</f>
        <v>1</v>
      </c>
      <c r="M28" s="10">
        <f ca="1">IFERROR(INDEX(REPORT_DATA_BY_ZONE!$A:$AH,$D28,MATCH(M$8,REPORT_DATA_BY_ZONE!$A$1:$AH$1,0)), "")</f>
        <v>1</v>
      </c>
      <c r="N28" s="50">
        <f ca="1">IFERROR(INDEX(REPORT_DATA_BY_ZONE!$A:$AH,$D28,MATCH(N$8,REPORT_DATA_BY_ZONE!$A$1:$AH$1,0)), "")</f>
        <v>52</v>
      </c>
      <c r="O28" s="10">
        <f ca="1">IFERROR(INDEX(REPORT_DATA_BY_ZONE!$A:$AH,$D28,MATCH(O$8,REPORT_DATA_BY_ZONE!$A$1:$AH$1,0)), "")</f>
        <v>19</v>
      </c>
      <c r="P28" s="10">
        <f ca="1">IFERROR(INDEX(REPORT_DATA_BY_ZONE!$A:$AH,$D28,MATCH(P$8,REPORT_DATA_BY_ZONE!$A$1:$AH$1,0)), "")</f>
        <v>65</v>
      </c>
      <c r="Q28" s="10">
        <f ca="1">IFERROR(INDEX(REPORT_DATA_BY_ZONE!$A:$AH,$D28,MATCH(Q$8,REPORT_DATA_BY_ZONE!$A$1:$AH$1,0)), "")</f>
        <v>43</v>
      </c>
      <c r="R28" s="10">
        <f ca="1">IFERROR(INDEX(REPORT_DATA_BY_ZONE!$A:$AH,$D28,MATCH(R$8,REPORT_DATA_BY_ZONE!$A$1:$AH$1,0)), "")</f>
        <v>5</v>
      </c>
      <c r="S28" s="10">
        <f ca="1">IFERROR(INDEX(REPORT_DATA_BY_ZONE!$A:$AH,$D28,MATCH(S$8,REPORT_DATA_BY_ZONE!$A$1:$AH$1,0)), "")</f>
        <v>106</v>
      </c>
    </row>
    <row r="29" spans="1:19" ht="15" customHeight="1">
      <c r="C29" s="64" t="str">
        <f>CONCATENATE(YEAR,":",MONTH,":5:",WEEKLY_REPORT_DAY,":", $A$1)</f>
        <v>2016:3:5:7:NORTH</v>
      </c>
      <c r="D29" s="64" t="e">
        <f>MATCH($C29,REPORT_DATA_BY_ZONE!$A:$A, 0)</f>
        <v>#N/A</v>
      </c>
      <c r="E29" s="19" t="s">
        <v>799</v>
      </c>
      <c r="F29" s="13"/>
      <c r="G29" s="13"/>
      <c r="H29" s="10" t="str">
        <f ca="1">IFERROR(INDEX(REPORT_DATA_BY_ZONE!$A:$AH,$D29,MATCH(H$8,REPORT_DATA_BY_ZONE!$A$1:$AH$1,0)), "")</f>
        <v/>
      </c>
      <c r="I29" s="10" t="str">
        <f ca="1">IFERROR(INDEX(REPORT_DATA_BY_ZONE!$A:$AH,$D29,MATCH(I$8,REPORT_DATA_BY_ZONE!$A$1:$AH$1,0)), "")</f>
        <v/>
      </c>
      <c r="J29" s="10" t="str">
        <f ca="1">IFERROR(INDEX(REPORT_DATA_BY_ZONE!$A:$AH,$D29,MATCH(J$8,REPORT_DATA_BY_ZONE!$A$1:$AH$1,0)), "")</f>
        <v/>
      </c>
      <c r="K29" s="10" t="str">
        <f ca="1">IFERROR(INDEX(REPORT_DATA_BY_ZONE!$A:$AH,$D29,MATCH(K$8,REPORT_DATA_BY_ZONE!$A$1:$AH$1,0)), "")</f>
        <v/>
      </c>
      <c r="L29" s="47" t="str">
        <f ca="1">IFERROR(INDEX(REPORT_DATA_BY_ZONE!$A:$AH,$D29,MATCH(L$8,REPORT_DATA_BY_ZONE!$A$1:$AH$1,0)), "")</f>
        <v/>
      </c>
      <c r="M29" s="10" t="str">
        <f ca="1">IFERROR(INDEX(REPORT_DATA_BY_ZONE!$A:$AH,$D29,MATCH(M$8,REPORT_DATA_BY_ZONE!$A$1:$AH$1,0)), "")</f>
        <v/>
      </c>
      <c r="N29" s="50" t="str">
        <f ca="1">IFERROR(INDEX(REPORT_DATA_BY_ZONE!$A:$AH,$D29,MATCH(N$8,REPORT_DATA_BY_ZONE!$A$1:$AH$1,0)), "")</f>
        <v/>
      </c>
      <c r="O29" s="10" t="str">
        <f ca="1">IFERROR(INDEX(REPORT_DATA_BY_ZONE!$A:$AH,$D29,MATCH(O$8,REPORT_DATA_BY_ZONE!$A$1:$AH$1,0)), "")</f>
        <v/>
      </c>
      <c r="P29" s="10" t="str">
        <f ca="1">IFERROR(INDEX(REPORT_DATA_BY_ZONE!$A:$AH,$D29,MATCH(P$8,REPORT_DATA_BY_ZONE!$A$1:$AH$1,0)), "")</f>
        <v/>
      </c>
      <c r="Q29" s="10" t="str">
        <f ca="1">IFERROR(INDEX(REPORT_DATA_BY_ZONE!$A:$AH,$D29,MATCH(Q$8,REPORT_DATA_BY_ZONE!$A$1:$AH$1,0)), "")</f>
        <v/>
      </c>
      <c r="R29" s="10" t="str">
        <f ca="1">IFERROR(INDEX(REPORT_DATA_BY_ZONE!$A:$AH,$D29,MATCH(R$8,REPORT_DATA_BY_ZONE!$A$1:$AH$1,0)), "")</f>
        <v/>
      </c>
      <c r="S29" s="10" t="str">
        <f ca="1">IFERROR(INDEX(REPORT_DATA_BY_ZONE!$A:$AH,$D29,MATCH(S$8,REPORT_DATA_BY_ZONE!$A$1:$AH$1,0)), "")</f>
        <v/>
      </c>
    </row>
    <row r="30" spans="1:19" ht="15" customHeight="1">
      <c r="E30" s="16" t="s">
        <v>819</v>
      </c>
      <c r="F30" s="14"/>
      <c r="G30" s="14"/>
      <c r="H30" s="17">
        <f ca="1">SUM(H25:H29)</f>
        <v>1</v>
      </c>
      <c r="I30" s="17">
        <f t="shared" ref="I30:R30" ca="1" si="2">SUM(I25:I29)</f>
        <v>12</v>
      </c>
      <c r="J30" s="17">
        <f t="shared" ca="1" si="2"/>
        <v>26</v>
      </c>
      <c r="K30" s="17">
        <f t="shared" ca="1" si="2"/>
        <v>56</v>
      </c>
      <c r="L30" s="49">
        <f t="shared" ca="1" si="2"/>
        <v>3</v>
      </c>
      <c r="M30" s="17">
        <f t="shared" ca="1" si="2"/>
        <v>1</v>
      </c>
      <c r="N30" s="52">
        <f t="shared" ca="1" si="2"/>
        <v>146</v>
      </c>
      <c r="O30" s="17">
        <f t="shared" ca="1" si="2"/>
        <v>72</v>
      </c>
      <c r="P30" s="17">
        <f t="shared" ca="1" si="2"/>
        <v>240</v>
      </c>
      <c r="Q30" s="17">
        <f t="shared" ca="1" si="2"/>
        <v>167</v>
      </c>
      <c r="R30" s="17">
        <f t="shared" ca="1" si="2"/>
        <v>17</v>
      </c>
      <c r="S30" s="17">
        <f ca="1">SUM(S25:S29)</f>
        <v>359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">
    <cfRule type="expression" dxfId="51" priority="1">
      <formula>J12=""</formula>
    </cfRule>
    <cfRule type="expression" dxfId="50" priority="2">
      <formula>AND(M$9&lt;&gt;"",M12&gt;=M$9)</formula>
    </cfRule>
    <cfRule type="expression" dxfId="49" priority="3">
      <formula>AND(M$10&lt;&gt;"",M12&lt;M$10)</formula>
    </cfRule>
    <cfRule type="expression" dxfId="4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G13" sqref="G1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2016:1:2:7:NORTH</v>
      </c>
      <c r="AP77" s="27">
        <f t="shared" ref="AP77:AP88" ca="1" si="13">MATCH(AO77,INDIRECT(CONCATENATE($X$93,"$A:$A")),0)</f>
        <v>5</v>
      </c>
      <c r="AQ77" s="21">
        <f t="shared" ref="AQ77:AU88" ca="1" si="14">INDEX(INDIRECT(CONCATENATE($X$93,"$A:$AG")),$AP77,MATCH(AQ$52,INDIRECT(CONCATENATE($X$93,"$A1:$AG1")),0))</f>
        <v>1</v>
      </c>
      <c r="AR77" s="21">
        <f t="shared" ca="1" si="14"/>
        <v>32</v>
      </c>
      <c r="AS77" s="21">
        <f t="shared" ca="1" si="14"/>
        <v>0</v>
      </c>
      <c r="AT77" s="21">
        <f t="shared" ca="1" si="14"/>
        <v>18</v>
      </c>
      <c r="AU77" s="21">
        <f t="shared" ca="1" si="14"/>
        <v>0</v>
      </c>
      <c r="AV77" s="21">
        <f t="shared" ref="AV77:AV88" si="15">ROUND(1*$X$97/$X$99,0)</f>
        <v>2</v>
      </c>
      <c r="AW77" s="21">
        <f t="shared" ref="AW77:AW88" si="16">6*$X$97</f>
        <v>48</v>
      </c>
      <c r="AX77" s="21">
        <f t="shared" ref="AX77:AX88" si="17">3*$X$97</f>
        <v>24</v>
      </c>
      <c r="AY77" s="21">
        <f t="shared" ref="AY77:AY88" si="18">5*$X$97</f>
        <v>40</v>
      </c>
      <c r="AZ77" s="21">
        <f t="shared" ref="AZ77:AZ88" si="19">1*$X$97</f>
        <v>8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2016:1:3:7:NORTH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2</v>
      </c>
      <c r="AW78" s="21">
        <f t="shared" si="16"/>
        <v>48</v>
      </c>
      <c r="AX78" s="21">
        <f t="shared" si="17"/>
        <v>24</v>
      </c>
      <c r="AY78" s="21">
        <f t="shared" si="18"/>
        <v>40</v>
      </c>
      <c r="AZ78" s="21">
        <f t="shared" si="19"/>
        <v>8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2016:1:4:7:NORTH</v>
      </c>
      <c r="AP79" s="27">
        <f t="shared" ca="1" si="13"/>
        <v>16</v>
      </c>
      <c r="AQ79" s="21">
        <f t="shared" ca="1" si="14"/>
        <v>1</v>
      </c>
      <c r="AR79" s="21">
        <f t="shared" ca="1" si="14"/>
        <v>31</v>
      </c>
      <c r="AS79" s="21">
        <f t="shared" ca="1" si="14"/>
        <v>9</v>
      </c>
      <c r="AT79" s="21">
        <f t="shared" ca="1" si="14"/>
        <v>34</v>
      </c>
      <c r="AU79" s="21">
        <f t="shared" ca="1" si="14"/>
        <v>0</v>
      </c>
      <c r="AV79" s="21">
        <f t="shared" si="15"/>
        <v>2</v>
      </c>
      <c r="AW79" s="21">
        <f t="shared" si="16"/>
        <v>48</v>
      </c>
      <c r="AX79" s="21">
        <f t="shared" si="17"/>
        <v>24</v>
      </c>
      <c r="AY79" s="21">
        <f t="shared" si="18"/>
        <v>40</v>
      </c>
      <c r="AZ79" s="21">
        <f t="shared" si="19"/>
        <v>8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2016:1:5:7:NORTH</v>
      </c>
      <c r="AP80" s="27">
        <f t="shared" ca="1" si="13"/>
        <v>27</v>
      </c>
      <c r="AQ80" s="21">
        <f t="shared" ca="1" si="14"/>
        <v>0</v>
      </c>
      <c r="AR80" s="21">
        <f t="shared" ca="1" si="14"/>
        <v>25</v>
      </c>
      <c r="AS80" s="21">
        <f t="shared" ca="1" si="14"/>
        <v>5</v>
      </c>
      <c r="AT80" s="21">
        <f t="shared" ca="1" si="14"/>
        <v>27</v>
      </c>
      <c r="AU80" s="21">
        <f t="shared" ca="1" si="14"/>
        <v>0</v>
      </c>
      <c r="AV80" s="21">
        <f t="shared" si="15"/>
        <v>2</v>
      </c>
      <c r="AW80" s="21">
        <f t="shared" si="16"/>
        <v>48</v>
      </c>
      <c r="AX80" s="21">
        <f t="shared" si="17"/>
        <v>24</v>
      </c>
      <c r="AY80" s="21">
        <f t="shared" si="18"/>
        <v>40</v>
      </c>
      <c r="AZ80" s="21">
        <f t="shared" si="19"/>
        <v>8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2016:2:1:7:NORTH</v>
      </c>
      <c r="AP81" s="27">
        <f t="shared" ca="1" si="13"/>
        <v>38</v>
      </c>
      <c r="AQ81" s="21">
        <f t="shared" ca="1" si="14"/>
        <v>0</v>
      </c>
      <c r="AR81" s="21">
        <f t="shared" ca="1" si="14"/>
        <v>31</v>
      </c>
      <c r="AS81" s="21">
        <f t="shared" ca="1" si="14"/>
        <v>5</v>
      </c>
      <c r="AT81" s="21">
        <f t="shared" ca="1" si="14"/>
        <v>21</v>
      </c>
      <c r="AU81" s="21">
        <f t="shared" ca="1" si="14"/>
        <v>2</v>
      </c>
      <c r="AV81" s="21">
        <f t="shared" si="15"/>
        <v>2</v>
      </c>
      <c r="AW81" s="21">
        <f t="shared" si="16"/>
        <v>48</v>
      </c>
      <c r="AX81" s="21">
        <f t="shared" si="17"/>
        <v>24</v>
      </c>
      <c r="AY81" s="21">
        <f t="shared" si="18"/>
        <v>40</v>
      </c>
      <c r="AZ81" s="21">
        <f t="shared" si="19"/>
        <v>8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2016:2:2:7:NORTH</v>
      </c>
      <c r="AP82" s="27">
        <f t="shared" ca="1" si="13"/>
        <v>49</v>
      </c>
      <c r="AQ82" s="21">
        <f t="shared" ca="1" si="14"/>
        <v>0</v>
      </c>
      <c r="AR82" s="21">
        <f t="shared" ca="1" si="14"/>
        <v>28</v>
      </c>
      <c r="AS82" s="21">
        <f t="shared" ca="1" si="14"/>
        <v>13</v>
      </c>
      <c r="AT82" s="21">
        <f t="shared" ca="1" si="14"/>
        <v>30</v>
      </c>
      <c r="AU82" s="21">
        <f t="shared" ca="1" si="14"/>
        <v>5</v>
      </c>
      <c r="AV82" s="21">
        <f t="shared" si="15"/>
        <v>2</v>
      </c>
      <c r="AW82" s="21">
        <f t="shared" si="16"/>
        <v>48</v>
      </c>
      <c r="AX82" s="21">
        <f t="shared" si="17"/>
        <v>24</v>
      </c>
      <c r="AY82" s="21">
        <f t="shared" si="18"/>
        <v>40</v>
      </c>
      <c r="AZ82" s="21">
        <f t="shared" si="19"/>
        <v>8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2016:2:3:7:NORTH</v>
      </c>
      <c r="AP83" s="27">
        <f t="shared" ca="1" si="13"/>
        <v>60</v>
      </c>
      <c r="AQ83" s="21">
        <f t="shared" ca="1" si="14"/>
        <v>0</v>
      </c>
      <c r="AR83" s="21">
        <f t="shared" ca="1" si="14"/>
        <v>28</v>
      </c>
      <c r="AS83" s="21">
        <f t="shared" ca="1" si="14"/>
        <v>10</v>
      </c>
      <c r="AT83" s="21">
        <f t="shared" ca="1" si="14"/>
        <v>37</v>
      </c>
      <c r="AU83" s="21">
        <f t="shared" ca="1" si="14"/>
        <v>0</v>
      </c>
      <c r="AV83" s="21">
        <f t="shared" si="15"/>
        <v>2</v>
      </c>
      <c r="AW83" s="21">
        <f t="shared" si="16"/>
        <v>48</v>
      </c>
      <c r="AX83" s="21">
        <f t="shared" si="17"/>
        <v>24</v>
      </c>
      <c r="AY83" s="21">
        <f t="shared" si="18"/>
        <v>40</v>
      </c>
      <c r="AZ83" s="21">
        <f t="shared" si="19"/>
        <v>8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2016:2:4:7:NORTH</v>
      </c>
      <c r="AP84" s="27">
        <f t="shared" ca="1" si="13"/>
        <v>71</v>
      </c>
      <c r="AQ84" s="21">
        <f t="shared" ca="1" si="14"/>
        <v>1</v>
      </c>
      <c r="AR84" s="21">
        <f t="shared" ca="1" si="14"/>
        <v>21</v>
      </c>
      <c r="AS84" s="21">
        <f t="shared" ca="1" si="14"/>
        <v>14</v>
      </c>
      <c r="AT84" s="21">
        <f t="shared" ca="1" si="14"/>
        <v>24</v>
      </c>
      <c r="AU84" s="21">
        <f t="shared" ca="1" si="14"/>
        <v>1</v>
      </c>
      <c r="AV84" s="21">
        <f t="shared" si="15"/>
        <v>2</v>
      </c>
      <c r="AW84" s="21">
        <f t="shared" si="16"/>
        <v>48</v>
      </c>
      <c r="AX84" s="21">
        <f t="shared" si="17"/>
        <v>24</v>
      </c>
      <c r="AY84" s="21">
        <f t="shared" si="18"/>
        <v>40</v>
      </c>
      <c r="AZ84" s="21">
        <f t="shared" si="19"/>
        <v>8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2016:3:1:7:NORTH</v>
      </c>
      <c r="AP85" s="27">
        <f t="shared" ca="1" si="13"/>
        <v>82</v>
      </c>
      <c r="AQ85" s="21">
        <f t="shared" ca="1" si="14"/>
        <v>0</v>
      </c>
      <c r="AR85" s="21">
        <f t="shared" ca="1" si="14"/>
        <v>20</v>
      </c>
      <c r="AS85" s="21">
        <f t="shared" ca="1" si="14"/>
        <v>13</v>
      </c>
      <c r="AT85" s="21">
        <f t="shared" ca="1" si="14"/>
        <v>33</v>
      </c>
      <c r="AU85" s="21">
        <f t="shared" ca="1" si="14"/>
        <v>5</v>
      </c>
      <c r="AV85" s="21">
        <f t="shared" si="15"/>
        <v>2</v>
      </c>
      <c r="AW85" s="21">
        <f t="shared" si="16"/>
        <v>48</v>
      </c>
      <c r="AX85" s="21">
        <f t="shared" si="17"/>
        <v>24</v>
      </c>
      <c r="AY85" s="21">
        <f t="shared" si="18"/>
        <v>40</v>
      </c>
      <c r="AZ85" s="21">
        <f t="shared" si="19"/>
        <v>8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2016:3:2:7:NORTH</v>
      </c>
      <c r="AP86" s="27">
        <f t="shared" ca="1" si="13"/>
        <v>93</v>
      </c>
      <c r="AQ86" s="21">
        <f t="shared" ca="1" si="14"/>
        <v>0</v>
      </c>
      <c r="AR86" s="21">
        <f t="shared" ca="1" si="14"/>
        <v>31</v>
      </c>
      <c r="AS86" s="21">
        <f t="shared" ca="1" si="14"/>
        <v>18</v>
      </c>
      <c r="AT86" s="21">
        <f t="shared" ca="1" si="14"/>
        <v>43</v>
      </c>
      <c r="AU86" s="21">
        <f t="shared" ca="1" si="14"/>
        <v>4</v>
      </c>
      <c r="AV86" s="21">
        <f t="shared" si="15"/>
        <v>2</v>
      </c>
      <c r="AW86" s="21">
        <f t="shared" si="16"/>
        <v>48</v>
      </c>
      <c r="AX86" s="21">
        <f t="shared" si="17"/>
        <v>24</v>
      </c>
      <c r="AY86" s="21">
        <f t="shared" si="18"/>
        <v>40</v>
      </c>
      <c r="AZ86" s="21">
        <f t="shared" si="19"/>
        <v>8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2016:3:3:7:NORTH</v>
      </c>
      <c r="AP87" s="27">
        <f t="shared" ca="1" si="13"/>
        <v>103</v>
      </c>
      <c r="AQ87" s="21">
        <f t="shared" ca="1" si="14"/>
        <v>0</v>
      </c>
      <c r="AR87" s="21">
        <f t="shared" ca="1" si="14"/>
        <v>43</v>
      </c>
      <c r="AS87" s="21">
        <f t="shared" ca="1" si="14"/>
        <v>22</v>
      </c>
      <c r="AT87" s="21">
        <f t="shared" ca="1" si="14"/>
        <v>48</v>
      </c>
      <c r="AU87" s="21">
        <f t="shared" ca="1" si="14"/>
        <v>3</v>
      </c>
      <c r="AV87" s="21">
        <f t="shared" si="15"/>
        <v>2</v>
      </c>
      <c r="AW87" s="21">
        <f t="shared" si="16"/>
        <v>48</v>
      </c>
      <c r="AX87" s="21">
        <f t="shared" si="17"/>
        <v>24</v>
      </c>
      <c r="AY87" s="21">
        <f t="shared" si="18"/>
        <v>40</v>
      </c>
      <c r="AZ87" s="21">
        <f t="shared" si="19"/>
        <v>8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2016:3:4:7:NORTH</v>
      </c>
      <c r="AP88" s="27">
        <f t="shared" ca="1" si="13"/>
        <v>114</v>
      </c>
      <c r="AQ88" s="21">
        <f t="shared" ca="1" si="14"/>
        <v>1</v>
      </c>
      <c r="AR88" s="21">
        <f t="shared" ca="1" si="14"/>
        <v>52</v>
      </c>
      <c r="AS88" s="21">
        <f t="shared" ca="1" si="14"/>
        <v>19</v>
      </c>
      <c r="AT88" s="21">
        <f t="shared" ca="1" si="14"/>
        <v>43</v>
      </c>
      <c r="AU88" s="21">
        <f t="shared" ca="1" si="14"/>
        <v>5</v>
      </c>
      <c r="AV88" s="21">
        <f t="shared" si="15"/>
        <v>2</v>
      </c>
      <c r="AW88" s="21">
        <f t="shared" si="16"/>
        <v>48</v>
      </c>
      <c r="AX88" s="21">
        <f t="shared" si="17"/>
        <v>24</v>
      </c>
      <c r="AY88" s="21">
        <f t="shared" si="18"/>
        <v>40</v>
      </c>
      <c r="AZ88" s="21">
        <f t="shared" si="19"/>
        <v>8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4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1921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2361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2698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5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4</v>
      </c>
      <c r="AN100" s="27"/>
    </row>
    <row r="101" spans="23:50">
      <c r="W101" s="7" t="s">
        <v>449</v>
      </c>
      <c r="X101" s="7">
        <f ca="1">SUM($AF$89:$AH$89)</f>
        <v>3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30">
        <f ca="1">IFERROR(X101/SUM(X100:X101),"0")</f>
        <v>0.42857142857142855</v>
      </c>
      <c r="Z102" s="7" t="str">
        <f ca="1">TEXT(Y102,"00%")</f>
        <v>43%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60
Actual YTD 年度實際:    5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2015  2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2016  4</v>
      </c>
    </row>
    <row r="107" spans="23:50" ht="23.25">
      <c r="W107" s="7" t="s">
        <v>1479</v>
      </c>
      <c r="X107" s="42" t="str">
        <f>$X$91</f>
        <v>North Zone</v>
      </c>
    </row>
    <row r="108" spans="23:50">
      <c r="X108" s="40" t="str">
        <f>$X$92</f>
        <v>北台北地帶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2074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2752</v>
      </c>
      <c r="E2" s="75" t="str">
        <f>$A$3</f>
        <v>士林地區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2753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2363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2327</v>
      </c>
      <c r="E5" s="83"/>
      <c r="F5" s="5" t="s">
        <v>805</v>
      </c>
      <c r="G5" s="6"/>
      <c r="H5" s="87">
        <f ca="1">SHILIN_DISTRICT_GRAPH!$AC$89</f>
        <v>1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North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2364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2072</v>
      </c>
      <c r="C12" s="64" t="str">
        <f>CONCATENATE(YEAR,":",MONTH,":",WEEK,":",WEEKDAY,":",$B12)</f>
        <v>2016:3:4:7:SHILIN_ZL</v>
      </c>
      <c r="D12" s="64">
        <f>MATCH($C12,REPORT_DATA_BY_COMP!$A:$A,0)</f>
        <v>1021</v>
      </c>
      <c r="E12" s="65" t="str">
        <f>SUBSTITUTE(VLOOKUP($B12,COMP_LIST!$A:$AA,5,FALSE),"EL","")</f>
        <v>E. Sessions ZL / Aiono ZL</v>
      </c>
      <c r="F12" s="4" t="str">
        <f>VLOOKUP($B12,COMP_LIST!$A:$AA,3,FALSE)</f>
        <v>Shilin ZL</v>
      </c>
      <c r="G12" s="4" t="str">
        <f>VLOOKUP($B12,COMP_LIST!$A:$AA,4,FALSE)</f>
        <v>士林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12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18</v>
      </c>
    </row>
    <row r="13" spans="1:19" ht="15" customHeight="1">
      <c r="A13" s="1"/>
      <c r="B13" s="1" t="s">
        <v>2138</v>
      </c>
      <c r="C13" s="64" t="str">
        <f>CONCATENATE(YEAR,":",MONTH,":",WEEK,":",WEEKDAY,":",$B13)</f>
        <v>2016:3:4:7:TIANMU_A_E</v>
      </c>
      <c r="D13" s="64">
        <f>MATCH($C13,REPORT_DATA_BY_COMP!$A:$A,0)</f>
        <v>1038</v>
      </c>
      <c r="E13" s="65" t="str">
        <f>SUBSTITUTE(VLOOKUP($B13,COMP_LIST!$A:$AA,5,FALSE),"EL","")</f>
        <v>E. Matua DL / Chia</v>
      </c>
      <c r="F13" s="4" t="str">
        <f>VLOOKUP($B13,COMP_LIST!$A:$AA,3,FALSE)</f>
        <v>Tianmu A E</v>
      </c>
      <c r="G13" s="4" t="str">
        <f>VLOOKUP($B13,COMP_LIST!$A:$AA,4,FALSE)</f>
        <v>天母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12</v>
      </c>
    </row>
    <row r="14" spans="1:19" ht="15" customHeight="1">
      <c r="A14" s="1"/>
      <c r="B14" s="1" t="s">
        <v>2143</v>
      </c>
      <c r="C14" s="64" t="str">
        <f>CONCATENATE(YEAR,":",MONTH,":",WEEK,":",WEEKDAY,":",$B14)</f>
        <v>2016:3:4:7:TIANMU_B_E</v>
      </c>
      <c r="D14" s="64">
        <f>MATCH($C14,REPORT_DATA_BY_COMP!$A:$A,0)</f>
        <v>1039</v>
      </c>
      <c r="E14" s="65" t="str">
        <f>SUBSTITUTE(VLOOKUP($B14,COMP_LIST!$A:$AA,5,FALSE),"EL","")</f>
        <v>E. Huntsman / Johnson</v>
      </c>
      <c r="F14" s="4" t="str">
        <f>VLOOKUP($B14,COMP_LIST!$A:$AA,3,FALSE)</f>
        <v>Tuanmu B E</v>
      </c>
      <c r="G14" s="4" t="str">
        <f>VLOOKUP($B14,COMP_LIST!$A:$AA,4,FALSE)</f>
        <v>天母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11</v>
      </c>
      <c r="Q14" s="10">
        <f>IFERROR(INDEX(REPORT_DATA_BY_COMP!$A:$AH,$D14,MATCH(Q$8,REPORT_DATA_BY_COMP!$A$1:$AH$1,0)), "")</f>
        <v>8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24</v>
      </c>
    </row>
    <row r="15" spans="1:19" ht="15" customHeight="1">
      <c r="A15" s="1"/>
      <c r="B15" s="1" t="s">
        <v>2077</v>
      </c>
      <c r="C15" s="64" t="str">
        <f>CONCATENATE(YEAR,":",MONTH,":",WEEK,":",WEEKDAY,":",$B15)</f>
        <v>2016:3:4:7:SHILIN_S</v>
      </c>
      <c r="D15" s="64">
        <f>MATCH($C15,REPORT_DATA_BY_COMP!$A:$A,0)</f>
        <v>1020</v>
      </c>
      <c r="E15" s="65" t="str">
        <f>SUBSTITUTE(VLOOKUP($B15,COMP_LIST!$A:$AA,5,FALSE),"EL","")</f>
        <v>S. Chan / Hsiao</v>
      </c>
      <c r="F15" s="4" t="str">
        <f>VLOOKUP($B15,COMP_LIST!$A:$AA,3,FALSE)</f>
        <v>Shilin S</v>
      </c>
      <c r="G15" s="4" t="str">
        <f>VLOOKUP($B15,COMP_LIST!$A:$AA,4,FALSE)</f>
        <v>士林姐妹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7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3</v>
      </c>
      <c r="S15" s="10">
        <f>IFERROR(INDEX(REPORT_DATA_BY_COMP!$A:$AH,$D15,MATCH(S$8,REPORT_DATA_BY_COMP!$A$1:$AH$1,0)), "")</f>
        <v>3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4</v>
      </c>
      <c r="K16" s="11">
        <f t="shared" si="0"/>
        <v>12</v>
      </c>
      <c r="L16" s="48">
        <f t="shared" si="0"/>
        <v>0</v>
      </c>
      <c r="M16" s="57">
        <f t="shared" si="0"/>
        <v>0</v>
      </c>
      <c r="N16" s="51">
        <f t="shared" si="0"/>
        <v>29</v>
      </c>
      <c r="O16" s="11">
        <f t="shared" si="0"/>
        <v>9</v>
      </c>
      <c r="P16" s="11">
        <f t="shared" si="0"/>
        <v>36</v>
      </c>
      <c r="Q16" s="11">
        <f t="shared" si="0"/>
        <v>23</v>
      </c>
      <c r="R16" s="11">
        <f t="shared" si="0"/>
        <v>4</v>
      </c>
      <c r="S16" s="11">
        <f t="shared" si="0"/>
        <v>57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2016:3:1:7:SHILIN</v>
      </c>
      <c r="D19" s="64">
        <f>MATCH($C19,REPORT_DATA_BY_DISTRICT!$A:$A, 0)</f>
        <v>235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0</v>
      </c>
      <c r="K19" s="10">
        <f>IFERROR(INDEX(REPORT_DATA_BY_DISTRICT!$A:$AH,$D19,MATCH(K$8,REPORT_DATA_BY_DISTRICT!$A$1:$AH$1,0)), "")</f>
        <v>1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5</v>
      </c>
      <c r="O19" s="10">
        <f>IFERROR(INDEX(REPORT_DATA_BY_DISTRICT!$A:$AH,$D19,MATCH(O$8,REPORT_DATA_BY_DISTRICT!$A$1:$AH$1,0)), "")</f>
        <v>3</v>
      </c>
      <c r="P19" s="10">
        <f>IFERROR(INDEX(REPORT_DATA_BY_DISTRICT!$A:$AH,$D19,MATCH(P$8,REPORT_DATA_BY_DISTRICT!$A$1:$AH$1,0)), "")</f>
        <v>14</v>
      </c>
      <c r="Q19" s="10">
        <f>IFERROR(INDEX(REPORT_DATA_BY_DISTRICT!$A:$AH,$D19,MATCH(Q$8,REPORT_DATA_BY_DISTRICT!$A$1:$AH$1,0)), "")</f>
        <v>16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36</v>
      </c>
    </row>
    <row r="20" spans="3:19" ht="15" customHeight="1">
      <c r="C20" s="64" t="str">
        <f>CONCATENATE(YEAR,":",MONTH,":2:",WEEKLY_REPORT_DAY,":", $A$1)</f>
        <v>2016:3:2:7:SHILIN</v>
      </c>
      <c r="D20" s="64">
        <f>MATCH($C20,REPORT_DATA_BY_DISTRICT!$A:$A, 0)</f>
        <v>265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0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12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27</v>
      </c>
      <c r="Q20" s="10">
        <f>IFERROR(INDEX(REPORT_DATA_BY_DISTRICT!$A:$AH,$D20,MATCH(Q$8,REPORT_DATA_BY_DISTRICT!$A$1:$AH$1,0)), "")</f>
        <v>25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63</v>
      </c>
    </row>
    <row r="21" spans="3:19" ht="15" customHeight="1">
      <c r="C21" s="64" t="str">
        <f>CONCATENATE(YEAR,":",MONTH,":3:",WEEKLY_REPORT_DAY,":", $A$1)</f>
        <v>2016:3:3:7:SHILIN</v>
      </c>
      <c r="D21" s="64">
        <f>MATCH($C21,REPORT_DATA_BY_DISTRICT!$A:$A, 0)</f>
        <v>294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2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20</v>
      </c>
      <c r="O21" s="10">
        <f>IFERROR(INDEX(REPORT_DATA_BY_DISTRICT!$A:$AH,$D21,MATCH(O$8,REPORT_DATA_BY_DISTRICT!$A$1:$AH$1,0)), "")</f>
        <v>14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29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63</v>
      </c>
    </row>
    <row r="22" spans="3:19" ht="15" customHeight="1">
      <c r="C22" s="64" t="str">
        <f>CONCATENATE(YEAR,":",MONTH,":4:",WEEKLY_REPORT_DAY,":", $A$1)</f>
        <v>2016:3:4:7:SHILIN</v>
      </c>
      <c r="D22" s="64">
        <f>MATCH($C22,REPORT_DATA_BY_DISTRICT!$A:$A, 0)</f>
        <v>324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4</v>
      </c>
      <c r="K22" s="10">
        <f>IFERROR(INDEX(REPORT_DATA_BY_DISTRICT!$A:$AH,$D22,MATCH(K$8,REPORT_DATA_BY_DISTRICT!$A$1:$AH$1,0)), "")</f>
        <v>12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29</v>
      </c>
      <c r="O22" s="10">
        <f>IFERROR(INDEX(REPORT_DATA_BY_DISTRICT!$A:$AH,$D22,MATCH(O$8,REPORT_DATA_BY_DISTRICT!$A$1:$AH$1,0)), "")</f>
        <v>9</v>
      </c>
      <c r="P22" s="10">
        <f>IFERROR(INDEX(REPORT_DATA_BY_DISTRICT!$A:$AH,$D22,MATCH(P$8,REPORT_DATA_BY_DISTRICT!$A$1:$AH$1,0)), "")</f>
        <v>36</v>
      </c>
      <c r="Q22" s="10">
        <f>IFERROR(INDEX(REPORT_DATA_BY_DISTRICT!$A:$AH,$D22,MATCH(Q$8,REPORT_DATA_BY_DISTRICT!$A$1:$AH$1,0)), "")</f>
        <v>23</v>
      </c>
      <c r="R22" s="10">
        <f>IFERROR(INDEX(REPORT_DATA_BY_DISTRICT!$A:$AH,$D22,MATCH(R$8,REPORT_DATA_BY_DISTRICT!$A$1:$AH$1,0)), "")</f>
        <v>4</v>
      </c>
      <c r="S22" s="10">
        <f>IFERROR(INDEX(REPORT_DATA_BY_DISTRICT!$A:$AH,$D22,MATCH(S$8,REPORT_DATA_BY_DISTRICT!$A$1:$AH$1,0)), "")</f>
        <v>57</v>
      </c>
    </row>
    <row r="23" spans="3:19" ht="15" customHeight="1">
      <c r="C23" s="64" t="str">
        <f>CONCATENATE(YEAR,":",MONTH,":5:",WEEKLY_REPORT_DAY,":", $A$1)</f>
        <v>2016:3:5:7:SHILIN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6</v>
      </c>
      <c r="K24" s="17">
        <f t="shared" si="1"/>
        <v>25</v>
      </c>
      <c r="L24" s="49">
        <f t="shared" si="1"/>
        <v>0</v>
      </c>
      <c r="M24" s="17">
        <f t="shared" si="1"/>
        <v>0</v>
      </c>
      <c r="N24" s="52">
        <f t="shared" si="1"/>
        <v>66</v>
      </c>
      <c r="O24" s="17">
        <f t="shared" si="1"/>
        <v>36</v>
      </c>
      <c r="P24" s="17">
        <f t="shared" si="1"/>
        <v>105</v>
      </c>
      <c r="Q24" s="17">
        <f t="shared" si="1"/>
        <v>93</v>
      </c>
      <c r="R24" s="17">
        <f t="shared" si="1"/>
        <v>10</v>
      </c>
      <c r="S24" s="17">
        <f>SUM(S19:S23)</f>
        <v>219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7" priority="1">
      <formula>J12=""</formula>
    </cfRule>
    <cfRule type="expression" dxfId="46" priority="2">
      <formula>AND(M$9&lt;&gt;"",M12&gt;=M$9)</formula>
    </cfRule>
    <cfRule type="expression" dxfId="45" priority="3">
      <formula>AND(M$10&lt;&gt;"",M12&lt;M$10)</formula>
    </cfRule>
    <cfRule type="expression" dxfId="4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4" sqref="E4:E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2016:1:2:7:SHILIN</v>
      </c>
      <c r="AP77" s="27">
        <f t="shared" ref="AP77:AP88" ca="1" si="12">MATCH(AO77,INDIRECT(CONCATENATE($X$93,"$A:$A")),0)</f>
        <v>12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11</v>
      </c>
      <c r="AS77" s="21">
        <f t="shared" ca="1" si="13"/>
        <v>0</v>
      </c>
      <c r="AT77" s="21">
        <f t="shared" ca="1" si="13"/>
        <v>8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2016:1:3:7:SHILIN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2016:1:4:7:SHILIN</v>
      </c>
      <c r="AP79" s="27">
        <f t="shared" ca="1" si="12"/>
        <v>44</v>
      </c>
      <c r="AQ79" s="21">
        <f t="shared" ca="1" si="13"/>
        <v>1</v>
      </c>
      <c r="AR79" s="21">
        <f t="shared" ca="1" si="13"/>
        <v>11</v>
      </c>
      <c r="AS79" s="21">
        <f t="shared" ca="1" si="13"/>
        <v>2</v>
      </c>
      <c r="AT79" s="21">
        <f t="shared" ca="1" si="13"/>
        <v>15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2016:1:5:7:SHILIN</v>
      </c>
      <c r="AP80" s="27">
        <f t="shared" ca="1" si="12"/>
        <v>76</v>
      </c>
      <c r="AQ80" s="21">
        <f t="shared" ca="1" si="13"/>
        <v>0</v>
      </c>
      <c r="AR80" s="21">
        <f t="shared" ca="1" si="13"/>
        <v>4</v>
      </c>
      <c r="AS80" s="21">
        <f t="shared" ca="1" si="13"/>
        <v>1</v>
      </c>
      <c r="AT80" s="21">
        <f t="shared" ca="1" si="13"/>
        <v>7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2016:2:1:7:SHILIN</v>
      </c>
      <c r="AP81" s="27">
        <f t="shared" ca="1" si="12"/>
        <v>108</v>
      </c>
      <c r="AQ81" s="21">
        <f t="shared" ca="1" si="13"/>
        <v>0</v>
      </c>
      <c r="AR81" s="21">
        <f t="shared" ca="1" si="13"/>
        <v>6</v>
      </c>
      <c r="AS81" s="21">
        <f t="shared" ca="1" si="13"/>
        <v>1</v>
      </c>
      <c r="AT81" s="21">
        <f t="shared" ca="1" si="13"/>
        <v>5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2016:2:2:7:SHILIN</v>
      </c>
      <c r="AP82" s="27">
        <f t="shared" ca="1" si="12"/>
        <v>140</v>
      </c>
      <c r="AQ82" s="21">
        <f t="shared" ca="1" si="13"/>
        <v>0</v>
      </c>
      <c r="AR82" s="21">
        <f t="shared" ca="1" si="13"/>
        <v>6</v>
      </c>
      <c r="AS82" s="21">
        <f t="shared" ca="1" si="13"/>
        <v>4</v>
      </c>
      <c r="AT82" s="21">
        <f t="shared" ca="1" si="13"/>
        <v>15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2016:2:3:7:SHILIN</v>
      </c>
      <c r="AP83" s="27">
        <f t="shared" ca="1" si="12"/>
        <v>172</v>
      </c>
      <c r="AQ83" s="21">
        <f t="shared" ca="1" si="13"/>
        <v>0</v>
      </c>
      <c r="AR83" s="21">
        <f t="shared" ca="1" si="13"/>
        <v>10</v>
      </c>
      <c r="AS83" s="21">
        <f t="shared" ca="1" si="13"/>
        <v>1</v>
      </c>
      <c r="AT83" s="21">
        <f t="shared" ca="1" si="13"/>
        <v>15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2016:2:4:7:SHILIN</v>
      </c>
      <c r="AP84" s="27">
        <f t="shared" ca="1" si="12"/>
        <v>204</v>
      </c>
      <c r="AQ84" s="21">
        <f t="shared" ca="1" si="13"/>
        <v>0</v>
      </c>
      <c r="AR84" s="21">
        <f t="shared" ca="1" si="13"/>
        <v>6</v>
      </c>
      <c r="AS84" s="21">
        <f t="shared" ca="1" si="13"/>
        <v>1</v>
      </c>
      <c r="AT84" s="21">
        <f t="shared" ca="1" si="13"/>
        <v>6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2016:3:1:7:SHILIN</v>
      </c>
      <c r="AP85" s="27">
        <f t="shared" ca="1" si="12"/>
        <v>235</v>
      </c>
      <c r="AQ85" s="21">
        <f t="shared" ca="1" si="13"/>
        <v>0</v>
      </c>
      <c r="AR85" s="21">
        <f t="shared" ca="1" si="13"/>
        <v>5</v>
      </c>
      <c r="AS85" s="21">
        <f t="shared" ca="1" si="13"/>
        <v>3</v>
      </c>
      <c r="AT85" s="21">
        <f t="shared" ca="1" si="13"/>
        <v>16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2016:3:2:7:SHILIN</v>
      </c>
      <c r="AP86" s="27">
        <f t="shared" ca="1" si="12"/>
        <v>265</v>
      </c>
      <c r="AQ86" s="21">
        <f t="shared" ca="1" si="13"/>
        <v>0</v>
      </c>
      <c r="AR86" s="21">
        <f t="shared" ca="1" si="13"/>
        <v>12</v>
      </c>
      <c r="AS86" s="21">
        <f t="shared" ca="1" si="13"/>
        <v>10</v>
      </c>
      <c r="AT86" s="21">
        <f t="shared" ca="1" si="13"/>
        <v>25</v>
      </c>
      <c r="AU86" s="21">
        <f t="shared" ca="1" si="13"/>
        <v>3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2016:3:3:7:SHILIN</v>
      </c>
      <c r="AP87" s="27">
        <f t="shared" ca="1" si="12"/>
        <v>294</v>
      </c>
      <c r="AQ87" s="21">
        <f t="shared" ca="1" si="13"/>
        <v>0</v>
      </c>
      <c r="AR87" s="21">
        <f t="shared" ca="1" si="13"/>
        <v>20</v>
      </c>
      <c r="AS87" s="21">
        <f t="shared" ca="1" si="13"/>
        <v>14</v>
      </c>
      <c r="AT87" s="21">
        <f t="shared" ca="1" si="13"/>
        <v>29</v>
      </c>
      <c r="AU87" s="21">
        <f t="shared" ca="1" si="13"/>
        <v>2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2016:3:4:7:SHILIN</v>
      </c>
      <c r="AP88" s="27">
        <f t="shared" ca="1" si="12"/>
        <v>324</v>
      </c>
      <c r="AQ88" s="21">
        <f t="shared" ca="1" si="13"/>
        <v>0</v>
      </c>
      <c r="AR88" s="21">
        <f t="shared" ca="1" si="13"/>
        <v>29</v>
      </c>
      <c r="AS88" s="21">
        <f t="shared" ca="1" si="13"/>
        <v>9</v>
      </c>
      <c r="AT88" s="21">
        <f t="shared" ca="1" si="13"/>
        <v>23</v>
      </c>
      <c r="AU88" s="21">
        <f t="shared" ca="1" si="13"/>
        <v>4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2074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2752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2753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</v>
      </c>
    </row>
    <row r="107" spans="23:50" ht="23.25">
      <c r="W107" s="7" t="s">
        <v>1479</v>
      </c>
      <c r="X107" s="42" t="str">
        <f>$X$91</f>
        <v>Shilin District</v>
      </c>
    </row>
    <row r="108" spans="23:50">
      <c r="X108" s="40" t="str">
        <f>$X$92</f>
        <v>士林地區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E4" sqref="E4:E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1920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2754</v>
      </c>
      <c r="E2" s="75" t="str">
        <f>$A$3</f>
        <v>北投地區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2755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2363</v>
      </c>
      <c r="E4" s="82">
        <f>DATE</f>
        <v>42456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2327</v>
      </c>
      <c r="E5" s="83"/>
      <c r="F5" s="5" t="s">
        <v>805</v>
      </c>
      <c r="G5" s="6"/>
      <c r="H5" s="87">
        <f ca="1">BEITOU_DISTRICT_GRAPH!$AC$89</f>
        <v>2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North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2365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1918</v>
      </c>
      <c r="C12" s="64" t="str">
        <f>CONCATENATE(YEAR,":",MONTH,":",WEEK,":",WEEKDAY,":",$B12)</f>
        <v>2016:3:4:7:BEITOU_E</v>
      </c>
      <c r="D12" s="64">
        <f>MATCH($C12,REPORT_DATA_BY_COMP!$A:$A,0)</f>
        <v>987</v>
      </c>
      <c r="E12" s="65" t="str">
        <f>SUBSTITUTE(VLOOKUP($B12,COMP_LIST!$A:$AA,5,FALSE),"EL","")</f>
        <v xml:space="preserve">E. Dixon / Facer </v>
      </c>
      <c r="F12" s="4" t="str">
        <f>VLOOKUP($B12,COMP_LIST!$A:$AA,3,FALSE)</f>
        <v>Beitou E</v>
      </c>
      <c r="G12" s="4" t="str">
        <f>VLOOKUP($B12,COMP_LIST!$A:$AA,4,FALSE)</f>
        <v>北投長老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2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20</v>
      </c>
    </row>
    <row r="13" spans="1:19" ht="15" customHeight="1">
      <c r="A13" s="1"/>
      <c r="B13" s="1" t="s">
        <v>1924</v>
      </c>
      <c r="C13" s="64" t="str">
        <f>CONCATENATE(YEAR,":",MONTH,":",WEEK,":",WEEKDAY,":",$B13)</f>
        <v>2016:3:4:7:BEITOU_S</v>
      </c>
      <c r="D13" s="64">
        <f>MATCH($C13,REPORT_DATA_BY_COMP!$A:$A,0)</f>
        <v>988</v>
      </c>
      <c r="E13" s="65" t="str">
        <f>SUBSTITUTE(VLOOKUP($B13,COMP_LIST!$A:$AA,5,FALSE),"EL","")</f>
        <v>S. Juarez / Maxwell</v>
      </c>
      <c r="F13" s="4" t="str">
        <f>VLOOKUP($B13,COMP_LIST!$A:$AA,3,FALSE)</f>
        <v>Beitou S</v>
      </c>
      <c r="G13" s="4" t="str">
        <f>VLOOKUP($B13,COMP_LIST!$A:$AA,4,FALSE)</f>
        <v>北頭姐妹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8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13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 t="s">
        <v>1933</v>
      </c>
      <c r="C14" s="64" t="str">
        <f>CONCATENATE(YEAR,":",MONTH,":",WEEK,":",WEEKDAY,":",$B14)</f>
        <v>2016:3:4:7:DANSHUI_A_E</v>
      </c>
      <c r="D14" s="64">
        <f>MATCH($C14,REPORT_DATA_BY_COMP!$A:$A,0)</f>
        <v>990</v>
      </c>
      <c r="E14" s="65" t="str">
        <f>SUBSTITUTE(VLOOKUP($B14,COMP_LIST!$A:$AA,5,FALSE),"EL","")</f>
        <v xml:space="preserve">E. Francis / Byers </v>
      </c>
      <c r="F14" s="4" t="str">
        <f>VLOOKUP($B14,COMP_LIST!$A:$AA,3,FALSE)</f>
        <v>Danshui A E</v>
      </c>
      <c r="G14" s="4" t="str">
        <f>VLOOKUP($B14,COMP_LIST!$A:$AA,4,FALSE)</f>
        <v>淡水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1</v>
      </c>
      <c r="Q14" s="10">
        <f>IFERROR(INDEX(REPORT_DATA_BY_COMP!$A:$AH,$D14,MATCH(Q$8,REPORT_DATA_BY_COMP!$A$1:$AH$1,0)), "")</f>
        <v>1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 t="s">
        <v>1938</v>
      </c>
      <c r="C15" s="64" t="str">
        <f>CONCATENATE(YEAR,":",MONTH,":",WEEK,":",WEEKDAY,":",$B15)</f>
        <v>2016:3:4:7:DANSHUI_B_E</v>
      </c>
      <c r="D15" s="64">
        <f>MATCH($C15,REPORT_DATA_BY_COMP!$A:$A,0)</f>
        <v>991</v>
      </c>
      <c r="E15" s="65" t="str">
        <f>SUBSTITUTE(VLOOKUP($B15,COMP_LIST!$A:$AA,5,FALSE),"EL","")</f>
        <v>E. Gray / Peterson</v>
      </c>
      <c r="F15" s="4" t="str">
        <f>VLOOKUP($B15,COMP_LIST!$A:$AA,3,FALSE)</f>
        <v>Danshui B E</v>
      </c>
      <c r="G15" s="4" t="str">
        <f>VLOOKUP($B15,COMP_LIST!$A:$AA,4,FALSE)</f>
        <v>淡水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1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1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9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S16" si="0">SUM(I12:I15)</f>
        <v>2</v>
      </c>
      <c r="J16" s="11">
        <f t="shared" si="0"/>
        <v>6</v>
      </c>
      <c r="K16" s="11">
        <f t="shared" si="0"/>
        <v>9</v>
      </c>
      <c r="L16" s="48">
        <f t="shared" si="0"/>
        <v>1</v>
      </c>
      <c r="M16" s="57">
        <f t="shared" si="0"/>
        <v>1</v>
      </c>
      <c r="N16" s="51">
        <f t="shared" si="0"/>
        <v>23</v>
      </c>
      <c r="O16" s="11">
        <f t="shared" si="0"/>
        <v>10</v>
      </c>
      <c r="P16" s="11">
        <f t="shared" si="0"/>
        <v>29</v>
      </c>
      <c r="Q16" s="11">
        <f t="shared" si="0"/>
        <v>20</v>
      </c>
      <c r="R16" s="11">
        <f t="shared" si="0"/>
        <v>1</v>
      </c>
      <c r="S16" s="11">
        <f t="shared" si="0"/>
        <v>49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2016:3:1:7:BEITOU</v>
      </c>
      <c r="D19" s="64">
        <f>MATCH($C19,REPORT_DATA_BY_DISTRICT!$A:$A, 0)</f>
        <v>227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3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15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45</v>
      </c>
      <c r="Q19" s="10">
        <f>IFERROR(INDEX(REPORT_DATA_BY_DISTRICT!$A:$AH,$D19,MATCH(Q$8,REPORT_DATA_BY_DISTRICT!$A$1:$AH$1,0)), "")</f>
        <v>17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CONCATENATE(YEAR,":",MONTH,":2:",WEEKLY_REPORT_DAY,":", $A$1)</f>
        <v>2016:3:2:7:BEITOU</v>
      </c>
      <c r="D20" s="64">
        <f>MATCH($C20,REPORT_DATA_BY_DISTRICT!$A:$A, 0)</f>
        <v>258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19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31</v>
      </c>
      <c r="Q20" s="10">
        <f>IFERROR(INDEX(REPORT_DATA_BY_DISTRICT!$A:$AH,$D20,MATCH(Q$8,REPORT_DATA_BY_DISTRICT!$A$1:$AH$1,0)), "")</f>
        <v>18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23</v>
      </c>
    </row>
    <row r="21" spans="3:19" ht="15" customHeight="1">
      <c r="C21" s="64" t="str">
        <f>CONCATENATE(YEAR,":",MONTH,":3:",WEEKLY_REPORT_DAY,":", $A$1)</f>
        <v>2016:3:3:7:BEITOU</v>
      </c>
      <c r="D21" s="64">
        <f>MATCH($C21,REPORT_DATA_BY_DISTRICT!$A:$A, 0)</f>
        <v>287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3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9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23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30</v>
      </c>
      <c r="Q21" s="10">
        <f>IFERROR(INDEX(REPORT_DATA_BY_DISTRICT!$A:$AH,$D21,MATCH(Q$8,REPORT_DATA_BY_DISTRICT!$A$1:$AH$1,0)), "")</f>
        <v>19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43</v>
      </c>
    </row>
    <row r="22" spans="3:19" ht="15" customHeight="1">
      <c r="C22" s="64" t="str">
        <f>CONCATENATE(YEAR,":",MONTH,":4:",WEEKLY_REPORT_DAY,":", $A$1)</f>
        <v>2016:3:4:7:BEITOU</v>
      </c>
      <c r="D22" s="64">
        <f>MATCH($C22,REPORT_DATA_BY_DISTRICT!$A:$A, 0)</f>
        <v>317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2</v>
      </c>
      <c r="J22" s="10">
        <f>IFERROR(INDEX(REPORT_DATA_BY_DISTRICT!$A:$AH,$D22,MATCH(J$8,REPORT_DATA_BY_DISTRICT!$A$1:$AH$1,0)), "")</f>
        <v>6</v>
      </c>
      <c r="K22" s="10">
        <f>IFERROR(INDEX(REPORT_DATA_BY_DISTRICT!$A:$AH,$D22,MATCH(K$8,REPORT_DATA_BY_DISTRICT!$A$1:$AH$1,0)), "")</f>
        <v>9</v>
      </c>
      <c r="L22" s="10">
        <f>IFERROR(INDEX(REPORT_DATA_BY_DISTRICT!$A:$AH,$D22,MATCH(L$8,REPORT_DATA_BY_DISTRICT!$A$1:$AH$1,0)), "")</f>
        <v>1</v>
      </c>
      <c r="M22" s="10">
        <f>IFERROR(INDEX(REPORT_DATA_BY_DISTRICT!$A:$AH,$D22,MATCH(M$8,REPORT_DATA_BY_DISTRICT!$A$1:$AH$1,0)), "")</f>
        <v>1</v>
      </c>
      <c r="N22" s="10">
        <f>IFERROR(INDEX(REPORT_DATA_BY_DISTRICT!$A:$AH,$D22,MATCH(N$8,REPORT_DATA_BY_DISTRICT!$A$1:$AH$1,0)), "")</f>
        <v>23</v>
      </c>
      <c r="O22" s="10">
        <f>IFERROR(INDEX(REPORT_DATA_BY_DISTRICT!$A:$AH,$D22,MATCH(O$8,REPORT_DATA_BY_DISTRICT!$A$1:$AH$1,0)), "")</f>
        <v>10</v>
      </c>
      <c r="P22" s="10">
        <f>IFERROR(INDEX(REPORT_DATA_BY_DISTRICT!$A:$AH,$D22,MATCH(P$8,REPORT_DATA_BY_DISTRICT!$A$1:$AH$1,0)), "")</f>
        <v>29</v>
      </c>
      <c r="Q22" s="10">
        <f>IFERROR(INDEX(REPORT_DATA_BY_DISTRICT!$A:$AH,$D22,MATCH(Q$8,REPORT_DATA_BY_DISTRICT!$A$1:$AH$1,0)), "")</f>
        <v>20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49</v>
      </c>
    </row>
    <row r="23" spans="3:19" ht="15" customHeight="1">
      <c r="C23" s="64" t="str">
        <f>CONCATENATE(YEAR,":",MONTH,":5:",WEEKLY_REPORT_DAY,":", $A$1)</f>
        <v>2016:3:5:7:BEITOU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1</v>
      </c>
      <c r="I24" s="17">
        <f t="shared" ref="I24:R24" si="1">SUM(I19:I23)</f>
        <v>10</v>
      </c>
      <c r="J24" s="17">
        <f t="shared" si="1"/>
        <v>20</v>
      </c>
      <c r="K24" s="17">
        <f t="shared" si="1"/>
        <v>31</v>
      </c>
      <c r="L24" s="49">
        <f t="shared" si="1"/>
        <v>3</v>
      </c>
      <c r="M24" s="17">
        <f t="shared" si="1"/>
        <v>1</v>
      </c>
      <c r="N24" s="52">
        <f t="shared" si="1"/>
        <v>80</v>
      </c>
      <c r="O24" s="17">
        <f t="shared" si="1"/>
        <v>36</v>
      </c>
      <c r="P24" s="17">
        <f t="shared" si="1"/>
        <v>135</v>
      </c>
      <c r="Q24" s="17">
        <f t="shared" si="1"/>
        <v>74</v>
      </c>
      <c r="R24" s="17">
        <f t="shared" si="1"/>
        <v>7</v>
      </c>
      <c r="S24" s="17">
        <f>SUM(S19:S23)</f>
        <v>140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3" priority="10">
      <formula>J12=""</formula>
    </cfRule>
    <cfRule type="expression" dxfId="42" priority="11">
      <formula>AND(M$9&lt;&gt;"",M12&gt;=M$9)</formula>
    </cfRule>
    <cfRule type="expression" dxfId="41" priority="12">
      <formula>AND(M$10&lt;&gt;"",M12&lt;M$10)</formula>
    </cfRule>
    <cfRule type="expression" dxfId="40" priority="13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E4" sqref="E4:E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2016:1:2:7:BEITOU</v>
      </c>
      <c r="AP77" s="27">
        <f t="shared" ref="AP77:AP88" ca="1" si="12">MATCH(AO77,INDIRECT(CONCATENATE($X$93,"$A:$A")),0)</f>
        <v>4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21</v>
      </c>
      <c r="AS77" s="21">
        <f t="shared" ca="1" si="13"/>
        <v>0</v>
      </c>
      <c r="AT77" s="21">
        <f t="shared" ca="1" si="13"/>
        <v>10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2016:1:3:7:BEITOU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2016:1:4:7:BEITOU</v>
      </c>
      <c r="AP79" s="27">
        <f t="shared" ca="1" si="12"/>
        <v>36</v>
      </c>
      <c r="AQ79" s="21">
        <f t="shared" ca="1" si="13"/>
        <v>0</v>
      </c>
      <c r="AR79" s="21">
        <f t="shared" ca="1" si="13"/>
        <v>20</v>
      </c>
      <c r="AS79" s="21">
        <f t="shared" ca="1" si="13"/>
        <v>7</v>
      </c>
      <c r="AT79" s="21">
        <f t="shared" ca="1" si="13"/>
        <v>19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2016:1:5:7:BEITOU</v>
      </c>
      <c r="AP80" s="27">
        <f t="shared" ca="1" si="12"/>
        <v>68</v>
      </c>
      <c r="AQ80" s="21">
        <f t="shared" ca="1" si="13"/>
        <v>0</v>
      </c>
      <c r="AR80" s="21">
        <f t="shared" ca="1" si="13"/>
        <v>21</v>
      </c>
      <c r="AS80" s="21">
        <f t="shared" ca="1" si="13"/>
        <v>4</v>
      </c>
      <c r="AT80" s="21">
        <f t="shared" ca="1" si="13"/>
        <v>20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2016:2:1:7:BEITOU</v>
      </c>
      <c r="AP81" s="27">
        <f t="shared" ca="1" si="12"/>
        <v>100</v>
      </c>
      <c r="AQ81" s="21">
        <f t="shared" ca="1" si="13"/>
        <v>0</v>
      </c>
      <c r="AR81" s="21">
        <f t="shared" ca="1" si="13"/>
        <v>25</v>
      </c>
      <c r="AS81" s="21">
        <f t="shared" ca="1" si="13"/>
        <v>4</v>
      </c>
      <c r="AT81" s="21">
        <f t="shared" ca="1" si="13"/>
        <v>16</v>
      </c>
      <c r="AU81" s="21">
        <f t="shared" ca="1" si="13"/>
        <v>2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2016:2:2:7:BEITOU</v>
      </c>
      <c r="AP82" s="27">
        <f t="shared" ca="1" si="12"/>
        <v>132</v>
      </c>
      <c r="AQ82" s="21">
        <f t="shared" ca="1" si="13"/>
        <v>0</v>
      </c>
      <c r="AR82" s="21">
        <f t="shared" ca="1" si="13"/>
        <v>22</v>
      </c>
      <c r="AS82" s="21">
        <f t="shared" ca="1" si="13"/>
        <v>9</v>
      </c>
      <c r="AT82" s="21">
        <f t="shared" ca="1" si="13"/>
        <v>15</v>
      </c>
      <c r="AU82" s="21">
        <f t="shared" ca="1" si="13"/>
        <v>4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2016:2:3:7:BEITOU</v>
      </c>
      <c r="AP83" s="27">
        <f t="shared" ca="1" si="12"/>
        <v>164</v>
      </c>
      <c r="AQ83" s="21">
        <f t="shared" ca="1" si="13"/>
        <v>0</v>
      </c>
      <c r="AR83" s="21">
        <f t="shared" ca="1" si="13"/>
        <v>18</v>
      </c>
      <c r="AS83" s="21">
        <f t="shared" ca="1" si="13"/>
        <v>9</v>
      </c>
      <c r="AT83" s="21">
        <f t="shared" ca="1" si="13"/>
        <v>22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2016:2:4:7:BEITOU</v>
      </c>
      <c r="AP84" s="27">
        <f t="shared" ca="1" si="12"/>
        <v>196</v>
      </c>
      <c r="AQ84" s="21">
        <f t="shared" ca="1" si="13"/>
        <v>1</v>
      </c>
      <c r="AR84" s="21">
        <f t="shared" ca="1" si="13"/>
        <v>15</v>
      </c>
      <c r="AS84" s="21">
        <f t="shared" ca="1" si="13"/>
        <v>13</v>
      </c>
      <c r="AT84" s="21">
        <f t="shared" ca="1" si="13"/>
        <v>18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2016:3:1:7:BEITOU</v>
      </c>
      <c r="AP85" s="27">
        <f t="shared" ca="1" si="12"/>
        <v>227</v>
      </c>
      <c r="AQ85" s="21">
        <f t="shared" ca="1" si="13"/>
        <v>0</v>
      </c>
      <c r="AR85" s="21">
        <f t="shared" ca="1" si="13"/>
        <v>15</v>
      </c>
      <c r="AS85" s="21">
        <f t="shared" ca="1" si="13"/>
        <v>10</v>
      </c>
      <c r="AT85" s="21">
        <f t="shared" ca="1" si="13"/>
        <v>17</v>
      </c>
      <c r="AU85" s="21">
        <f t="shared" ca="1" si="13"/>
        <v>4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2016:3:2:7:BEITOU</v>
      </c>
      <c r="AP86" s="27">
        <f t="shared" ca="1" si="12"/>
        <v>258</v>
      </c>
      <c r="AQ86" s="21">
        <f t="shared" ca="1" si="13"/>
        <v>0</v>
      </c>
      <c r="AR86" s="21">
        <f t="shared" ca="1" si="13"/>
        <v>19</v>
      </c>
      <c r="AS86" s="21">
        <f t="shared" ca="1" si="13"/>
        <v>8</v>
      </c>
      <c r="AT86" s="21">
        <f t="shared" ca="1" si="13"/>
        <v>18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2016:3:3:7:BEITOU</v>
      </c>
      <c r="AP87" s="27">
        <f t="shared" ca="1" si="12"/>
        <v>287</v>
      </c>
      <c r="AQ87" s="21">
        <f t="shared" ca="1" si="13"/>
        <v>0</v>
      </c>
      <c r="AR87" s="21">
        <f t="shared" ca="1" si="13"/>
        <v>23</v>
      </c>
      <c r="AS87" s="21">
        <f t="shared" ca="1" si="13"/>
        <v>8</v>
      </c>
      <c r="AT87" s="21">
        <f t="shared" ca="1" si="13"/>
        <v>19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2016:3:4:7:BEITOU</v>
      </c>
      <c r="AP88" s="27">
        <f t="shared" ca="1" si="12"/>
        <v>317</v>
      </c>
      <c r="AQ88" s="21">
        <f t="shared" ca="1" si="13"/>
        <v>1</v>
      </c>
      <c r="AR88" s="21">
        <f t="shared" ca="1" si="13"/>
        <v>23</v>
      </c>
      <c r="AS88" s="21">
        <f t="shared" ca="1" si="13"/>
        <v>10</v>
      </c>
      <c r="AT88" s="21">
        <f t="shared" ca="1" si="13"/>
        <v>20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1920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2754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2755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Beitou District</v>
      </c>
    </row>
    <row r="108" spans="23:50">
      <c r="X108" s="40" t="str">
        <f>$X$92</f>
        <v>北投地區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5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1890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2366</v>
      </c>
      <c r="E2" s="75" t="str">
        <f>$A$3</f>
        <v>南臺北地帶</v>
      </c>
      <c r="F2" s="26" t="s">
        <v>806</v>
      </c>
      <c r="G2" s="77">
        <f>$A$6</f>
        <v>120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2367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2368</v>
      </c>
      <c r="E4" s="82">
        <f>DATE</f>
        <v>42456</v>
      </c>
      <c r="F4" s="23" t="s">
        <v>804</v>
      </c>
      <c r="G4" s="24"/>
      <c r="H4" s="84">
        <f>ROUND($G$2/12*MONTH,0)</f>
        <v>30</v>
      </c>
      <c r="I4" s="85"/>
      <c r="J4" s="85"/>
      <c r="K4" s="86"/>
      <c r="L4" s="44">
        <f>ROUND($G$2/12,0)</f>
        <v>10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2369</v>
      </c>
      <c r="E5" s="83"/>
      <c r="F5" s="5" t="s">
        <v>805</v>
      </c>
      <c r="G5" s="6"/>
      <c r="H5" s="87">
        <f ca="1">SOUTH_ZONE_GRAPH!$AC$89</f>
        <v>13</v>
      </c>
      <c r="I5" s="88"/>
      <c r="J5" s="88"/>
      <c r="K5" s="89"/>
      <c r="L5" s="45">
        <f ca="1">$M$35</f>
        <v>6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120</v>
      </c>
      <c r="E6" s="34" t="str">
        <f>$A$4</f>
        <v>South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2370</v>
      </c>
      <c r="B11" s="1"/>
      <c r="E11" s="5" t="str">
        <f ca="1"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1985</v>
      </c>
      <c r="C12" s="64" t="str">
        <f>CONCATENATE(YEAR,":",MONTH,":",WEEK,":",WEEKDAY,":",$B12)</f>
        <v>2016:3:4:7:JINGXIN_ZL</v>
      </c>
      <c r="D12" s="64">
        <f>MATCH($C12,REPORT_DATA_BY_COMP!$A:$A,0)</f>
        <v>1002</v>
      </c>
      <c r="E12" s="65" t="str">
        <f>SUBSTITUTE(VLOOKUP($B12,COMP_LIST!$A:$AA,5,FALSE),"EL","")</f>
        <v>E. Robinson / Christensen ZL</v>
      </c>
      <c r="F12" s="4" t="str">
        <f>VLOOKUP($B12,COMP_LIST!$A:$AA,3,FALSE)</f>
        <v>Jingxin ZL</v>
      </c>
      <c r="G12" s="4" t="str">
        <f>VLOOKUP($B12,COMP_LIST!$A:$AA,4,FALSE)</f>
        <v xml:space="preserve">景新 ZL </v>
      </c>
      <c r="H12" s="10">
        <f ca="1">IFERROR(INDEX(REPORT_DATA_BY_COMP!$A:$AH,$D12,MATCH(H$8,REPORT_DATA_BY_COMP!$A$1:$AH$1,0)), "")</f>
        <v>0</v>
      </c>
      <c r="I12" s="10">
        <f ca="1">IFERROR(INDEX(REPORT_DATA_BY_COMP!$A:$AH,$D12,MATCH(I$8,REPORT_DATA_BY_COMP!$A$1:$AH$1,0)), "")</f>
        <v>0</v>
      </c>
      <c r="J12" s="10">
        <f ca="1">IFERROR(INDEX(REPORT_DATA_BY_COMP!$A:$AH,$D12,MATCH(J$8,REPORT_DATA_BY_COMP!$A$1:$AH$1,0)), "")</f>
        <v>4</v>
      </c>
      <c r="K12" s="10">
        <f ca="1">IFERROR(INDEX(REPORT_DATA_BY_COMP!$A:$AH,$D12,MATCH(K$8,REPORT_DATA_BY_COMP!$A$1:$AH$1,0)), "")</f>
        <v>3</v>
      </c>
      <c r="L12" s="47">
        <f ca="1">IFERROR(INDEX(REPORT_DATA_BY_COMP!$A:$AH,$D12,MATCH(L$8,REPORT_DATA_BY_COMP!$A$1:$AH$1,0)), "")</f>
        <v>0</v>
      </c>
      <c r="M12" s="59">
        <f ca="1">IFERROR(INDEX(REPORT_DATA_BY_COMP!$A:$AH,$D12,MATCH(M$8,REPORT_DATA_BY_COMP!$A$1:$AH$1,0)), "")</f>
        <v>1</v>
      </c>
      <c r="N12" s="50">
        <f ca="1">IFERROR(INDEX(REPORT_DATA_BY_COMP!$A:$AH,$D12,MATCH(N$8,REPORT_DATA_BY_COMP!$A$1:$AH$1,0)), "")</f>
        <v>10</v>
      </c>
      <c r="O12" s="10">
        <f ca="1">IFERROR(INDEX(REPORT_DATA_BY_COMP!$A:$AH,$D12,MATCH(O$8,REPORT_DATA_BY_COMP!$A$1:$AH$1,0)), "")</f>
        <v>4</v>
      </c>
      <c r="P12" s="10">
        <f ca="1">IFERROR(INDEX(REPORT_DATA_BY_COMP!$A:$AH,$D12,MATCH(P$8,REPORT_DATA_BY_COMP!$A$1:$AH$1,0)), "")</f>
        <v>11</v>
      </c>
      <c r="Q12" s="10">
        <f ca="1">IFERROR(INDEX(REPORT_DATA_BY_COMP!$A:$AH,$D12,MATCH(Q$8,REPORT_DATA_BY_COMP!$A$1:$AH$1,0)), "")</f>
        <v>7</v>
      </c>
      <c r="R12" s="10">
        <f ca="1">IFERROR(INDEX(REPORT_DATA_BY_COMP!$A:$AH,$D12,MATCH(R$8,REPORT_DATA_BY_COMP!$A$1:$AH$1,0)), "")</f>
        <v>0</v>
      </c>
      <c r="S12" s="10">
        <f ca="1">IFERROR(INDEX(REPORT_DATA_BY_COMP!$A:$AH,$D12,MATCH(S$8,REPORT_DATA_BY_COMP!$A$1:$AH$1,0)), "")</f>
        <v>7</v>
      </c>
    </row>
    <row r="13" spans="1:19" ht="15" customHeight="1">
      <c r="A13" s="1"/>
      <c r="B13" s="1" t="s">
        <v>1990</v>
      </c>
      <c r="C13" s="64" t="str">
        <f>CONCATENATE(YEAR,":",MONTH,":",WEEK,":",WEEKDAY,":",$B13)</f>
        <v>2016:3:4:7:JINGXIN_S</v>
      </c>
      <c r="D13" s="64">
        <f>MATCH($C13,REPORT_DATA_BY_COMP!$A:$A,0)</f>
        <v>1001</v>
      </c>
      <c r="E13" s="65" t="str">
        <f>SUBSTITUTE(VLOOKUP($B13,COMP_LIST!$A:$AA,5,FALSE),"EL","")</f>
        <v>S. Huntington / Johnson</v>
      </c>
      <c r="F13" s="4" t="str">
        <f>VLOOKUP($B13,COMP_LIST!$A:$AA,3,FALSE)</f>
        <v>Jingxin S</v>
      </c>
      <c r="G13" s="4" t="str">
        <f>VLOOKUP($B13,COMP_LIST!$A:$AA,4,FALSE)</f>
        <v>景新姐妹</v>
      </c>
      <c r="H13" s="10">
        <f ca="1">IFERROR(INDEX(REPORT_DATA_BY_COMP!$A:$AH,$D13,MATCH(H$8,REPORT_DATA_BY_COMP!$A$1:$AH$1,0)), "")</f>
        <v>0</v>
      </c>
      <c r="I13" s="10">
        <f ca="1">IFERROR(INDEX(REPORT_DATA_BY_COMP!$A:$AH,$D13,MATCH(I$8,REPORT_DATA_BY_COMP!$A$1:$AH$1,0)), "")</f>
        <v>0</v>
      </c>
      <c r="J13" s="10">
        <f ca="1">IFERROR(INDEX(REPORT_DATA_BY_COMP!$A:$AH,$D13,MATCH(J$8,REPORT_DATA_BY_COMP!$A$1:$AH$1,0)), "")</f>
        <v>0</v>
      </c>
      <c r="K13" s="10">
        <f ca="1">IFERROR(INDEX(REPORT_DATA_BY_COMP!$A:$AH,$D13,MATCH(K$8,REPORT_DATA_BY_COMP!$A$1:$AH$1,0)), "")</f>
        <v>2</v>
      </c>
      <c r="L13" s="47">
        <f ca="1">IFERROR(INDEX(REPORT_DATA_BY_COMP!$A:$AH,$D13,MATCH(L$8,REPORT_DATA_BY_COMP!$A$1:$AH$1,0)), "")</f>
        <v>0</v>
      </c>
      <c r="M13" s="56">
        <f ca="1">IFERROR(INDEX(REPORT_DATA_BY_COMP!$A:$AH,$D13,MATCH(M$8,REPORT_DATA_BY_COMP!$A$1:$AH$1,0)), "")</f>
        <v>0</v>
      </c>
      <c r="N13" s="50">
        <f ca="1">IFERROR(INDEX(REPORT_DATA_BY_COMP!$A:$AH,$D13,MATCH(N$8,REPORT_DATA_BY_COMP!$A$1:$AH$1,0)), "")</f>
        <v>2</v>
      </c>
      <c r="O13" s="10">
        <f ca="1">IFERROR(INDEX(REPORT_DATA_BY_COMP!$A:$AH,$D13,MATCH(O$8,REPORT_DATA_BY_COMP!$A$1:$AH$1,0)), "")</f>
        <v>1</v>
      </c>
      <c r="P13" s="10">
        <f ca="1">IFERROR(INDEX(REPORT_DATA_BY_COMP!$A:$AH,$D13,MATCH(P$8,REPORT_DATA_BY_COMP!$A$1:$AH$1,0)), "")</f>
        <v>8</v>
      </c>
      <c r="Q13" s="10">
        <f ca="1">IFERROR(INDEX(REPORT_DATA_BY_COMP!$A:$AH,$D13,MATCH(Q$8,REPORT_DATA_BY_COMP!$A$1:$AH$1,0)), "")</f>
        <v>2</v>
      </c>
      <c r="R13" s="10">
        <f ca="1">IFERROR(INDEX(REPORT_DATA_BY_COMP!$A:$AH,$D13,MATCH(R$8,REPORT_DATA_BY_COMP!$A$1:$AH$1,0)), "")</f>
        <v>0</v>
      </c>
      <c r="S13" s="10">
        <f ca="1">IFERROR(INDEX(REPORT_DATA_BY_COMP!$A:$AH,$D13,MATCH(S$8,REPORT_DATA_BY_COMP!$A$1:$AH$1,0)), "")</f>
        <v>9</v>
      </c>
    </row>
    <row r="14" spans="1:19" ht="15" customHeight="1">
      <c r="A14" s="1"/>
      <c r="B14" s="1" t="s">
        <v>2030</v>
      </c>
      <c r="C14" s="64" t="str">
        <f>CONCATENATE(YEAR,":",MONTH,":",WEEK,":",WEEKDAY,":",$B14)</f>
        <v>2016:3:4:7:MUZHA_E</v>
      </c>
      <c r="D14" s="64">
        <f>MATCH($C14,REPORT_DATA_BY_COMP!$A:$A,0)</f>
        <v>1011</v>
      </c>
      <c r="E14" s="65" t="str">
        <f>SUBSTITUTE(VLOOKUP($B14,COMP_LIST!$A:$AA,5,FALSE),"EL","")</f>
        <v>E. Hammond DL / Dung</v>
      </c>
      <c r="F14" s="4" t="str">
        <f>VLOOKUP($B14,COMP_LIST!$A:$AA,3,FALSE)</f>
        <v>Muzha E</v>
      </c>
      <c r="G14" s="4" t="str">
        <f>VLOOKUP($B14,COMP_LIST!$A:$AA,4,FALSE)</f>
        <v>木柵長老</v>
      </c>
      <c r="H14" s="10">
        <f ca="1">IFERROR(INDEX(REPORT_DATA_BY_COMP!$A:$AH,$D14,MATCH(H$8,REPORT_DATA_BY_COMP!$A$1:$AH$1,0)), "")</f>
        <v>0</v>
      </c>
      <c r="I14" s="10">
        <f ca="1">IFERROR(INDEX(REPORT_DATA_BY_COMP!$A:$AH,$D14,MATCH(I$8,REPORT_DATA_BY_COMP!$A$1:$AH$1,0)), "")</f>
        <v>0</v>
      </c>
      <c r="J14" s="10">
        <f ca="1">IFERROR(INDEX(REPORT_DATA_BY_COMP!$A:$AH,$D14,MATCH(J$8,REPORT_DATA_BY_COMP!$A$1:$AH$1,0)), "")</f>
        <v>0</v>
      </c>
      <c r="K14" s="10">
        <f ca="1">IFERROR(INDEX(REPORT_DATA_BY_COMP!$A:$AH,$D14,MATCH(K$8,REPORT_DATA_BY_COMP!$A$1:$AH$1,0)), "")</f>
        <v>5</v>
      </c>
      <c r="L14" s="47">
        <f ca="1">IFERROR(INDEX(REPORT_DATA_BY_COMP!$A:$AH,$D14,MATCH(L$8,REPORT_DATA_BY_COMP!$A$1:$AH$1,0)), "")</f>
        <v>0</v>
      </c>
      <c r="M14" s="56">
        <f ca="1">IFERROR(INDEX(REPORT_DATA_BY_COMP!$A:$AH,$D14,MATCH(M$8,REPORT_DATA_BY_COMP!$A$1:$AH$1,0)), "")</f>
        <v>1</v>
      </c>
      <c r="N14" s="50">
        <f ca="1">IFERROR(INDEX(REPORT_DATA_BY_COMP!$A:$AH,$D14,MATCH(N$8,REPORT_DATA_BY_COMP!$A$1:$AH$1,0)), "")</f>
        <v>5</v>
      </c>
      <c r="O14" s="10">
        <f ca="1">IFERROR(INDEX(REPORT_DATA_BY_COMP!$A:$AH,$D14,MATCH(O$8,REPORT_DATA_BY_COMP!$A$1:$AH$1,0)), "")</f>
        <v>2</v>
      </c>
      <c r="P14" s="10">
        <f ca="1">IFERROR(INDEX(REPORT_DATA_BY_COMP!$A:$AH,$D14,MATCH(P$8,REPORT_DATA_BY_COMP!$A$1:$AH$1,0)), "")</f>
        <v>12</v>
      </c>
      <c r="Q14" s="10">
        <f ca="1">IFERROR(INDEX(REPORT_DATA_BY_COMP!$A:$AH,$D14,MATCH(Q$8,REPORT_DATA_BY_COMP!$A$1:$AH$1,0)), "")</f>
        <v>3</v>
      </c>
      <c r="R14" s="10">
        <f ca="1">IFERROR(INDEX(REPORT_DATA_BY_COMP!$A:$AH,$D14,MATCH(R$8,REPORT_DATA_BY_COMP!$A$1:$AH$1,0)), "")</f>
        <v>2</v>
      </c>
      <c r="S14" s="10">
        <f ca="1">IFERROR(INDEX(REPORT_DATA_BY_COMP!$A:$AH,$D14,MATCH(S$8,REPORT_DATA_BY_COMP!$A$1:$AH$1,0)), "")</f>
        <v>5</v>
      </c>
    </row>
    <row r="15" spans="1:19" ht="15" customHeight="1">
      <c r="A15" s="1"/>
      <c r="B15" s="1" t="s">
        <v>2035</v>
      </c>
      <c r="C15" s="64" t="str">
        <f>CONCATENATE(YEAR,":",MONTH,":",WEEK,":",WEEKDAY,":",$B15)</f>
        <v>2016:3:4:7:MUZHA_S</v>
      </c>
      <c r="D15" s="64">
        <f>MATCH($C15,REPORT_DATA_BY_COMP!$A:$A,0)</f>
        <v>1012</v>
      </c>
      <c r="E15" s="65" t="str">
        <f>SUBSTITUTE(VLOOKUP($B15,COMP_LIST!$A:$AA,5,FALSE),"EL","")</f>
        <v>S. Everett  / Huang</v>
      </c>
      <c r="F15" s="4" t="str">
        <f>VLOOKUP($B15,COMP_LIST!$A:$AA,3,FALSE)</f>
        <v>Muzha S</v>
      </c>
      <c r="G15" s="4" t="str">
        <f>VLOOKUP($B15,COMP_LIST!$A:$AA,4,FALSE)</f>
        <v>木柵姐妹</v>
      </c>
      <c r="H15" s="10">
        <f ca="1">IFERROR(INDEX(REPORT_DATA_BY_COMP!$A:$AH,$D15,MATCH(H$8,REPORT_DATA_BY_COMP!$A$1:$AH$1,0)), "")</f>
        <v>0</v>
      </c>
      <c r="I15" s="10">
        <f ca="1">IFERROR(INDEX(REPORT_DATA_BY_COMP!$A:$AH,$D15,MATCH(I$8,REPORT_DATA_BY_COMP!$A$1:$AH$1,0)), "")</f>
        <v>0</v>
      </c>
      <c r="J15" s="10">
        <f ca="1">IFERROR(INDEX(REPORT_DATA_BY_COMP!$A:$AH,$D15,MATCH(J$8,REPORT_DATA_BY_COMP!$A$1:$AH$1,0)), "")</f>
        <v>2</v>
      </c>
      <c r="K15" s="10">
        <f ca="1">IFERROR(INDEX(REPORT_DATA_BY_COMP!$A:$AH,$D15,MATCH(K$8,REPORT_DATA_BY_COMP!$A$1:$AH$1,0)), "")</f>
        <v>4</v>
      </c>
      <c r="L15" s="47">
        <f ca="1">IFERROR(INDEX(REPORT_DATA_BY_COMP!$A:$AH,$D15,MATCH(L$8,REPORT_DATA_BY_COMP!$A$1:$AH$1,0)), "")</f>
        <v>0</v>
      </c>
      <c r="M15" s="56">
        <f ca="1">IFERROR(INDEX(REPORT_DATA_BY_COMP!$A:$AH,$D15,MATCH(M$8,REPORT_DATA_BY_COMP!$A$1:$AH$1,0)), "")</f>
        <v>0</v>
      </c>
      <c r="N15" s="50">
        <f ca="1">IFERROR(INDEX(REPORT_DATA_BY_COMP!$A:$AH,$D15,MATCH(N$8,REPORT_DATA_BY_COMP!$A$1:$AH$1,0)), "")</f>
        <v>6</v>
      </c>
      <c r="O15" s="10">
        <f ca="1">IFERROR(INDEX(REPORT_DATA_BY_COMP!$A:$AH,$D15,MATCH(O$8,REPORT_DATA_BY_COMP!$A$1:$AH$1,0)), "")</f>
        <v>3</v>
      </c>
      <c r="P15" s="10">
        <f ca="1">IFERROR(INDEX(REPORT_DATA_BY_COMP!$A:$AH,$D15,MATCH(P$8,REPORT_DATA_BY_COMP!$A$1:$AH$1,0)), "")</f>
        <v>9</v>
      </c>
      <c r="Q15" s="10">
        <f ca="1">IFERROR(INDEX(REPORT_DATA_BY_COMP!$A:$AH,$D15,MATCH(Q$8,REPORT_DATA_BY_COMP!$A$1:$AH$1,0)), "")</f>
        <v>2</v>
      </c>
      <c r="R15" s="10">
        <f ca="1">IFERROR(INDEX(REPORT_DATA_BY_COMP!$A:$AH,$D15,MATCH(R$8,REPORT_DATA_BY_COMP!$A$1:$AH$1,0)), "")</f>
        <v>0</v>
      </c>
      <c r="S15" s="10">
        <f ca="1"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ca="1" si="0">SUM(H12:H15)</f>
        <v>0</v>
      </c>
      <c r="I16" s="11">
        <f t="shared" ca="1" si="0"/>
        <v>0</v>
      </c>
      <c r="J16" s="11">
        <f t="shared" ca="1" si="0"/>
        <v>6</v>
      </c>
      <c r="K16" s="11">
        <f t="shared" ca="1" si="0"/>
        <v>14</v>
      </c>
      <c r="L16" s="48">
        <f t="shared" ca="1" si="0"/>
        <v>0</v>
      </c>
      <c r="M16" s="57">
        <f t="shared" ca="1" si="0"/>
        <v>2</v>
      </c>
      <c r="N16" s="51">
        <f t="shared" ca="1" si="0"/>
        <v>23</v>
      </c>
      <c r="O16" s="11">
        <f t="shared" ca="1" si="0"/>
        <v>10</v>
      </c>
      <c r="P16" s="11">
        <f t="shared" ca="1" si="0"/>
        <v>40</v>
      </c>
      <c r="Q16" s="11">
        <f t="shared" ca="1" si="0"/>
        <v>14</v>
      </c>
      <c r="R16" s="11">
        <f t="shared" ca="1" si="0"/>
        <v>2</v>
      </c>
      <c r="S16" s="11">
        <f t="shared" ca="1" si="0"/>
        <v>26</v>
      </c>
    </row>
    <row r="17" spans="1:19" ht="15" customHeight="1">
      <c r="A17" s="1" t="s">
        <v>2371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2189</v>
      </c>
      <c r="C18" s="64" t="str">
        <f>CONCATENATE(YEAR,":",MONTH,":",WEEK,":",WEEKDAY,":",$B18)</f>
        <v>2016:3:4:7:XINDIAN_E</v>
      </c>
      <c r="D18" s="64">
        <f>MATCH($C18,REPORT_DATA_BY_COMP!$A:$A,0)</f>
        <v>1049</v>
      </c>
      <c r="E18" s="65" t="str">
        <f>SUBSTITUTE(VLOOKUP($B18,COMP_LIST!$A:$AA,5,FALSE),"EL","")</f>
        <v>E. Stevenson DL / Mertz</v>
      </c>
      <c r="F18" s="4" t="str">
        <f>VLOOKUP($B18,COMP_LIST!$A:$AA,3,FALSE)</f>
        <v>Xindian E</v>
      </c>
      <c r="G18" s="4" t="str">
        <f>VLOOKUP($B18,COMP_LIST!$A:$AA,4,FALSE)</f>
        <v>新店長老</v>
      </c>
      <c r="H18" s="10">
        <f ca="1">IFERROR(INDEX(REPORT_DATA_BY_COMP!$A:$AH,$D18,MATCH(H$8,REPORT_DATA_BY_COMP!$A$1:$AH$1,0)), "")</f>
        <v>0</v>
      </c>
      <c r="I18" s="10">
        <f ca="1">IFERROR(INDEX(REPORT_DATA_BY_COMP!$A:$AH,$D18,MATCH(I$8,REPORT_DATA_BY_COMP!$A$1:$AH$1,0)), "")</f>
        <v>0</v>
      </c>
      <c r="J18" s="10">
        <f ca="1">IFERROR(INDEX(REPORT_DATA_BY_COMP!$A:$AH,$D18,MATCH(J$8,REPORT_DATA_BY_COMP!$A$1:$AH$1,0)), "")</f>
        <v>2</v>
      </c>
      <c r="K18" s="10">
        <f ca="1">IFERROR(INDEX(REPORT_DATA_BY_COMP!$A:$AH,$D18,MATCH(K$8,REPORT_DATA_BY_COMP!$A$1:$AH$1,0)), "")</f>
        <v>2</v>
      </c>
      <c r="L18" s="47">
        <f ca="1">IFERROR(INDEX(REPORT_DATA_BY_COMP!$A:$AH,$D18,MATCH(L$8,REPORT_DATA_BY_COMP!$A$1:$AH$1,0)), "")</f>
        <v>0</v>
      </c>
      <c r="M18" s="56">
        <f ca="1">IFERROR(INDEX(REPORT_DATA_BY_COMP!$A:$AH,$D18,MATCH(M$8,REPORT_DATA_BY_COMP!$A$1:$AH$1,0)), "")</f>
        <v>0</v>
      </c>
      <c r="N18" s="50">
        <f ca="1">IFERROR(INDEX(REPORT_DATA_BY_COMP!$A:$AH,$D18,MATCH(N$8,REPORT_DATA_BY_COMP!$A$1:$AH$1,0)), "")</f>
        <v>4</v>
      </c>
      <c r="O18" s="10">
        <f ca="1">IFERROR(INDEX(REPORT_DATA_BY_COMP!$A:$AH,$D18,MATCH(O$8,REPORT_DATA_BY_COMP!$A$1:$AH$1,0)), "")</f>
        <v>2</v>
      </c>
      <c r="P18" s="10">
        <f ca="1">IFERROR(INDEX(REPORT_DATA_BY_COMP!$A:$AH,$D18,MATCH(P$8,REPORT_DATA_BY_COMP!$A$1:$AH$1,0)), "")</f>
        <v>7</v>
      </c>
      <c r="Q18" s="10">
        <f ca="1">IFERROR(INDEX(REPORT_DATA_BY_COMP!$A:$AH,$D18,MATCH(Q$8,REPORT_DATA_BY_COMP!$A$1:$AH$1,0)), "")</f>
        <v>1</v>
      </c>
      <c r="R18" s="10">
        <f ca="1">IFERROR(INDEX(REPORT_DATA_BY_COMP!$A:$AH,$D18,MATCH(R$8,REPORT_DATA_BY_COMP!$A$1:$AH$1,0)), "")</f>
        <v>0</v>
      </c>
      <c r="S18" s="10">
        <f ca="1">IFERROR(INDEX(REPORT_DATA_BY_COMP!$A:$AH,$D18,MATCH(S$8,REPORT_DATA_BY_COMP!$A$1:$AH$1,0)), "")</f>
        <v>5</v>
      </c>
    </row>
    <row r="19" spans="1:19" ht="15" customHeight="1">
      <c r="A19" s="1"/>
      <c r="B19" s="1" t="s">
        <v>1887</v>
      </c>
      <c r="C19" s="64" t="str">
        <f>CONCATENATE(YEAR,":",MONTH,":",WEEK,":",WEEKDAY,":",$B19)</f>
        <v>2016:3:4:7:ANKANG_E</v>
      </c>
      <c r="D19" s="64">
        <f>MATCH($C19,REPORT_DATA_BY_COMP!$A:$A,0)</f>
        <v>981</v>
      </c>
      <c r="E19" s="65" t="str">
        <f>SUBSTITUTE(VLOOKUP($B19,COMP_LIST!$A:$AA,5,FALSE),"EL","")</f>
        <v xml:space="preserve">E. Merrell / Griffin </v>
      </c>
      <c r="F19" s="4" t="str">
        <f>VLOOKUP($B19,COMP_LIST!$A:$AA,3,FALSE)</f>
        <v>Ankang E</v>
      </c>
      <c r="G19" s="4" t="str">
        <f>VLOOKUP($B19,COMP_LIST!$A:$AA,4,FALSE)</f>
        <v>安康長老</v>
      </c>
      <c r="H19" s="10">
        <f ca="1">IFERROR(INDEX(REPORT_DATA_BY_COMP!$A:$AH,$D19,MATCH(H$8,REPORT_DATA_BY_COMP!$A$1:$AH$1,0)), "")</f>
        <v>0</v>
      </c>
      <c r="I19" s="10">
        <f ca="1">IFERROR(INDEX(REPORT_DATA_BY_COMP!$A:$AH,$D19,MATCH(I$8,REPORT_DATA_BY_COMP!$A$1:$AH$1,0)), "")</f>
        <v>0</v>
      </c>
      <c r="J19" s="10">
        <f ca="1">IFERROR(INDEX(REPORT_DATA_BY_COMP!$A:$AH,$D19,MATCH(J$8,REPORT_DATA_BY_COMP!$A$1:$AH$1,0)), "")</f>
        <v>3</v>
      </c>
      <c r="K19" s="10">
        <f ca="1">IFERROR(INDEX(REPORT_DATA_BY_COMP!$A:$AH,$D19,MATCH(K$8,REPORT_DATA_BY_COMP!$A$1:$AH$1,0)), "")</f>
        <v>1</v>
      </c>
      <c r="L19" s="47">
        <f ca="1">IFERROR(INDEX(REPORT_DATA_BY_COMP!$A:$AH,$D19,MATCH(L$8,REPORT_DATA_BY_COMP!$A$1:$AH$1,0)), "")</f>
        <v>0</v>
      </c>
      <c r="M19" s="56">
        <f ca="1">IFERROR(INDEX(REPORT_DATA_BY_COMP!$A:$AH,$D19,MATCH(M$8,REPORT_DATA_BY_COMP!$A$1:$AH$1,0)), "")</f>
        <v>1</v>
      </c>
      <c r="N19" s="50">
        <f ca="1">IFERROR(INDEX(REPORT_DATA_BY_COMP!$A:$AH,$D19,MATCH(N$8,REPORT_DATA_BY_COMP!$A$1:$AH$1,0)), "")</f>
        <v>4</v>
      </c>
      <c r="O19" s="10">
        <f ca="1">IFERROR(INDEX(REPORT_DATA_BY_COMP!$A:$AH,$D19,MATCH(O$8,REPORT_DATA_BY_COMP!$A$1:$AH$1,0)), "")</f>
        <v>4</v>
      </c>
      <c r="P19" s="10">
        <f ca="1">IFERROR(INDEX(REPORT_DATA_BY_COMP!$A:$AH,$D19,MATCH(P$8,REPORT_DATA_BY_COMP!$A$1:$AH$1,0)), "")</f>
        <v>9</v>
      </c>
      <c r="Q19" s="10">
        <f ca="1">IFERROR(INDEX(REPORT_DATA_BY_COMP!$A:$AH,$D19,MATCH(Q$8,REPORT_DATA_BY_COMP!$A$1:$AH$1,0)), "")</f>
        <v>4</v>
      </c>
      <c r="R19" s="10">
        <f ca="1">IFERROR(INDEX(REPORT_DATA_BY_COMP!$A:$AH,$D19,MATCH(R$8,REPORT_DATA_BY_COMP!$A$1:$AH$1,0)), "")</f>
        <v>0</v>
      </c>
      <c r="S19" s="10">
        <f ca="1">IFERROR(INDEX(REPORT_DATA_BY_COMP!$A:$AH,$D19,MATCH(S$8,REPORT_DATA_BY_COMP!$A$1:$AH$1,0)), "")</f>
        <v>9</v>
      </c>
    </row>
    <row r="20" spans="1:19" ht="15" customHeight="1">
      <c r="A20" s="1"/>
      <c r="B20" s="1" t="s">
        <v>2193</v>
      </c>
      <c r="C20" s="64" t="str">
        <f>CONCATENATE(YEAR,":",MONTH,":",WEEK,":",WEEKDAY,":",$B20)</f>
        <v>2016:3:4:7:XINDIAN_S</v>
      </c>
      <c r="D20" s="64">
        <f>MATCH($C20,REPORT_DATA_BY_COMP!$A:$A,0)</f>
        <v>1050</v>
      </c>
      <c r="E20" s="65" t="str">
        <f>SUBSTITUTE(VLOOKUP($B20,COMP_LIST!$A:$AA,5,FALSE),"EL","")</f>
        <v>S. Nau  / Huang</v>
      </c>
      <c r="F20" s="4" t="str">
        <f>VLOOKUP($B20,COMP_LIST!$A:$AA,3,FALSE)</f>
        <v>Xindian S</v>
      </c>
      <c r="G20" s="4" t="str">
        <f>VLOOKUP($B20,COMP_LIST!$A:$AA,4,FALSE)</f>
        <v>新店姐妹</v>
      </c>
      <c r="H20" s="10">
        <f ca="1">IFERROR(INDEX(REPORT_DATA_BY_COMP!$A:$AH,$D20,MATCH(H$8,REPORT_DATA_BY_COMP!$A$1:$AH$1,0)), "")</f>
        <v>0</v>
      </c>
      <c r="I20" s="10">
        <f ca="1">IFERROR(INDEX(REPORT_DATA_BY_COMP!$A:$AH,$D20,MATCH(I$8,REPORT_DATA_BY_COMP!$A$1:$AH$1,0)), "")</f>
        <v>0</v>
      </c>
      <c r="J20" s="10">
        <f ca="1">IFERROR(INDEX(REPORT_DATA_BY_COMP!$A:$AH,$D20,MATCH(J$8,REPORT_DATA_BY_COMP!$A$1:$AH$1,0)), "")</f>
        <v>2</v>
      </c>
      <c r="K20" s="10">
        <f ca="1">IFERROR(INDEX(REPORT_DATA_BY_COMP!$A:$AH,$D20,MATCH(K$8,REPORT_DATA_BY_COMP!$A$1:$AH$1,0)), "")</f>
        <v>4</v>
      </c>
      <c r="L20" s="47">
        <f ca="1">IFERROR(INDEX(REPORT_DATA_BY_COMP!$A:$AH,$D20,MATCH(L$8,REPORT_DATA_BY_COMP!$A$1:$AH$1,0)), "")</f>
        <v>0</v>
      </c>
      <c r="M20" s="56">
        <f ca="1">IFERROR(INDEX(REPORT_DATA_BY_COMP!$A:$AH,$D20,MATCH(M$8,REPORT_DATA_BY_COMP!$A$1:$AH$1,0)), "")</f>
        <v>0</v>
      </c>
      <c r="N20" s="50">
        <f ca="1">IFERROR(INDEX(REPORT_DATA_BY_COMP!$A:$AH,$D20,MATCH(N$8,REPORT_DATA_BY_COMP!$A$1:$AH$1,0)), "")</f>
        <v>6</v>
      </c>
      <c r="O20" s="10">
        <f ca="1">IFERROR(INDEX(REPORT_DATA_BY_COMP!$A:$AH,$D20,MATCH(O$8,REPORT_DATA_BY_COMP!$A$1:$AH$1,0)), "")</f>
        <v>1</v>
      </c>
      <c r="P20" s="10">
        <f ca="1">IFERROR(INDEX(REPORT_DATA_BY_COMP!$A:$AH,$D20,MATCH(P$8,REPORT_DATA_BY_COMP!$A$1:$AH$1,0)), "")</f>
        <v>9</v>
      </c>
      <c r="Q20" s="10">
        <f ca="1">IFERROR(INDEX(REPORT_DATA_BY_COMP!$A:$AH,$D20,MATCH(Q$8,REPORT_DATA_BY_COMP!$A$1:$AH$1,0)), "")</f>
        <v>2</v>
      </c>
      <c r="R20" s="10">
        <f ca="1">IFERROR(INDEX(REPORT_DATA_BY_COMP!$A:$AH,$D20,MATCH(R$8,REPORT_DATA_BY_COMP!$A$1:$AH$1,0)), "")</f>
        <v>4</v>
      </c>
      <c r="S20" s="10">
        <f ca="1">IFERROR(INDEX(REPORT_DATA_BY_COMP!$A:$AH,$D20,MATCH(S$8,REPORT_DATA_BY_COMP!$A$1:$AH$1,0)), "")</f>
        <v>9</v>
      </c>
    </row>
    <row r="21" spans="1:19" ht="15" customHeight="1">
      <c r="A21" s="1"/>
      <c r="B21" s="1"/>
      <c r="E21" s="8" t="s">
        <v>819</v>
      </c>
      <c r="F21" s="9"/>
      <c r="G21" s="9"/>
      <c r="H21" s="11">
        <f ca="1">SUM(H18:H20)</f>
        <v>0</v>
      </c>
      <c r="I21" s="11">
        <f t="shared" ref="I21:S21" ca="1" si="1">SUM(I18:I20)</f>
        <v>0</v>
      </c>
      <c r="J21" s="11">
        <f t="shared" ca="1" si="1"/>
        <v>7</v>
      </c>
      <c r="K21" s="11">
        <f t="shared" ca="1" si="1"/>
        <v>7</v>
      </c>
      <c r="L21" s="11">
        <f t="shared" ca="1" si="1"/>
        <v>0</v>
      </c>
      <c r="M21" s="57">
        <f t="shared" ca="1" si="1"/>
        <v>1</v>
      </c>
      <c r="N21" s="11">
        <f t="shared" ca="1" si="1"/>
        <v>14</v>
      </c>
      <c r="O21" s="11">
        <f t="shared" ca="1" si="1"/>
        <v>7</v>
      </c>
      <c r="P21" s="11">
        <f t="shared" ca="1" si="1"/>
        <v>25</v>
      </c>
      <c r="Q21" s="11">
        <f t="shared" ca="1" si="1"/>
        <v>7</v>
      </c>
      <c r="R21" s="11">
        <f t="shared" ca="1" si="1"/>
        <v>4</v>
      </c>
      <c r="S21" s="11">
        <f t="shared" ca="1" si="1"/>
        <v>23</v>
      </c>
    </row>
    <row r="22" spans="1:19" ht="15" customHeight="1">
      <c r="A22" s="1" t="s">
        <v>2372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2253</v>
      </c>
      <c r="C23" s="64" t="str">
        <f>CONCATENATE(YEAR,":",MONTH,":",WEEK,":",WEEKDAY,":",$B23)</f>
        <v>2016:3:4:7:ZHONGHE_1_E</v>
      </c>
      <c r="D23" s="64">
        <f>MATCH($C23,REPORT_DATA_BY_COMP!$A:$A,0)</f>
        <v>1064</v>
      </c>
      <c r="E23" s="65" t="str">
        <f>SUBSTITUTE(VLOOKUP($B23,COMP_LIST!$A:$AA,5,FALSE),"EL","")</f>
        <v>E. Anderson / Van de Merwe</v>
      </c>
      <c r="F23" s="4" t="str">
        <f>VLOOKUP($B23,COMP_LIST!$A:$AA,3,FALSE)</f>
        <v>Zhonghe 1 E</v>
      </c>
      <c r="G23" s="4" t="str">
        <f>VLOOKUP($B23,COMP_LIST!$A:$AA,4,FALSE)</f>
        <v>中和 1 長老</v>
      </c>
      <c r="H23" s="10">
        <f ca="1">IFERROR(INDEX(REPORT_DATA_BY_COMP!$A:$AH,$D23,MATCH(H$8,REPORT_DATA_BY_COMP!$A$1:$AH$1,0)), "")</f>
        <v>0</v>
      </c>
      <c r="I23" s="10">
        <f ca="1">IFERROR(INDEX(REPORT_DATA_BY_COMP!$A:$AH,$D23,MATCH(I$8,REPORT_DATA_BY_COMP!$A$1:$AH$1,0)), "")</f>
        <v>0</v>
      </c>
      <c r="J23" s="10">
        <f ca="1">IFERROR(INDEX(REPORT_DATA_BY_COMP!$A:$AH,$D23,MATCH(J$8,REPORT_DATA_BY_COMP!$A$1:$AH$1,0)), "")</f>
        <v>0</v>
      </c>
      <c r="K23" s="10">
        <f ca="1">IFERROR(INDEX(REPORT_DATA_BY_COMP!$A:$AH,$D23,MATCH(K$8,REPORT_DATA_BY_COMP!$A$1:$AH$1,0)), "")</f>
        <v>1</v>
      </c>
      <c r="L23" s="47">
        <f ca="1">IFERROR(INDEX(REPORT_DATA_BY_COMP!$A:$AH,$D23,MATCH(L$8,REPORT_DATA_BY_COMP!$A$1:$AH$1,0)), "")</f>
        <v>0</v>
      </c>
      <c r="M23" s="59">
        <f ca="1">IFERROR(INDEX(REPORT_DATA_BY_COMP!$A:$AH,$D23,MATCH(M$8,REPORT_DATA_BY_COMP!$A$1:$AH$1,0)), "")</f>
        <v>0</v>
      </c>
      <c r="N23" s="50">
        <f ca="1">IFERROR(INDEX(REPORT_DATA_BY_COMP!$A:$AH,$D23,MATCH(N$8,REPORT_DATA_BY_COMP!$A$1:$AH$1,0)), "")</f>
        <v>1</v>
      </c>
      <c r="O23" s="10">
        <f ca="1">IFERROR(INDEX(REPORT_DATA_BY_COMP!$A:$AH,$D23,MATCH(O$8,REPORT_DATA_BY_COMP!$A$1:$AH$1,0)), "")</f>
        <v>3</v>
      </c>
      <c r="P23" s="10">
        <f ca="1">IFERROR(INDEX(REPORT_DATA_BY_COMP!$A:$AH,$D23,MATCH(P$8,REPORT_DATA_BY_COMP!$A$1:$AH$1,0)), "")</f>
        <v>7</v>
      </c>
      <c r="Q23" s="10">
        <f ca="1">IFERROR(INDEX(REPORT_DATA_BY_COMP!$A:$AH,$D23,MATCH(Q$8,REPORT_DATA_BY_COMP!$A$1:$AH$1,0)), "")</f>
        <v>1</v>
      </c>
      <c r="R23" s="10">
        <f ca="1">IFERROR(INDEX(REPORT_DATA_BY_COMP!$A:$AH,$D23,MATCH(R$8,REPORT_DATA_BY_COMP!$A$1:$AH$1,0)), "")</f>
        <v>0</v>
      </c>
      <c r="S23" s="10">
        <f ca="1">IFERROR(INDEX(REPORT_DATA_BY_COMP!$A:$AH,$D23,MATCH(S$8,REPORT_DATA_BY_COMP!$A$1:$AH$1,0)), "")</f>
        <v>7</v>
      </c>
    </row>
    <row r="24" spans="1:19" ht="15" customHeight="1">
      <c r="A24" s="1"/>
      <c r="B24" s="1" t="s">
        <v>2258</v>
      </c>
      <c r="C24" s="64" t="str">
        <f>CONCATENATE(YEAR,":",MONTH,":",WEEK,":",WEEKDAY,":",$B24)</f>
        <v>2016:3:4:7:ZHONGHE_2_E</v>
      </c>
      <c r="D24" s="64">
        <f>MATCH($C24,REPORT_DATA_BY_COMP!$A:$A,0)</f>
        <v>1065</v>
      </c>
      <c r="E24" s="65" t="str">
        <f>SUBSTITUTE(VLOOKUP($B24,COMP_LIST!$A:$AA,5,FALSE),"EL","")</f>
        <v>E. Hamilton DL / Rushton</v>
      </c>
      <c r="F24" s="4" t="str">
        <f>VLOOKUP($B24,COMP_LIST!$A:$AA,3,FALSE)</f>
        <v>Zhonghe 2 E</v>
      </c>
      <c r="G24" s="4" t="str">
        <f>VLOOKUP($B24,COMP_LIST!$A:$AA,4,FALSE)</f>
        <v>中和 2 長老</v>
      </c>
      <c r="H24" s="10">
        <f ca="1">IFERROR(INDEX(REPORT_DATA_BY_COMP!$A:$AH,$D24,MATCH(H$8,REPORT_DATA_BY_COMP!$A$1:$AH$1,0)), "")</f>
        <v>0</v>
      </c>
      <c r="I24" s="10">
        <f ca="1">IFERROR(INDEX(REPORT_DATA_BY_COMP!$A:$AH,$D24,MATCH(I$8,REPORT_DATA_BY_COMP!$A$1:$AH$1,0)), "")</f>
        <v>0</v>
      </c>
      <c r="J24" s="10">
        <f ca="1">IFERROR(INDEX(REPORT_DATA_BY_COMP!$A:$AH,$D24,MATCH(J$8,REPORT_DATA_BY_COMP!$A$1:$AH$1,0)), "")</f>
        <v>2</v>
      </c>
      <c r="K24" s="10">
        <f ca="1">IFERROR(INDEX(REPORT_DATA_BY_COMP!$A:$AH,$D24,MATCH(K$8,REPORT_DATA_BY_COMP!$A$1:$AH$1,0)), "")</f>
        <v>1</v>
      </c>
      <c r="L24" s="47">
        <f ca="1">IFERROR(INDEX(REPORT_DATA_BY_COMP!$A:$AH,$D24,MATCH(L$8,REPORT_DATA_BY_COMP!$A$1:$AH$1,0)), "")</f>
        <v>0</v>
      </c>
      <c r="M24" s="56">
        <f ca="1">IFERROR(INDEX(REPORT_DATA_BY_COMP!$A:$AH,$D24,MATCH(M$8,REPORT_DATA_BY_COMP!$A$1:$AH$1,0)), "")</f>
        <v>0</v>
      </c>
      <c r="N24" s="50">
        <f ca="1">IFERROR(INDEX(REPORT_DATA_BY_COMP!$A:$AH,$D24,MATCH(N$8,REPORT_DATA_BY_COMP!$A$1:$AH$1,0)), "")</f>
        <v>3</v>
      </c>
      <c r="O24" s="10">
        <f ca="1">IFERROR(INDEX(REPORT_DATA_BY_COMP!$A:$AH,$D24,MATCH(O$8,REPORT_DATA_BY_COMP!$A$1:$AH$1,0)), "")</f>
        <v>1</v>
      </c>
      <c r="P24" s="10">
        <f ca="1">IFERROR(INDEX(REPORT_DATA_BY_COMP!$A:$AH,$D24,MATCH(P$8,REPORT_DATA_BY_COMP!$A$1:$AH$1,0)), "")</f>
        <v>4</v>
      </c>
      <c r="Q24" s="10">
        <f ca="1">IFERROR(INDEX(REPORT_DATA_BY_COMP!$A:$AH,$D24,MATCH(Q$8,REPORT_DATA_BY_COMP!$A$1:$AH$1,0)), "")</f>
        <v>1</v>
      </c>
      <c r="R24" s="10">
        <f ca="1">IFERROR(INDEX(REPORT_DATA_BY_COMP!$A:$AH,$D24,MATCH(R$8,REPORT_DATA_BY_COMP!$A$1:$AH$1,0)), "")</f>
        <v>0</v>
      </c>
      <c r="S24" s="10">
        <f ca="1">IFERROR(INDEX(REPORT_DATA_BY_COMP!$A:$AH,$D24,MATCH(S$8,REPORT_DATA_BY_COMP!$A$1:$AH$1,0)), "")</f>
        <v>5</v>
      </c>
    </row>
    <row r="25" spans="1:19" ht="15" customHeight="1">
      <c r="A25" s="1"/>
      <c r="B25" s="1" t="s">
        <v>2262</v>
      </c>
      <c r="C25" s="64" t="str">
        <f>CONCATENATE(YEAR,":",MONTH,":",WEEK,":",WEEKDAY,":",$B25)</f>
        <v>2016:3:4:7:ZHONGHE_2_S</v>
      </c>
      <c r="D25" s="64">
        <f>MATCH($C25,REPORT_DATA_BY_COMP!$A:$A,0)</f>
        <v>1066</v>
      </c>
      <c r="E25" s="65" t="str">
        <f>SUBSTITUTE(VLOOKUP($B25,COMP_LIST!$A:$AA,5,FALSE),"EL","")</f>
        <v>S. Westover  / Goo</v>
      </c>
      <c r="F25" s="4" t="str">
        <f>VLOOKUP($B25,COMP_LIST!$A:$AA,3,FALSE)</f>
        <v>Zhonghe 2 S</v>
      </c>
      <c r="G25" s="4" t="str">
        <f>VLOOKUP($B25,COMP_LIST!$A:$AA,4,FALSE)</f>
        <v>中和 2 姐妹</v>
      </c>
      <c r="H25" s="10">
        <f ca="1">IFERROR(INDEX(REPORT_DATA_BY_COMP!$A:$AH,$D25,MATCH(H$8,REPORT_DATA_BY_COMP!$A$1:$AH$1,0)), "")</f>
        <v>0</v>
      </c>
      <c r="I25" s="10">
        <f ca="1">IFERROR(INDEX(REPORT_DATA_BY_COMP!$A:$AH,$D25,MATCH(I$8,REPORT_DATA_BY_COMP!$A$1:$AH$1,0)), "")</f>
        <v>1</v>
      </c>
      <c r="J25" s="10">
        <f ca="1">IFERROR(INDEX(REPORT_DATA_BY_COMP!$A:$AH,$D25,MATCH(J$8,REPORT_DATA_BY_COMP!$A$1:$AH$1,0)), "")</f>
        <v>2</v>
      </c>
      <c r="K25" s="10">
        <f ca="1">IFERROR(INDEX(REPORT_DATA_BY_COMP!$A:$AH,$D25,MATCH(K$8,REPORT_DATA_BY_COMP!$A$1:$AH$1,0)), "")</f>
        <v>3</v>
      </c>
      <c r="L25" s="47">
        <f ca="1">IFERROR(INDEX(REPORT_DATA_BY_COMP!$A:$AH,$D25,MATCH(L$8,REPORT_DATA_BY_COMP!$A$1:$AH$1,0)), "")</f>
        <v>1</v>
      </c>
      <c r="M25" s="56">
        <f ca="1">IFERROR(INDEX(REPORT_DATA_BY_COMP!$A:$AH,$D25,MATCH(M$8,REPORT_DATA_BY_COMP!$A$1:$AH$1,0)), "")</f>
        <v>0</v>
      </c>
      <c r="N25" s="50">
        <f ca="1">IFERROR(INDEX(REPORT_DATA_BY_COMP!$A:$AH,$D25,MATCH(N$8,REPORT_DATA_BY_COMP!$A$1:$AH$1,0)), "")</f>
        <v>8</v>
      </c>
      <c r="O25" s="10">
        <f ca="1">IFERROR(INDEX(REPORT_DATA_BY_COMP!$A:$AH,$D25,MATCH(O$8,REPORT_DATA_BY_COMP!$A$1:$AH$1,0)), "")</f>
        <v>2</v>
      </c>
      <c r="P25" s="10">
        <f ca="1">IFERROR(INDEX(REPORT_DATA_BY_COMP!$A:$AH,$D25,MATCH(P$8,REPORT_DATA_BY_COMP!$A$1:$AH$1,0)), "")</f>
        <v>7</v>
      </c>
      <c r="Q25" s="10">
        <f ca="1">IFERROR(INDEX(REPORT_DATA_BY_COMP!$A:$AH,$D25,MATCH(Q$8,REPORT_DATA_BY_COMP!$A$1:$AH$1,0)), "")</f>
        <v>3</v>
      </c>
      <c r="R25" s="10">
        <f ca="1">IFERROR(INDEX(REPORT_DATA_BY_COMP!$A:$AH,$D25,MATCH(R$8,REPORT_DATA_BY_COMP!$A$1:$AH$1,0)), "")</f>
        <v>0</v>
      </c>
      <c r="S25" s="10">
        <f ca="1">IFERROR(INDEX(REPORT_DATA_BY_COMP!$A:$AH,$D25,MATCH(S$8,REPORT_DATA_BY_COMP!$A$1:$AH$1,0)), "")</f>
        <v>9</v>
      </c>
    </row>
    <row r="26" spans="1:19" ht="15" customHeight="1">
      <c r="A26" s="1"/>
      <c r="B26" s="1" t="s">
        <v>2238</v>
      </c>
      <c r="C26" s="64" t="str">
        <f>CONCATENATE(YEAR,":",MONTH,":",WEEK,":",WEEKDAY,":",$B26)</f>
        <v>2016:3:4:7:YONGHE_S</v>
      </c>
      <c r="D26" s="64">
        <f>MATCH($C26,REPORT_DATA_BY_COMP!$A:$A,0)</f>
        <v>1061</v>
      </c>
      <c r="E26" s="65" t="str">
        <f>SUBSTITUTE(VLOOKUP($B26,COMP_LIST!$A:$AA,5,FALSE),"EL","")</f>
        <v>S. Meyers STL / Beeston STL</v>
      </c>
      <c r="F26" s="4" t="str">
        <f>VLOOKUP($B26,COMP_LIST!$A:$AA,3,FALSE)</f>
        <v>Yonghe S</v>
      </c>
      <c r="G26" s="4" t="str">
        <f>VLOOKUP($B26,COMP_LIST!$A:$AA,4,FALSE)</f>
        <v>永和姐妹</v>
      </c>
      <c r="H26" s="10">
        <f ca="1">IFERROR(INDEX(REPORT_DATA_BY_COMP!$A:$AH,$D26,MATCH(H$8,REPORT_DATA_BY_COMP!$A$1:$AH$1,0)), "")</f>
        <v>0</v>
      </c>
      <c r="I26" s="10">
        <f ca="1">IFERROR(INDEX(REPORT_DATA_BY_COMP!$A:$AH,$D26,MATCH(I$8,REPORT_DATA_BY_COMP!$A$1:$AH$1,0)), "")</f>
        <v>0</v>
      </c>
      <c r="J26" s="10">
        <f ca="1">IFERROR(INDEX(REPORT_DATA_BY_COMP!$A:$AH,$D26,MATCH(J$8,REPORT_DATA_BY_COMP!$A$1:$AH$1,0)), "")</f>
        <v>2</v>
      </c>
      <c r="K26" s="10">
        <f ca="1">IFERROR(INDEX(REPORT_DATA_BY_COMP!$A:$AH,$D26,MATCH(K$8,REPORT_DATA_BY_COMP!$A$1:$AH$1,0)), "")</f>
        <v>4</v>
      </c>
      <c r="L26" s="47">
        <f ca="1">IFERROR(INDEX(REPORT_DATA_BY_COMP!$A:$AH,$D26,MATCH(L$8,REPORT_DATA_BY_COMP!$A$1:$AH$1,0)), "")</f>
        <v>1</v>
      </c>
      <c r="M26" s="56">
        <f ca="1">IFERROR(INDEX(REPORT_DATA_BY_COMP!$A:$AH,$D26,MATCH(M$8,REPORT_DATA_BY_COMP!$A$1:$AH$1,0)), "")</f>
        <v>0</v>
      </c>
      <c r="N26" s="50">
        <f ca="1">IFERROR(INDEX(REPORT_DATA_BY_COMP!$A:$AH,$D26,MATCH(N$8,REPORT_DATA_BY_COMP!$A$1:$AH$1,0)), "")</f>
        <v>13</v>
      </c>
      <c r="O26" s="10">
        <f ca="1">IFERROR(INDEX(REPORT_DATA_BY_COMP!$A:$AH,$D26,MATCH(O$8,REPORT_DATA_BY_COMP!$A$1:$AH$1,0)), "")</f>
        <v>5</v>
      </c>
      <c r="P26" s="10">
        <f ca="1">IFERROR(INDEX(REPORT_DATA_BY_COMP!$A:$AH,$D26,MATCH(P$8,REPORT_DATA_BY_COMP!$A$1:$AH$1,0)), "")</f>
        <v>14</v>
      </c>
      <c r="Q26" s="10">
        <f ca="1">IFERROR(INDEX(REPORT_DATA_BY_COMP!$A:$AH,$D26,MATCH(Q$8,REPORT_DATA_BY_COMP!$A$1:$AH$1,0)), "")</f>
        <v>10</v>
      </c>
      <c r="R26" s="10">
        <f ca="1">IFERROR(INDEX(REPORT_DATA_BY_COMP!$A:$AH,$D26,MATCH(R$8,REPORT_DATA_BY_COMP!$A$1:$AH$1,0)), "")</f>
        <v>0</v>
      </c>
      <c r="S26" s="10">
        <f ca="1">IFERROR(INDEX(REPORT_DATA_BY_COMP!$A:$AH,$D26,MATCH(S$8,REPORT_DATA_BY_COMP!$A$1:$AH$1,0)), "")</f>
        <v>23</v>
      </c>
    </row>
    <row r="27" spans="1:19" ht="15" customHeight="1" thickBot="1">
      <c r="A27" s="1"/>
      <c r="B27" s="1"/>
      <c r="E27" s="8" t="s">
        <v>819</v>
      </c>
      <c r="F27" s="9"/>
      <c r="G27" s="9"/>
      <c r="H27" s="11">
        <f t="shared" ref="H27:S27" ca="1" si="2">SUM(H23:H26)</f>
        <v>0</v>
      </c>
      <c r="I27" s="11">
        <f t="shared" ca="1" si="2"/>
        <v>1</v>
      </c>
      <c r="J27" s="11">
        <f t="shared" ca="1" si="2"/>
        <v>6</v>
      </c>
      <c r="K27" s="11">
        <f t="shared" ca="1" si="2"/>
        <v>9</v>
      </c>
      <c r="L27" s="48">
        <f t="shared" ca="1" si="2"/>
        <v>2</v>
      </c>
      <c r="M27" s="69">
        <f t="shared" ca="1" si="2"/>
        <v>0</v>
      </c>
      <c r="N27" s="51">
        <f t="shared" ca="1" si="2"/>
        <v>25</v>
      </c>
      <c r="O27" s="11">
        <f t="shared" ca="1" si="2"/>
        <v>11</v>
      </c>
      <c r="P27" s="11">
        <f t="shared" ca="1" si="2"/>
        <v>32</v>
      </c>
      <c r="Q27" s="11">
        <f t="shared" ca="1" si="2"/>
        <v>15</v>
      </c>
      <c r="R27" s="11">
        <f t="shared" ca="1" si="2"/>
        <v>0</v>
      </c>
      <c r="S27" s="11">
        <f t="shared" ca="1" si="2"/>
        <v>44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818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2016:3:1:7:SOUTH</v>
      </c>
      <c r="D30" s="64">
        <f>MATCH($C30,REPORT_DATA_BY_ZONE!$A:$A, 0)</f>
        <v>84</v>
      </c>
      <c r="E30" s="19" t="s">
        <v>796</v>
      </c>
      <c r="F30" s="13"/>
      <c r="G30" s="13"/>
      <c r="H30" s="10">
        <f ca="1">IFERROR(INDEX(REPORT_DATA_BY_ZONE!$A:$AH,$D30,MATCH(H$8,REPORT_DATA_BY_ZONE!$A$1:$AH$1,0)), "")</f>
        <v>0</v>
      </c>
      <c r="I30" s="10">
        <f ca="1">IFERROR(INDEX(REPORT_DATA_BY_ZONE!$A:$AH,$D30,MATCH(I$8,REPORT_DATA_BY_ZONE!$A$1:$AH$1,0)), "")</f>
        <v>1</v>
      </c>
      <c r="J30" s="10">
        <f ca="1">IFERROR(INDEX(REPORT_DATA_BY_ZONE!$A:$AH,$D30,MATCH(J$8,REPORT_DATA_BY_ZONE!$A$1:$AH$1,0)), "")</f>
        <v>27</v>
      </c>
      <c r="K30" s="10">
        <f ca="1">IFERROR(INDEX(REPORT_DATA_BY_ZONE!$A:$AH,$D30,MATCH(K$8,REPORT_DATA_BY_ZONE!$A$1:$AH$1,0)), "")</f>
        <v>21</v>
      </c>
      <c r="L30" s="47">
        <f ca="1">IFERROR(INDEX(REPORT_DATA_BY_ZONE!$A:$AH,$D30,MATCH(L$8,REPORT_DATA_BY_ZONE!$A$1:$AH$1,0)), "")</f>
        <v>0</v>
      </c>
      <c r="M30" s="10">
        <f ca="1">IFERROR(INDEX(REPORT_DATA_BY_ZONE!$A:$AH,$D30,MATCH(M$8,REPORT_DATA_BY_ZONE!$A$1:$AH$1,0)), "")</f>
        <v>3</v>
      </c>
      <c r="N30" s="50">
        <f ca="1">IFERROR(INDEX(REPORT_DATA_BY_ZONE!$A:$AH,$D30,MATCH(N$8,REPORT_DATA_BY_ZONE!$A$1:$AH$1,0)), "")</f>
        <v>68</v>
      </c>
      <c r="O30" s="10">
        <f ca="1">IFERROR(INDEX(REPORT_DATA_BY_ZONE!$A:$AH,$D30,MATCH(O$8,REPORT_DATA_BY_ZONE!$A$1:$AH$1,0)), "")</f>
        <v>35</v>
      </c>
      <c r="P30" s="10">
        <f ca="1">IFERROR(INDEX(REPORT_DATA_BY_ZONE!$A:$AH,$D30,MATCH(P$8,REPORT_DATA_BY_ZONE!$A$1:$AH$1,0)), "")</f>
        <v>91</v>
      </c>
      <c r="Q30" s="10">
        <f ca="1">IFERROR(INDEX(REPORT_DATA_BY_ZONE!$A:$AH,$D30,MATCH(Q$8,REPORT_DATA_BY_ZONE!$A$1:$AH$1,0)), "")</f>
        <v>64</v>
      </c>
      <c r="R30" s="10">
        <f ca="1">IFERROR(INDEX(REPORT_DATA_BY_ZONE!$A:$AH,$D30,MATCH(R$8,REPORT_DATA_BY_ZONE!$A$1:$AH$1,0)), "")</f>
        <v>5</v>
      </c>
      <c r="S30" s="10">
        <f ca="1">IFERROR(INDEX(REPORT_DATA_BY_ZONE!$A:$AH,$D30,MATCH(S$8,REPORT_DATA_BY_ZONE!$A$1:$AH$1,0)), "")</f>
        <v>90</v>
      </c>
    </row>
    <row r="31" spans="1:19" ht="15" customHeight="1">
      <c r="C31" s="64" t="str">
        <f>CONCATENATE(YEAR,":",MONTH,":2:",WEEKLY_REPORT_DAY,":", $A$1)</f>
        <v>2016:3:2:7:SOUTH</v>
      </c>
      <c r="D31" s="64">
        <f>MATCH($C31,REPORT_DATA_BY_ZONE!$A:$A, 0)</f>
        <v>94</v>
      </c>
      <c r="E31" s="19" t="s">
        <v>795</v>
      </c>
      <c r="F31" s="13"/>
      <c r="G31" s="13"/>
      <c r="H31" s="10">
        <f ca="1">IFERROR(INDEX(REPORT_DATA_BY_ZONE!$A:$AH,$D31,MATCH(H$8,REPORT_DATA_BY_ZONE!$A$1:$AH$1,0)), "")</f>
        <v>0</v>
      </c>
      <c r="I31" s="10">
        <f ca="1">IFERROR(INDEX(REPORT_DATA_BY_ZONE!$A:$AH,$D31,MATCH(I$8,REPORT_DATA_BY_ZONE!$A$1:$AH$1,0)), "")</f>
        <v>2</v>
      </c>
      <c r="J31" s="10">
        <f ca="1">IFERROR(INDEX(REPORT_DATA_BY_ZONE!$A:$AH,$D31,MATCH(J$8,REPORT_DATA_BY_ZONE!$A$1:$AH$1,0)), "")</f>
        <v>32</v>
      </c>
      <c r="K31" s="10">
        <f ca="1">IFERROR(INDEX(REPORT_DATA_BY_ZONE!$A:$AH,$D31,MATCH(K$8,REPORT_DATA_BY_ZONE!$A$1:$AH$1,0)), "")</f>
        <v>22</v>
      </c>
      <c r="L31" s="47">
        <f ca="1">IFERROR(INDEX(REPORT_DATA_BY_ZONE!$A:$AH,$D31,MATCH(L$8,REPORT_DATA_BY_ZONE!$A$1:$AH$1,0)), "")</f>
        <v>2</v>
      </c>
      <c r="M31" s="10">
        <f ca="1">IFERROR(INDEX(REPORT_DATA_BY_ZONE!$A:$AH,$D31,MATCH(M$8,REPORT_DATA_BY_ZONE!$A$1:$AH$1,0)), "")</f>
        <v>0</v>
      </c>
      <c r="N31" s="50">
        <f ca="1">IFERROR(INDEX(REPORT_DATA_BY_ZONE!$A:$AH,$D31,MATCH(N$8,REPORT_DATA_BY_ZONE!$A$1:$AH$1,0)), "")</f>
        <v>63</v>
      </c>
      <c r="O31" s="10">
        <f ca="1">IFERROR(INDEX(REPORT_DATA_BY_ZONE!$A:$AH,$D31,MATCH(O$8,REPORT_DATA_BY_ZONE!$A$1:$AH$1,0)), "")</f>
        <v>31</v>
      </c>
      <c r="P31" s="10">
        <f ca="1">IFERROR(INDEX(REPORT_DATA_BY_ZONE!$A:$AH,$D31,MATCH(P$8,REPORT_DATA_BY_ZONE!$A$1:$AH$1,0)), "")</f>
        <v>82</v>
      </c>
      <c r="Q31" s="10">
        <f ca="1">IFERROR(INDEX(REPORT_DATA_BY_ZONE!$A:$AH,$D31,MATCH(Q$8,REPORT_DATA_BY_ZONE!$A$1:$AH$1,0)), "")</f>
        <v>56</v>
      </c>
      <c r="R31" s="10">
        <f ca="1">IFERROR(INDEX(REPORT_DATA_BY_ZONE!$A:$AH,$D31,MATCH(R$8,REPORT_DATA_BY_ZONE!$A$1:$AH$1,0)), "")</f>
        <v>5</v>
      </c>
      <c r="S31" s="10">
        <f ca="1">IFERROR(INDEX(REPORT_DATA_BY_ZONE!$A:$AH,$D31,MATCH(S$8,REPORT_DATA_BY_ZONE!$A$1:$AH$1,0)), "")</f>
        <v>92</v>
      </c>
    </row>
    <row r="32" spans="1:19" ht="15" customHeight="1">
      <c r="C32" s="64" t="str">
        <f>CONCATENATE(YEAR,":",MONTH,":3:",WEEKLY_REPORT_DAY,":", $A$1)</f>
        <v>2016:3:3:7:SOUTH</v>
      </c>
      <c r="D32" s="64">
        <f>MATCH($C32,REPORT_DATA_BY_ZONE!$A:$A, 0)</f>
        <v>104</v>
      </c>
      <c r="E32" s="19" t="s">
        <v>797</v>
      </c>
      <c r="F32" s="13"/>
      <c r="G32" s="13"/>
      <c r="H32" s="10">
        <f ca="1">IFERROR(INDEX(REPORT_DATA_BY_ZONE!$A:$AH,$D32,MATCH(H$8,REPORT_DATA_BY_ZONE!$A$1:$AH$1,0)), "")</f>
        <v>1</v>
      </c>
      <c r="I32" s="10">
        <f ca="1">IFERROR(INDEX(REPORT_DATA_BY_ZONE!$A:$AH,$D32,MATCH(I$8,REPORT_DATA_BY_ZONE!$A$1:$AH$1,0)), "")</f>
        <v>3</v>
      </c>
      <c r="J32" s="10">
        <f ca="1">IFERROR(INDEX(REPORT_DATA_BY_ZONE!$A:$AH,$D32,MATCH(J$8,REPORT_DATA_BY_ZONE!$A$1:$AH$1,0)), "")</f>
        <v>15</v>
      </c>
      <c r="K32" s="10">
        <f ca="1">IFERROR(INDEX(REPORT_DATA_BY_ZONE!$A:$AH,$D32,MATCH(K$8,REPORT_DATA_BY_ZONE!$A$1:$AH$1,0)), "")</f>
        <v>30</v>
      </c>
      <c r="L32" s="47">
        <f ca="1">IFERROR(INDEX(REPORT_DATA_BY_ZONE!$A:$AH,$D32,MATCH(L$8,REPORT_DATA_BY_ZONE!$A$1:$AH$1,0)), "")</f>
        <v>4</v>
      </c>
      <c r="M32" s="10">
        <f ca="1">IFERROR(INDEX(REPORT_DATA_BY_ZONE!$A:$AH,$D32,MATCH(M$8,REPORT_DATA_BY_ZONE!$A$1:$AH$1,0)), "")</f>
        <v>0</v>
      </c>
      <c r="N32" s="50">
        <f ca="1">IFERROR(INDEX(REPORT_DATA_BY_ZONE!$A:$AH,$D32,MATCH(N$8,REPORT_DATA_BY_ZONE!$A$1:$AH$1,0)), "")</f>
        <v>61</v>
      </c>
      <c r="O32" s="10">
        <f ca="1">IFERROR(INDEX(REPORT_DATA_BY_ZONE!$A:$AH,$D32,MATCH(O$8,REPORT_DATA_BY_ZONE!$A$1:$AH$1,0)), "")</f>
        <v>21</v>
      </c>
      <c r="P32" s="10">
        <f ca="1">IFERROR(INDEX(REPORT_DATA_BY_ZONE!$A:$AH,$D32,MATCH(P$8,REPORT_DATA_BY_ZONE!$A$1:$AH$1,0)), "")</f>
        <v>79</v>
      </c>
      <c r="Q32" s="10">
        <f ca="1">IFERROR(INDEX(REPORT_DATA_BY_ZONE!$A:$AH,$D32,MATCH(Q$8,REPORT_DATA_BY_ZONE!$A$1:$AH$1,0)), "")</f>
        <v>59</v>
      </c>
      <c r="R32" s="10">
        <f ca="1">IFERROR(INDEX(REPORT_DATA_BY_ZONE!$A:$AH,$D32,MATCH(R$8,REPORT_DATA_BY_ZONE!$A$1:$AH$1,0)), "")</f>
        <v>3</v>
      </c>
      <c r="S32" s="10">
        <f ca="1">IFERROR(INDEX(REPORT_DATA_BY_ZONE!$A:$AH,$D32,MATCH(S$8,REPORT_DATA_BY_ZONE!$A$1:$AH$1,0)), "")</f>
        <v>112</v>
      </c>
    </row>
    <row r="33" spans="3:19" ht="15" customHeight="1">
      <c r="C33" s="64" t="str">
        <f>CONCATENATE(YEAR,":",MONTH,":4:",WEEKLY_REPORT_DAY,":", $A$1)</f>
        <v>2016:3:4:7:SOUTH</v>
      </c>
      <c r="D33" s="64">
        <f>MATCH($C33,REPORT_DATA_BY_ZONE!$A:$A, 0)</f>
        <v>115</v>
      </c>
      <c r="E33" s="19" t="s">
        <v>798</v>
      </c>
      <c r="F33" s="13"/>
      <c r="G33" s="13"/>
      <c r="H33" s="10">
        <f ca="1">IFERROR(INDEX(REPORT_DATA_BY_ZONE!$A:$AH,$D33,MATCH(H$8,REPORT_DATA_BY_ZONE!$A$1:$AH$1,0)), "")</f>
        <v>0</v>
      </c>
      <c r="I33" s="10">
        <f ca="1">IFERROR(INDEX(REPORT_DATA_BY_ZONE!$A:$AH,$D33,MATCH(I$8,REPORT_DATA_BY_ZONE!$A$1:$AH$1,0)), "")</f>
        <v>1</v>
      </c>
      <c r="J33" s="10">
        <f ca="1">IFERROR(INDEX(REPORT_DATA_BY_ZONE!$A:$AH,$D33,MATCH(J$8,REPORT_DATA_BY_ZONE!$A$1:$AH$1,0)), "")</f>
        <v>19</v>
      </c>
      <c r="K33" s="10">
        <f ca="1">IFERROR(INDEX(REPORT_DATA_BY_ZONE!$A:$AH,$D33,MATCH(K$8,REPORT_DATA_BY_ZONE!$A$1:$AH$1,0)), "")</f>
        <v>30</v>
      </c>
      <c r="L33" s="47">
        <f ca="1">IFERROR(INDEX(REPORT_DATA_BY_ZONE!$A:$AH,$D33,MATCH(L$8,REPORT_DATA_BY_ZONE!$A$1:$AH$1,0)), "")</f>
        <v>2</v>
      </c>
      <c r="M33" s="10">
        <f ca="1">IFERROR(INDEX(REPORT_DATA_BY_ZONE!$A:$AH,$D33,MATCH(M$8,REPORT_DATA_BY_ZONE!$A$1:$AH$1,0)), "")</f>
        <v>3</v>
      </c>
      <c r="N33" s="50">
        <f ca="1">IFERROR(INDEX(REPORT_DATA_BY_ZONE!$A:$AH,$D33,MATCH(N$8,REPORT_DATA_BY_ZONE!$A$1:$AH$1,0)), "")</f>
        <v>62</v>
      </c>
      <c r="O33" s="10">
        <f ca="1">IFERROR(INDEX(REPORT_DATA_BY_ZONE!$A:$AH,$D33,MATCH(O$8,REPORT_DATA_BY_ZONE!$A$1:$AH$1,0)), "")</f>
        <v>28</v>
      </c>
      <c r="P33" s="10">
        <f ca="1">IFERROR(INDEX(REPORT_DATA_BY_ZONE!$A:$AH,$D33,MATCH(P$8,REPORT_DATA_BY_ZONE!$A$1:$AH$1,0)), "")</f>
        <v>97</v>
      </c>
      <c r="Q33" s="10">
        <f ca="1">IFERROR(INDEX(REPORT_DATA_BY_ZONE!$A:$AH,$D33,MATCH(Q$8,REPORT_DATA_BY_ZONE!$A$1:$AH$1,0)), "")</f>
        <v>36</v>
      </c>
      <c r="R33" s="10">
        <f ca="1">IFERROR(INDEX(REPORT_DATA_BY_ZONE!$A:$AH,$D33,MATCH(R$8,REPORT_DATA_BY_ZONE!$A$1:$AH$1,0)), "")</f>
        <v>6</v>
      </c>
      <c r="S33" s="10">
        <f ca="1">IFERROR(INDEX(REPORT_DATA_BY_ZONE!$A:$AH,$D33,MATCH(S$8,REPORT_DATA_BY_ZONE!$A$1:$AH$1,0)), "")</f>
        <v>93</v>
      </c>
    </row>
    <row r="34" spans="3:19" ht="15" customHeight="1">
      <c r="C34" s="64" t="str">
        <f>CONCATENATE(YEAR,":",MONTH,":5:",WEEKLY_REPORT_DAY,":", $A$1)</f>
        <v>2016:3:5:7:SOUTH</v>
      </c>
      <c r="D34" s="64" t="e">
        <f>MATCH($C34,REPORT_DATA_BY_ZONE!$A:$A, 0)</f>
        <v>#N/A</v>
      </c>
      <c r="E34" s="19" t="s">
        <v>799</v>
      </c>
      <c r="F34" s="13"/>
      <c r="G34" s="13"/>
      <c r="H34" s="10" t="str">
        <f ca="1">IFERROR(INDEX(REPORT_DATA_BY_ZONE!$A:$AH,$D34,MATCH(H$8,REPORT_DATA_BY_ZONE!$A$1:$AH$1,0)), "")</f>
        <v/>
      </c>
      <c r="I34" s="10" t="str">
        <f ca="1">IFERROR(INDEX(REPORT_DATA_BY_ZONE!$A:$AH,$D34,MATCH(I$8,REPORT_DATA_BY_ZONE!$A$1:$AH$1,0)), "")</f>
        <v/>
      </c>
      <c r="J34" s="10" t="str">
        <f ca="1">IFERROR(INDEX(REPORT_DATA_BY_ZONE!$A:$AH,$D34,MATCH(J$8,REPORT_DATA_BY_ZONE!$A$1:$AH$1,0)), "")</f>
        <v/>
      </c>
      <c r="K34" s="10" t="str">
        <f ca="1">IFERROR(INDEX(REPORT_DATA_BY_ZONE!$A:$AH,$D34,MATCH(K$8,REPORT_DATA_BY_ZONE!$A$1:$AH$1,0)), "")</f>
        <v/>
      </c>
      <c r="L34" s="47" t="str">
        <f ca="1">IFERROR(INDEX(REPORT_DATA_BY_ZONE!$A:$AH,$D34,MATCH(L$8,REPORT_DATA_BY_ZONE!$A$1:$AH$1,0)), "")</f>
        <v/>
      </c>
      <c r="M34" s="10" t="str">
        <f ca="1">IFERROR(INDEX(REPORT_DATA_BY_ZONE!$A:$AH,$D34,MATCH(M$8,REPORT_DATA_BY_ZONE!$A$1:$AH$1,0)), "")</f>
        <v/>
      </c>
      <c r="N34" s="50" t="str">
        <f ca="1">IFERROR(INDEX(REPORT_DATA_BY_ZONE!$A:$AH,$D34,MATCH(N$8,REPORT_DATA_BY_ZONE!$A$1:$AH$1,0)), "")</f>
        <v/>
      </c>
      <c r="O34" s="10" t="str">
        <f ca="1">IFERROR(INDEX(REPORT_DATA_BY_ZONE!$A:$AH,$D34,MATCH(O$8,REPORT_DATA_BY_ZONE!$A$1:$AH$1,0)), "")</f>
        <v/>
      </c>
      <c r="P34" s="10" t="str">
        <f ca="1">IFERROR(INDEX(REPORT_DATA_BY_ZONE!$A:$AH,$D34,MATCH(P$8,REPORT_DATA_BY_ZONE!$A$1:$AH$1,0)), "")</f>
        <v/>
      </c>
      <c r="Q34" s="10" t="str">
        <f ca="1">IFERROR(INDEX(REPORT_DATA_BY_ZONE!$A:$AH,$D34,MATCH(Q$8,REPORT_DATA_BY_ZONE!$A$1:$AH$1,0)), "")</f>
        <v/>
      </c>
      <c r="R34" s="10" t="str">
        <f ca="1">IFERROR(INDEX(REPORT_DATA_BY_ZONE!$A:$AH,$D34,MATCH(R$8,REPORT_DATA_BY_ZONE!$A$1:$AH$1,0)), "")</f>
        <v/>
      </c>
      <c r="S34" s="10" t="str">
        <f ca="1">IFERROR(INDEX(REPORT_DATA_BY_ZONE!$A:$AH,$D34,MATCH(S$8,REPORT_DATA_BY_ZONE!$A$1:$AH$1,0)), "")</f>
        <v/>
      </c>
    </row>
    <row r="35" spans="3:19" ht="15" customHeight="1">
      <c r="E35" s="16" t="s">
        <v>819</v>
      </c>
      <c r="F35" s="14"/>
      <c r="G35" s="14"/>
      <c r="H35" s="17">
        <f ca="1">SUM(H30:H34)</f>
        <v>1</v>
      </c>
      <c r="I35" s="17">
        <f t="shared" ref="I35:R35" ca="1" si="3">SUM(I30:I34)</f>
        <v>7</v>
      </c>
      <c r="J35" s="17">
        <f t="shared" ca="1" si="3"/>
        <v>93</v>
      </c>
      <c r="K35" s="17">
        <f t="shared" ca="1" si="3"/>
        <v>103</v>
      </c>
      <c r="L35" s="49">
        <f t="shared" ca="1" si="3"/>
        <v>8</v>
      </c>
      <c r="M35" s="17">
        <f t="shared" ca="1" si="3"/>
        <v>6</v>
      </c>
      <c r="N35" s="52">
        <f t="shared" ca="1" si="3"/>
        <v>254</v>
      </c>
      <c r="O35" s="17">
        <f t="shared" ca="1" si="3"/>
        <v>115</v>
      </c>
      <c r="P35" s="17">
        <f t="shared" ca="1" si="3"/>
        <v>349</v>
      </c>
      <c r="Q35" s="17">
        <f t="shared" ca="1" si="3"/>
        <v>215</v>
      </c>
      <c r="R35" s="17">
        <f t="shared" ca="1" si="3"/>
        <v>19</v>
      </c>
      <c r="S35" s="17">
        <f ca="1">SUM(S30:S34)</f>
        <v>387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0 M23:S26">
    <cfRule type="expression" dxfId="39" priority="1">
      <formula>J12=""</formula>
    </cfRule>
    <cfRule type="expression" dxfId="38" priority="2">
      <formula>AND(M$9&lt;&gt;"",M12&gt;=M$9)</formula>
    </cfRule>
    <cfRule type="expression" dxfId="37" priority="3">
      <formula>AND(M$10&lt;&gt;"",M12&lt;M$10)</formula>
    </cfRule>
    <cfRule type="expression" dxfId="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G13" sqref="G1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2016:1:2:7:SOUTH</v>
      </c>
      <c r="AP77" s="27">
        <f t="shared" ref="AP77:AP88" ca="1" si="13">MATCH(AO77,INDIRECT(CONCATENATE($X$93,"$A:$A")),0)</f>
        <v>7</v>
      </c>
      <c r="AQ77" s="21">
        <f t="shared" ref="AQ77:AU88" ca="1" si="14">INDEX(INDIRECT(CONCATENATE($X$93,"$A:$AG")),$AP77,MATCH(AQ$52,INDIRECT(CONCATENATE($X$93,"$A1:$AG1")),0))</f>
        <v>8</v>
      </c>
      <c r="AR77" s="21">
        <f t="shared" ca="1" si="14"/>
        <v>55</v>
      </c>
      <c r="AS77" s="21">
        <f t="shared" ca="1" si="14"/>
        <v>0</v>
      </c>
      <c r="AT77" s="21">
        <f t="shared" ca="1" si="14"/>
        <v>28</v>
      </c>
      <c r="AU77" s="21">
        <f t="shared" ca="1" si="14"/>
        <v>0</v>
      </c>
      <c r="AV77" s="21">
        <f t="shared" ref="AV77:AV88" si="15">ROUND(1*$X$97/$X$99,0)</f>
        <v>3</v>
      </c>
      <c r="AW77" s="21">
        <f t="shared" ref="AW77:AW88" si="16">6*$X$97</f>
        <v>66</v>
      </c>
      <c r="AX77" s="21">
        <f t="shared" ref="AX77:AX88" si="17">3*$X$97</f>
        <v>33</v>
      </c>
      <c r="AY77" s="21">
        <f t="shared" ref="AY77:AY88" si="18">5*$X$97</f>
        <v>55</v>
      </c>
      <c r="AZ77" s="21">
        <f t="shared" ref="AZ77:AZ88" si="19">1*$X$97</f>
        <v>11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2016:1:3:7:SOUTH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3</v>
      </c>
      <c r="AW78" s="21">
        <f t="shared" si="16"/>
        <v>66</v>
      </c>
      <c r="AX78" s="21">
        <f t="shared" si="17"/>
        <v>33</v>
      </c>
      <c r="AY78" s="21">
        <f t="shared" si="18"/>
        <v>55</v>
      </c>
      <c r="AZ78" s="21">
        <f t="shared" si="19"/>
        <v>11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2016:1:4:7:SOUTH</v>
      </c>
      <c r="AP79" s="27">
        <f t="shared" ca="1" si="13"/>
        <v>18</v>
      </c>
      <c r="AQ79" s="21">
        <f t="shared" ca="1" si="14"/>
        <v>1</v>
      </c>
      <c r="AR79" s="21">
        <f t="shared" ca="1" si="14"/>
        <v>77</v>
      </c>
      <c r="AS79" s="21">
        <f t="shared" ca="1" si="14"/>
        <v>22</v>
      </c>
      <c r="AT79" s="21">
        <f t="shared" ca="1" si="14"/>
        <v>65</v>
      </c>
      <c r="AU79" s="21">
        <f t="shared" ca="1" si="14"/>
        <v>0</v>
      </c>
      <c r="AV79" s="21">
        <f t="shared" si="15"/>
        <v>3</v>
      </c>
      <c r="AW79" s="21">
        <f t="shared" si="16"/>
        <v>66</v>
      </c>
      <c r="AX79" s="21">
        <f t="shared" si="17"/>
        <v>33</v>
      </c>
      <c r="AY79" s="21">
        <f t="shared" si="18"/>
        <v>55</v>
      </c>
      <c r="AZ79" s="21">
        <f t="shared" si="19"/>
        <v>11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10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2016:1:5:7:SOUTH</v>
      </c>
      <c r="AP80" s="27">
        <f t="shared" ca="1" si="13"/>
        <v>29</v>
      </c>
      <c r="AQ80" s="21">
        <f t="shared" ca="1" si="14"/>
        <v>1</v>
      </c>
      <c r="AR80" s="21">
        <f t="shared" ca="1" si="14"/>
        <v>72</v>
      </c>
      <c r="AS80" s="21">
        <f t="shared" ca="1" si="14"/>
        <v>29</v>
      </c>
      <c r="AT80" s="21">
        <f t="shared" ca="1" si="14"/>
        <v>77</v>
      </c>
      <c r="AU80" s="21">
        <f t="shared" ca="1" si="14"/>
        <v>0</v>
      </c>
      <c r="AV80" s="21">
        <f t="shared" si="15"/>
        <v>3</v>
      </c>
      <c r="AW80" s="21">
        <f t="shared" si="16"/>
        <v>66</v>
      </c>
      <c r="AX80" s="21">
        <f t="shared" si="17"/>
        <v>33</v>
      </c>
      <c r="AY80" s="21">
        <f t="shared" si="18"/>
        <v>55</v>
      </c>
      <c r="AZ80" s="21">
        <f t="shared" si="19"/>
        <v>11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10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2016:2:1:7:SOUTH</v>
      </c>
      <c r="AP81" s="27">
        <f t="shared" ca="1" si="13"/>
        <v>40</v>
      </c>
      <c r="AQ81" s="21">
        <f t="shared" ca="1" si="14"/>
        <v>0</v>
      </c>
      <c r="AR81" s="21">
        <f t="shared" ca="1" si="14"/>
        <v>81</v>
      </c>
      <c r="AS81" s="21">
        <f t="shared" ca="1" si="14"/>
        <v>17</v>
      </c>
      <c r="AT81" s="21">
        <f t="shared" ca="1" si="14"/>
        <v>71</v>
      </c>
      <c r="AU81" s="21">
        <f t="shared" ca="1" si="14"/>
        <v>0</v>
      </c>
      <c r="AV81" s="21">
        <f t="shared" si="15"/>
        <v>3</v>
      </c>
      <c r="AW81" s="21">
        <f t="shared" si="16"/>
        <v>66</v>
      </c>
      <c r="AX81" s="21">
        <f t="shared" si="17"/>
        <v>33</v>
      </c>
      <c r="AY81" s="21">
        <f t="shared" si="18"/>
        <v>55</v>
      </c>
      <c r="AZ81" s="21">
        <f t="shared" si="19"/>
        <v>11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10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2016:2:2:7:SOUTH</v>
      </c>
      <c r="AP82" s="27">
        <f t="shared" ca="1" si="13"/>
        <v>51</v>
      </c>
      <c r="AQ82" s="21">
        <f t="shared" ca="1" si="14"/>
        <v>0</v>
      </c>
      <c r="AR82" s="21">
        <f t="shared" ca="1" si="14"/>
        <v>80</v>
      </c>
      <c r="AS82" s="21">
        <f t="shared" ca="1" si="14"/>
        <v>34</v>
      </c>
      <c r="AT82" s="21">
        <f t="shared" ca="1" si="14"/>
        <v>75</v>
      </c>
      <c r="AU82" s="21">
        <f t="shared" ca="1" si="14"/>
        <v>2</v>
      </c>
      <c r="AV82" s="21">
        <f t="shared" si="15"/>
        <v>3</v>
      </c>
      <c r="AW82" s="21">
        <f t="shared" si="16"/>
        <v>66</v>
      </c>
      <c r="AX82" s="21">
        <f t="shared" si="17"/>
        <v>33</v>
      </c>
      <c r="AY82" s="21">
        <f t="shared" si="18"/>
        <v>55</v>
      </c>
      <c r="AZ82" s="21">
        <f t="shared" si="19"/>
        <v>11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2016:2:3:7:SOUTH</v>
      </c>
      <c r="AP83" s="27">
        <f t="shared" ca="1" si="13"/>
        <v>62</v>
      </c>
      <c r="AQ83" s="21">
        <f t="shared" ca="1" si="14"/>
        <v>2</v>
      </c>
      <c r="AR83" s="21">
        <f t="shared" ca="1" si="14"/>
        <v>74</v>
      </c>
      <c r="AS83" s="21">
        <f t="shared" ca="1" si="14"/>
        <v>34</v>
      </c>
      <c r="AT83" s="21">
        <f t="shared" ca="1" si="14"/>
        <v>62</v>
      </c>
      <c r="AU83" s="21">
        <f t="shared" ca="1" si="14"/>
        <v>5</v>
      </c>
      <c r="AV83" s="21">
        <f t="shared" si="15"/>
        <v>3</v>
      </c>
      <c r="AW83" s="21">
        <f t="shared" si="16"/>
        <v>66</v>
      </c>
      <c r="AX83" s="21">
        <f t="shared" si="17"/>
        <v>33</v>
      </c>
      <c r="AY83" s="21">
        <f t="shared" si="18"/>
        <v>55</v>
      </c>
      <c r="AZ83" s="21">
        <f t="shared" si="19"/>
        <v>11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2016:2:4:7:SOUTH</v>
      </c>
      <c r="AP84" s="27">
        <f t="shared" ca="1" si="13"/>
        <v>73</v>
      </c>
      <c r="AQ84" s="21">
        <f t="shared" ca="1" si="14"/>
        <v>3</v>
      </c>
      <c r="AR84" s="21">
        <f t="shared" ca="1" si="14"/>
        <v>74</v>
      </c>
      <c r="AS84" s="21">
        <f t="shared" ca="1" si="14"/>
        <v>36</v>
      </c>
      <c r="AT84" s="21">
        <f t="shared" ca="1" si="14"/>
        <v>67</v>
      </c>
      <c r="AU84" s="21">
        <f t="shared" ca="1" si="14"/>
        <v>9</v>
      </c>
      <c r="AV84" s="21">
        <f t="shared" si="15"/>
        <v>3</v>
      </c>
      <c r="AW84" s="21">
        <f t="shared" si="16"/>
        <v>66</v>
      </c>
      <c r="AX84" s="21">
        <f t="shared" si="17"/>
        <v>33</v>
      </c>
      <c r="AY84" s="21">
        <f t="shared" si="18"/>
        <v>55</v>
      </c>
      <c r="AZ84" s="21">
        <f t="shared" si="19"/>
        <v>11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2016:3:1:7:SOUTH</v>
      </c>
      <c r="AP85" s="27">
        <f t="shared" ca="1" si="13"/>
        <v>84</v>
      </c>
      <c r="AQ85" s="21">
        <f t="shared" ca="1" si="14"/>
        <v>3</v>
      </c>
      <c r="AR85" s="21">
        <f t="shared" ca="1" si="14"/>
        <v>68</v>
      </c>
      <c r="AS85" s="21">
        <f t="shared" ca="1" si="14"/>
        <v>35</v>
      </c>
      <c r="AT85" s="21">
        <f t="shared" ca="1" si="14"/>
        <v>64</v>
      </c>
      <c r="AU85" s="21">
        <f t="shared" ca="1" si="14"/>
        <v>5</v>
      </c>
      <c r="AV85" s="21">
        <f t="shared" si="15"/>
        <v>3</v>
      </c>
      <c r="AW85" s="21">
        <f t="shared" si="16"/>
        <v>66</v>
      </c>
      <c r="AX85" s="21">
        <f t="shared" si="17"/>
        <v>33</v>
      </c>
      <c r="AY85" s="21">
        <f t="shared" si="18"/>
        <v>55</v>
      </c>
      <c r="AZ85" s="21">
        <f t="shared" si="19"/>
        <v>11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2016:3:2:7:SOUTH</v>
      </c>
      <c r="AP86" s="27">
        <f t="shared" ca="1" si="13"/>
        <v>94</v>
      </c>
      <c r="AQ86" s="21">
        <f t="shared" ca="1" si="14"/>
        <v>0</v>
      </c>
      <c r="AR86" s="21">
        <f t="shared" ca="1" si="14"/>
        <v>63</v>
      </c>
      <c r="AS86" s="21">
        <f t="shared" ca="1" si="14"/>
        <v>31</v>
      </c>
      <c r="AT86" s="21">
        <f t="shared" ca="1" si="14"/>
        <v>56</v>
      </c>
      <c r="AU86" s="21">
        <f t="shared" ca="1" si="14"/>
        <v>5</v>
      </c>
      <c r="AV86" s="21">
        <f t="shared" si="15"/>
        <v>3</v>
      </c>
      <c r="AW86" s="21">
        <f t="shared" si="16"/>
        <v>66</v>
      </c>
      <c r="AX86" s="21">
        <f t="shared" si="17"/>
        <v>33</v>
      </c>
      <c r="AY86" s="21">
        <f t="shared" si="18"/>
        <v>55</v>
      </c>
      <c r="AZ86" s="21">
        <f t="shared" si="19"/>
        <v>11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2016:3:3:7:SOUTH</v>
      </c>
      <c r="AP87" s="27">
        <f t="shared" ca="1" si="13"/>
        <v>104</v>
      </c>
      <c r="AQ87" s="21">
        <f t="shared" ca="1" si="14"/>
        <v>0</v>
      </c>
      <c r="AR87" s="21">
        <f t="shared" ca="1" si="14"/>
        <v>61</v>
      </c>
      <c r="AS87" s="21">
        <f t="shared" ca="1" si="14"/>
        <v>21</v>
      </c>
      <c r="AT87" s="21">
        <f t="shared" ca="1" si="14"/>
        <v>59</v>
      </c>
      <c r="AU87" s="21">
        <f t="shared" ca="1" si="14"/>
        <v>3</v>
      </c>
      <c r="AV87" s="21">
        <f t="shared" si="15"/>
        <v>3</v>
      </c>
      <c r="AW87" s="21">
        <f t="shared" si="16"/>
        <v>66</v>
      </c>
      <c r="AX87" s="21">
        <f t="shared" si="17"/>
        <v>33</v>
      </c>
      <c r="AY87" s="21">
        <f t="shared" si="18"/>
        <v>55</v>
      </c>
      <c r="AZ87" s="21">
        <f t="shared" si="19"/>
        <v>11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2016:3:4:7:SOUTH</v>
      </c>
      <c r="AP88" s="27">
        <f t="shared" ca="1" si="13"/>
        <v>115</v>
      </c>
      <c r="AQ88" s="21">
        <f t="shared" ca="1" si="14"/>
        <v>3</v>
      </c>
      <c r="AR88" s="21">
        <f t="shared" ca="1" si="14"/>
        <v>62</v>
      </c>
      <c r="AS88" s="21">
        <f t="shared" ca="1" si="14"/>
        <v>28</v>
      </c>
      <c r="AT88" s="21">
        <f t="shared" ca="1" si="14"/>
        <v>36</v>
      </c>
      <c r="AU88" s="21">
        <f t="shared" ca="1" si="14"/>
        <v>6</v>
      </c>
      <c r="AV88" s="21">
        <f t="shared" si="15"/>
        <v>3</v>
      </c>
      <c r="AW88" s="21">
        <f t="shared" si="16"/>
        <v>66</v>
      </c>
      <c r="AX88" s="21">
        <f t="shared" si="17"/>
        <v>33</v>
      </c>
      <c r="AY88" s="21">
        <f t="shared" si="18"/>
        <v>55</v>
      </c>
      <c r="AZ88" s="21">
        <f t="shared" si="19"/>
        <v>11</v>
      </c>
    </row>
    <row r="89" spans="23:52">
      <c r="AC89" s="7">
        <f ca="1">SUMIFS(AC53:AC88, $X53:$X88,YEAR,AC53:AC88,"&lt;&gt;#N/A")</f>
        <v>13</v>
      </c>
      <c r="AD89" s="27"/>
      <c r="AF89" s="7">
        <f t="shared" ref="AF89:AK89" ca="1" si="21">SUM(AF53:AF88)</f>
        <v>5</v>
      </c>
      <c r="AG89" s="7">
        <f t="shared" ca="1" si="21"/>
        <v>0</v>
      </c>
      <c r="AH89" s="7">
        <f t="shared" ca="1" si="21"/>
        <v>0</v>
      </c>
      <c r="AI89" s="7">
        <f t="shared" ca="1" si="21"/>
        <v>7</v>
      </c>
      <c r="AJ89" s="7">
        <f t="shared" ca="1" si="21"/>
        <v>2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1890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2366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2699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10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9</v>
      </c>
      <c r="AN100" s="27"/>
    </row>
    <row r="101" spans="23:50">
      <c r="W101" s="7" t="s">
        <v>449</v>
      </c>
      <c r="X101" s="7">
        <f ca="1">SUM($AF$89:$AH$89)</f>
        <v>5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36%</v>
      </c>
      <c r="Y102" s="30">
        <f ca="1">IFERROR(X101/SUM(X100:X101),"0")</f>
        <v>0.35714285714285715</v>
      </c>
      <c r="Z102" s="7" t="str">
        <f ca="1">TEXT(Y102,"00%")</f>
        <v>36%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120
Actual YTD 年度實際:    10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2015  39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2016  13</v>
      </c>
    </row>
    <row r="107" spans="23:50" ht="23.25">
      <c r="W107" s="7" t="s">
        <v>1479</v>
      </c>
      <c r="X107" s="42" t="str">
        <f>$X$91</f>
        <v>South Zone</v>
      </c>
    </row>
    <row r="108" spans="23:50">
      <c r="X108" s="40" t="str">
        <f>$X$92</f>
        <v>南台北地帶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R27" sqref="R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1987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2756</v>
      </c>
      <c r="E2" s="75" t="str">
        <f>$A$3</f>
        <v>景新地區</v>
      </c>
      <c r="F2" s="26" t="s">
        <v>806</v>
      </c>
      <c r="G2" s="77">
        <f>$A$6</f>
        <v>120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2757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2368</v>
      </c>
      <c r="E4" s="82">
        <f>DATE</f>
        <v>42456</v>
      </c>
      <c r="F4" s="23" t="s">
        <v>804</v>
      </c>
      <c r="G4" s="24"/>
      <c r="H4" s="84">
        <f>ROUND($G$2/12*MONTH,0)</f>
        <v>30</v>
      </c>
      <c r="I4" s="85"/>
      <c r="J4" s="85"/>
      <c r="K4" s="86"/>
      <c r="L4" s="44">
        <f>ROUND($G$2/12,0)</f>
        <v>10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2369</v>
      </c>
      <c r="E5" s="83"/>
      <c r="F5" s="5" t="s">
        <v>805</v>
      </c>
      <c r="G5" s="6"/>
      <c r="H5" s="87">
        <f ca="1">JINGXIN_DISTRICT_GRAPH!$AC$89</f>
        <v>15</v>
      </c>
      <c r="I5" s="88"/>
      <c r="J5" s="88"/>
      <c r="K5" s="89"/>
      <c r="L5" s="45">
        <f>$M$24</f>
        <v>4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120</v>
      </c>
      <c r="E6" s="34" t="str">
        <f>$A$4</f>
        <v>South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2370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1985</v>
      </c>
      <c r="C12" s="64" t="str">
        <f>CONCATENATE(YEAR,":",MONTH,":",WEEK,":",WEEKDAY,":",$B12)</f>
        <v>2016:3:4:7:JINGXIN_ZL</v>
      </c>
      <c r="D12" s="64">
        <f>MATCH($C12,REPORT_DATA_BY_COMP!$A:$A,0)</f>
        <v>1002</v>
      </c>
      <c r="E12" s="65" t="str">
        <f>SUBSTITUTE(VLOOKUP($B12,COMP_LIST!$A:$AA,5,FALSE),"EL","")</f>
        <v>E. Robinson / Christensen ZL</v>
      </c>
      <c r="F12" s="4" t="str">
        <f>VLOOKUP($B12,COMP_LIST!$A:$AA,3,FALSE)</f>
        <v>Jingxin ZL</v>
      </c>
      <c r="G12" s="4" t="str">
        <f>VLOOKUP($B12,COMP_LIST!$A:$AA,4,FALSE)</f>
        <v xml:space="preserve">景新 ZL 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1990</v>
      </c>
      <c r="C13" s="64" t="str">
        <f>CONCATENATE(YEAR,":",MONTH,":",WEEK,":",WEEKDAY,":",$B13)</f>
        <v>2016:3:4:7:JINGXIN_S</v>
      </c>
      <c r="D13" s="64">
        <f>MATCH($C13,REPORT_DATA_BY_COMP!$A:$A,0)</f>
        <v>1001</v>
      </c>
      <c r="E13" s="65" t="str">
        <f>SUBSTITUTE(VLOOKUP($B13,COMP_LIST!$A:$AA,5,FALSE),"EL","")</f>
        <v>S. Huntington / Johnson</v>
      </c>
      <c r="F13" s="4" t="str">
        <f>VLOOKUP($B13,COMP_LIST!$A:$AA,3,FALSE)</f>
        <v>Jingxin S</v>
      </c>
      <c r="G13" s="4" t="str">
        <f>VLOOKUP($B13,COMP_LIST!$A:$AA,4,FALSE)</f>
        <v>景新姐妹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2030</v>
      </c>
      <c r="C14" s="64" t="str">
        <f>CONCATENATE(YEAR,":",MONTH,":",WEEK,":",WEEKDAY,":",$B14)</f>
        <v>2016:3:4:7:MUZHA_E</v>
      </c>
      <c r="D14" s="64">
        <f>MATCH($C14,REPORT_DATA_BY_COMP!$A:$A,0)</f>
        <v>1011</v>
      </c>
      <c r="E14" s="65" t="str">
        <f>SUBSTITUTE(VLOOKUP($B14,COMP_LIST!$A:$AA,5,FALSE),"EL","")</f>
        <v>E. Hammond DL / Dung</v>
      </c>
      <c r="F14" s="4" t="str">
        <f>VLOOKUP($B14,COMP_LIST!$A:$AA,3,FALSE)</f>
        <v>Muzha E</v>
      </c>
      <c r="G14" s="4" t="str">
        <f>VLOOKUP($B14,COMP_LIST!$A:$AA,4,FALSE)</f>
        <v>木柵長老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12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2035</v>
      </c>
      <c r="C15" s="64" t="str">
        <f>CONCATENATE(YEAR,":",MONTH,":",WEEK,":",WEEKDAY,":",$B15)</f>
        <v>2016:3:4:7:MUZHA_S</v>
      </c>
      <c r="D15" s="64">
        <f>MATCH($C15,REPORT_DATA_BY_COMP!$A:$A,0)</f>
        <v>1012</v>
      </c>
      <c r="E15" s="65" t="str">
        <f>SUBSTITUTE(VLOOKUP($B15,COMP_LIST!$A:$AA,5,FALSE),"EL","")</f>
        <v>S. Everett  / Huang</v>
      </c>
      <c r="F15" s="4" t="str">
        <f>VLOOKUP($B15,COMP_LIST!$A:$AA,3,FALSE)</f>
        <v>Muzha S</v>
      </c>
      <c r="G15" s="4" t="str">
        <f>VLOOKUP($B15,COMP_LIST!$A:$AA,4,FALSE)</f>
        <v>木柵姐妹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9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6</v>
      </c>
      <c r="K16" s="11">
        <f t="shared" si="0"/>
        <v>14</v>
      </c>
      <c r="L16" s="48">
        <f t="shared" si="0"/>
        <v>0</v>
      </c>
      <c r="M16" s="57">
        <f t="shared" si="0"/>
        <v>2</v>
      </c>
      <c r="N16" s="51">
        <f t="shared" si="0"/>
        <v>23</v>
      </c>
      <c r="O16" s="11">
        <f t="shared" si="0"/>
        <v>10</v>
      </c>
      <c r="P16" s="11">
        <f t="shared" si="0"/>
        <v>40</v>
      </c>
      <c r="Q16" s="11">
        <f t="shared" si="0"/>
        <v>14</v>
      </c>
      <c r="R16" s="11">
        <f t="shared" si="0"/>
        <v>2</v>
      </c>
      <c r="S16" s="11">
        <f t="shared" si="0"/>
        <v>26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2016:3:1:7:JINGXIN</v>
      </c>
      <c r="D19" s="64">
        <f>MATCH($C19,REPORT_DATA_BY_DISTRICT!$A:$A, 0)</f>
        <v>231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2</v>
      </c>
      <c r="N19" s="10">
        <f>IFERROR(INDEX(REPORT_DATA_BY_DISTRICT!$A:$AH,$D19,MATCH(N$8,REPORT_DATA_BY_DISTRICT!$A$1:$AH$1,0)), "")</f>
        <v>20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20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CONCATENATE(YEAR,":",MONTH,":2:",WEEKLY_REPORT_DAY,":", $A$1)</f>
        <v>2016:3:2:7:JINGXIN</v>
      </c>
      <c r="D20" s="64">
        <f>MATCH($C20,REPORT_DATA_BY_DISTRICT!$A:$A, 0)</f>
        <v>262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20</v>
      </c>
      <c r="O20" s="10">
        <f>IFERROR(INDEX(REPORT_DATA_BY_DISTRICT!$A:$AH,$D20,MATCH(O$8,REPORT_DATA_BY_DISTRICT!$A$1:$AH$1,0)), "")</f>
        <v>11</v>
      </c>
      <c r="P20" s="10">
        <f>IFERROR(INDEX(REPORT_DATA_BY_DISTRICT!$A:$AH,$D20,MATCH(P$8,REPORT_DATA_BY_DISTRICT!$A$1:$AH$1,0)), "")</f>
        <v>25</v>
      </c>
      <c r="Q20" s="10">
        <f>IFERROR(INDEX(REPORT_DATA_BY_DISTRICT!$A:$AH,$D20,MATCH(Q$8,REPORT_DATA_BY_DISTRICT!$A$1:$AH$1,0)), "")</f>
        <v>26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46</v>
      </c>
    </row>
    <row r="21" spans="3:19" ht="15" customHeight="1">
      <c r="C21" s="64" t="str">
        <f>CONCATENATE(YEAR,":",MONTH,":3:",WEEKLY_REPORT_DAY,":", $A$1)</f>
        <v>2016:3:3:7:JINGXIN</v>
      </c>
      <c r="D21" s="64">
        <f>MATCH($C21,REPORT_DATA_BY_DISTRICT!$A:$A, 0)</f>
        <v>291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2</v>
      </c>
      <c r="K21" s="10">
        <f>IFERROR(INDEX(REPORT_DATA_BY_DISTRICT!$A:$AH,$D21,MATCH(K$8,REPORT_DATA_BY_DISTRICT!$A$1:$AH$1,0)), "")</f>
        <v>15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26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31</v>
      </c>
      <c r="Q21" s="10">
        <f>IFERROR(INDEX(REPORT_DATA_BY_DISTRICT!$A:$AH,$D21,MATCH(Q$8,REPORT_DATA_BY_DISTRICT!$A$1:$AH$1,0)), "")</f>
        <v>28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39</v>
      </c>
    </row>
    <row r="22" spans="3:19" ht="15" customHeight="1">
      <c r="C22" s="64" t="str">
        <f>CONCATENATE(YEAR,":",MONTH,":4:",WEEKLY_REPORT_DAY,":", $A$1)</f>
        <v>2016:3:4:7:JINGXIN</v>
      </c>
      <c r="D22" s="64">
        <f>MATCH($C22,REPORT_DATA_BY_DISTRICT!$A:$A, 0)</f>
        <v>321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6</v>
      </c>
      <c r="K22" s="10">
        <f>IFERROR(INDEX(REPORT_DATA_BY_DISTRICT!$A:$AH,$D22,MATCH(K$8,REPORT_DATA_BY_DISTRICT!$A$1:$AH$1,0)), "")</f>
        <v>14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2</v>
      </c>
      <c r="N22" s="10">
        <f>IFERROR(INDEX(REPORT_DATA_BY_DISTRICT!$A:$AH,$D22,MATCH(N$8,REPORT_DATA_BY_DISTRICT!$A$1:$AH$1,0)), "")</f>
        <v>23</v>
      </c>
      <c r="O22" s="10">
        <f>IFERROR(INDEX(REPORT_DATA_BY_DISTRICT!$A:$AH,$D22,MATCH(O$8,REPORT_DATA_BY_DISTRICT!$A$1:$AH$1,0)), "")</f>
        <v>10</v>
      </c>
      <c r="P22" s="10">
        <f>IFERROR(INDEX(REPORT_DATA_BY_DISTRICT!$A:$AH,$D22,MATCH(P$8,REPORT_DATA_BY_DISTRICT!$A$1:$AH$1,0)), "")</f>
        <v>40</v>
      </c>
      <c r="Q22" s="10">
        <f>IFERROR(INDEX(REPORT_DATA_BY_DISTRICT!$A:$AH,$D22,MATCH(Q$8,REPORT_DATA_BY_DISTRICT!$A$1:$AH$1,0)), "")</f>
        <v>14</v>
      </c>
      <c r="R22" s="10">
        <f>IFERROR(INDEX(REPORT_DATA_BY_DISTRICT!$A:$AH,$D22,MATCH(R$8,REPORT_DATA_BY_DISTRICT!$A$1:$AH$1,0)), "")</f>
        <v>2</v>
      </c>
      <c r="S22" s="10">
        <f>IFERROR(INDEX(REPORT_DATA_BY_DISTRICT!$A:$AH,$D22,MATCH(S$8,REPORT_DATA_BY_DISTRICT!$A$1:$AH$1,0)), "")</f>
        <v>26</v>
      </c>
    </row>
    <row r="23" spans="3:19" ht="15" customHeight="1">
      <c r="C23" s="64" t="str">
        <f>CONCATENATE(YEAR,":",MONTH,":5:",WEEKLY_REPORT_DAY,":", $A$1)</f>
        <v>2016:3:5:7:JINGXIN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1</v>
      </c>
      <c r="I24" s="17">
        <f t="shared" ref="I24:R24" si="1">SUM(I19:I23)</f>
        <v>2</v>
      </c>
      <c r="J24" s="17">
        <f t="shared" si="1"/>
        <v>20</v>
      </c>
      <c r="K24" s="17">
        <f t="shared" si="1"/>
        <v>45</v>
      </c>
      <c r="L24" s="49">
        <f t="shared" si="1"/>
        <v>2</v>
      </c>
      <c r="M24" s="17">
        <f t="shared" si="1"/>
        <v>4</v>
      </c>
      <c r="N24" s="52">
        <f t="shared" si="1"/>
        <v>89</v>
      </c>
      <c r="O24" s="17">
        <f t="shared" si="1"/>
        <v>41</v>
      </c>
      <c r="P24" s="17">
        <f t="shared" si="1"/>
        <v>125</v>
      </c>
      <c r="Q24" s="17">
        <f t="shared" si="1"/>
        <v>88</v>
      </c>
      <c r="R24" s="17">
        <f t="shared" si="1"/>
        <v>5</v>
      </c>
      <c r="S24" s="17">
        <f>SUM(S19:S23)</f>
        <v>144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5" priority="1">
      <formula>J12=""</formula>
    </cfRule>
    <cfRule type="expression" dxfId="34" priority="2">
      <formula>AND(M$9&lt;&gt;"",M12&gt;=M$9)</formula>
    </cfRule>
    <cfRule type="expression" dxfId="33" priority="3">
      <formula>AND(M$10&lt;&gt;"",M12&lt;M$10)</formula>
    </cfRule>
    <cfRule type="expression" dxfId="3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R27" sqref="R2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2016:1:2:7:JINGXIN</v>
      </c>
      <c r="AP77" s="27">
        <f t="shared" ref="AP77:AP88" ca="1" si="12">MATCH(AO77,INDIRECT(CONCATENATE($X$93,"$A:$A")),0)</f>
        <v>8</v>
      </c>
      <c r="AQ77" s="21">
        <f t="shared" ref="AQ77:AU88" ca="1" si="13">INDEX(INDIRECT(CONCATENATE($X$93,"$A:$AG")),$AP77,MATCH(AQ$52,INDIRECT(CONCATENATE($X$93,"$A1:$AG1")),0))</f>
        <v>8</v>
      </c>
      <c r="AR77" s="21">
        <f t="shared" ca="1" si="13"/>
        <v>13</v>
      </c>
      <c r="AS77" s="21">
        <f t="shared" ca="1" si="13"/>
        <v>0</v>
      </c>
      <c r="AT77" s="21">
        <f t="shared" ca="1" si="13"/>
        <v>11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2016:1:3:7:JINGXIN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2016:1:4:7:JINGXIN</v>
      </c>
      <c r="AP79" s="27">
        <f t="shared" ca="1" si="12"/>
        <v>40</v>
      </c>
      <c r="AQ79" s="21">
        <f t="shared" ca="1" si="13"/>
        <v>0</v>
      </c>
      <c r="AR79" s="21">
        <f t="shared" ca="1" si="13"/>
        <v>32</v>
      </c>
      <c r="AS79" s="21">
        <f t="shared" ca="1" si="13"/>
        <v>8</v>
      </c>
      <c r="AT79" s="21">
        <f t="shared" ca="1" si="13"/>
        <v>31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2016:1:5:7:JINGXIN</v>
      </c>
      <c r="AP80" s="27">
        <f t="shared" ca="1" si="12"/>
        <v>72</v>
      </c>
      <c r="AQ80" s="21">
        <f t="shared" ca="1" si="13"/>
        <v>0</v>
      </c>
      <c r="AR80" s="21">
        <f t="shared" ca="1" si="13"/>
        <v>26</v>
      </c>
      <c r="AS80" s="21">
        <f t="shared" ca="1" si="13"/>
        <v>13</v>
      </c>
      <c r="AT80" s="21">
        <f t="shared" ca="1" si="13"/>
        <v>37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2016:2:1:7:JINGXIN</v>
      </c>
      <c r="AP81" s="27">
        <f t="shared" ca="1" si="12"/>
        <v>104</v>
      </c>
      <c r="AQ81" s="21">
        <f t="shared" ca="1" si="13"/>
        <v>0</v>
      </c>
      <c r="AR81" s="21">
        <f t="shared" ca="1" si="13"/>
        <v>31</v>
      </c>
      <c r="AS81" s="21">
        <f t="shared" ca="1" si="13"/>
        <v>8</v>
      </c>
      <c r="AT81" s="21">
        <f t="shared" ca="1" si="13"/>
        <v>39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2016:2:2:7:JINGXIN</v>
      </c>
      <c r="AP82" s="27">
        <f t="shared" ca="1" si="12"/>
        <v>136</v>
      </c>
      <c r="AQ82" s="21">
        <f t="shared" ca="1" si="13"/>
        <v>0</v>
      </c>
      <c r="AR82" s="21">
        <f t="shared" ca="1" si="13"/>
        <v>28</v>
      </c>
      <c r="AS82" s="21">
        <f t="shared" ca="1" si="13"/>
        <v>14</v>
      </c>
      <c r="AT82" s="21">
        <f t="shared" ca="1" si="13"/>
        <v>22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2016:2:3:7:JINGXIN</v>
      </c>
      <c r="AP83" s="27">
        <f t="shared" ca="1" si="12"/>
        <v>168</v>
      </c>
      <c r="AQ83" s="21">
        <f t="shared" ca="1" si="13"/>
        <v>1</v>
      </c>
      <c r="AR83" s="21">
        <f t="shared" ca="1" si="13"/>
        <v>28</v>
      </c>
      <c r="AS83" s="21">
        <f t="shared" ca="1" si="13"/>
        <v>12</v>
      </c>
      <c r="AT83" s="21">
        <f t="shared" ca="1" si="13"/>
        <v>27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2016:2:4:7:JINGXIN</v>
      </c>
      <c r="AP84" s="27">
        <f t="shared" ca="1" si="12"/>
        <v>200</v>
      </c>
      <c r="AQ84" s="21">
        <f t="shared" ca="1" si="13"/>
        <v>2</v>
      </c>
      <c r="AR84" s="21">
        <f t="shared" ca="1" si="13"/>
        <v>25</v>
      </c>
      <c r="AS84" s="21">
        <f t="shared" ca="1" si="13"/>
        <v>9</v>
      </c>
      <c r="AT84" s="21">
        <f t="shared" ca="1" si="13"/>
        <v>27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2016:3:1:7:JINGXIN</v>
      </c>
      <c r="AP85" s="27">
        <f t="shared" ca="1" si="12"/>
        <v>231</v>
      </c>
      <c r="AQ85" s="21">
        <f t="shared" ca="1" si="13"/>
        <v>2</v>
      </c>
      <c r="AR85" s="21">
        <f t="shared" ca="1" si="13"/>
        <v>20</v>
      </c>
      <c r="AS85" s="21">
        <f t="shared" ca="1" si="13"/>
        <v>12</v>
      </c>
      <c r="AT85" s="21">
        <f t="shared" ca="1" si="13"/>
        <v>20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2016:3:2:7:JINGXIN</v>
      </c>
      <c r="AP86" s="27">
        <f t="shared" ca="1" si="12"/>
        <v>262</v>
      </c>
      <c r="AQ86" s="21">
        <f t="shared" ca="1" si="13"/>
        <v>0</v>
      </c>
      <c r="AR86" s="21">
        <f t="shared" ca="1" si="13"/>
        <v>20</v>
      </c>
      <c r="AS86" s="21">
        <f t="shared" ca="1" si="13"/>
        <v>11</v>
      </c>
      <c r="AT86" s="21">
        <f t="shared" ca="1" si="13"/>
        <v>26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2016:3:3:7:JINGXIN</v>
      </c>
      <c r="AP87" s="27">
        <f t="shared" ca="1" si="12"/>
        <v>291</v>
      </c>
      <c r="AQ87" s="21">
        <f t="shared" ca="1" si="13"/>
        <v>0</v>
      </c>
      <c r="AR87" s="21">
        <f t="shared" ca="1" si="13"/>
        <v>26</v>
      </c>
      <c r="AS87" s="21">
        <f t="shared" ca="1" si="13"/>
        <v>8</v>
      </c>
      <c r="AT87" s="21">
        <f t="shared" ca="1" si="13"/>
        <v>28</v>
      </c>
      <c r="AU87" s="21">
        <f t="shared" ca="1" si="13"/>
        <v>2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2016:3:4:7:JINGXIN</v>
      </c>
      <c r="AP88" s="27">
        <f t="shared" ca="1" si="12"/>
        <v>321</v>
      </c>
      <c r="AQ88" s="21">
        <f t="shared" ca="1" si="13"/>
        <v>2</v>
      </c>
      <c r="AR88" s="21">
        <f t="shared" ca="1" si="13"/>
        <v>23</v>
      </c>
      <c r="AS88" s="21">
        <f t="shared" ca="1" si="13"/>
        <v>10</v>
      </c>
      <c r="AT88" s="21">
        <f t="shared" ca="1" si="13"/>
        <v>14</v>
      </c>
      <c r="AU88" s="21">
        <f t="shared" ca="1" si="13"/>
        <v>2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15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1987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2756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2757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2016  15</v>
      </c>
    </row>
    <row r="107" spans="23:50" ht="23.25">
      <c r="W107" s="7" t="s">
        <v>1479</v>
      </c>
      <c r="X107" s="42" t="str">
        <f>$X$91</f>
        <v>Jingxin District</v>
      </c>
    </row>
    <row r="108" spans="23:50">
      <c r="X108" s="40" t="str">
        <f>$X$92</f>
        <v>景新地區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R27" sqref="R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1889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2758</v>
      </c>
      <c r="E2" s="75" t="str">
        <f>$A$3</f>
        <v>新店地區</v>
      </c>
      <c r="F2" s="26" t="s">
        <v>806</v>
      </c>
      <c r="G2" s="77">
        <f>$A$6</f>
        <v>120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2759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2368</v>
      </c>
      <c r="E4" s="82">
        <f>DATE</f>
        <v>42456</v>
      </c>
      <c r="F4" s="23" t="s">
        <v>804</v>
      </c>
      <c r="G4" s="24"/>
      <c r="H4" s="84">
        <f>ROUND($G$2/12*MONTH,0)</f>
        <v>30</v>
      </c>
      <c r="I4" s="85"/>
      <c r="J4" s="85"/>
      <c r="K4" s="86"/>
      <c r="L4" s="44">
        <f>ROUND($G$2/12,0)</f>
        <v>10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2369</v>
      </c>
      <c r="E5" s="83"/>
      <c r="F5" s="5" t="s">
        <v>805</v>
      </c>
      <c r="G5" s="6"/>
      <c r="H5" s="87">
        <f ca="1">XINDIAN_DISTRICT_GRAPH!$AC$89</f>
        <v>3</v>
      </c>
      <c r="I5" s="88"/>
      <c r="J5" s="88"/>
      <c r="K5" s="89"/>
      <c r="L5" s="45">
        <f>$M$23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120</v>
      </c>
      <c r="E6" s="34" t="str">
        <f>$A$4</f>
        <v>South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2371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2189</v>
      </c>
      <c r="C12" s="64" t="str">
        <f>CONCATENATE(YEAR,":",MONTH,":",WEEK,":",WEEKDAY,":",$B12)</f>
        <v>2016:3:4:7:XINDIAN_E</v>
      </c>
      <c r="D12" s="64">
        <f>MATCH($C12,REPORT_DATA_BY_COMP!$A:$A,0)</f>
        <v>1049</v>
      </c>
      <c r="E12" s="65" t="str">
        <f>SUBSTITUTE(VLOOKUP($B12,COMP_LIST!$A:$AA,5,FALSE),"EL","")</f>
        <v>E. Stevenson DL / Mertz</v>
      </c>
      <c r="F12" s="4" t="str">
        <f>VLOOKUP($B12,COMP_LIST!$A:$AA,3,FALSE)</f>
        <v>Xindian E</v>
      </c>
      <c r="G12" s="4" t="str">
        <f>VLOOKUP($B12,COMP_LIST!$A:$AA,4,FALSE)</f>
        <v>新店長老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5</v>
      </c>
    </row>
    <row r="13" spans="1:19" ht="15" customHeight="1">
      <c r="A13" s="1"/>
      <c r="B13" s="1" t="s">
        <v>1887</v>
      </c>
      <c r="C13" s="64" t="str">
        <f>CONCATENATE(YEAR,":",MONTH,":",WEEK,":",WEEKDAY,":",$B13)</f>
        <v>2016:3:4:7:ANKANG_E</v>
      </c>
      <c r="D13" s="64">
        <f>MATCH($C13,REPORT_DATA_BY_COMP!$A:$A,0)</f>
        <v>981</v>
      </c>
      <c r="E13" s="65" t="str">
        <f>SUBSTITUTE(VLOOKUP($B13,COMP_LIST!$A:$AA,5,FALSE),"EL","")</f>
        <v xml:space="preserve">E. Merrell / Griffin </v>
      </c>
      <c r="F13" s="4" t="str">
        <f>VLOOKUP($B13,COMP_LIST!$A:$AA,3,FALSE)</f>
        <v>Ankang E</v>
      </c>
      <c r="G13" s="4" t="str">
        <f>VLOOKUP($B13,COMP_LIST!$A:$AA,4,FALSE)</f>
        <v>安康長老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2193</v>
      </c>
      <c r="C14" s="64" t="str">
        <f>CONCATENATE(YEAR,":",MONTH,":",WEEK,":",WEEKDAY,":",$B14)</f>
        <v>2016:3:4:7:XINDIAN_S</v>
      </c>
      <c r="D14" s="64">
        <f>MATCH($C14,REPORT_DATA_BY_COMP!$A:$A,0)</f>
        <v>1050</v>
      </c>
      <c r="E14" s="65" t="str">
        <f>SUBSTITUTE(VLOOKUP($B14,COMP_LIST!$A:$AA,5,FALSE),"EL","")</f>
        <v>S. Nau  / Huang</v>
      </c>
      <c r="F14" s="4" t="str">
        <f>VLOOKUP($B14,COMP_LIST!$A:$AA,3,FALSE)</f>
        <v>Xindian S</v>
      </c>
      <c r="G14" s="4" t="str">
        <f>VLOOKUP($B14,COMP_LIST!$A:$AA,4,FALSE)</f>
        <v>新店姐妹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4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4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/>
      <c r="E15" s="8" t="s">
        <v>819</v>
      </c>
      <c r="F15" s="9"/>
      <c r="G15" s="9"/>
      <c r="H15" s="11">
        <f t="shared" ref="H15:S15" si="0">SUM(H12:H14)</f>
        <v>0</v>
      </c>
      <c r="I15" s="11">
        <f t="shared" si="0"/>
        <v>0</v>
      </c>
      <c r="J15" s="11">
        <f t="shared" si="0"/>
        <v>7</v>
      </c>
      <c r="K15" s="11">
        <f t="shared" si="0"/>
        <v>7</v>
      </c>
      <c r="L15" s="48">
        <f t="shared" si="0"/>
        <v>0</v>
      </c>
      <c r="M15" s="57">
        <f t="shared" si="0"/>
        <v>1</v>
      </c>
      <c r="N15" s="51">
        <f t="shared" si="0"/>
        <v>14</v>
      </c>
      <c r="O15" s="11">
        <f t="shared" si="0"/>
        <v>7</v>
      </c>
      <c r="P15" s="11">
        <f t="shared" si="0"/>
        <v>25</v>
      </c>
      <c r="Q15" s="11">
        <f t="shared" si="0"/>
        <v>7</v>
      </c>
      <c r="R15" s="11">
        <f t="shared" si="0"/>
        <v>4</v>
      </c>
      <c r="S15" s="11">
        <f t="shared" si="0"/>
        <v>23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2703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2016:3:1:7:XINDIAN</v>
      </c>
      <c r="D18" s="64">
        <f>MATCH($C18,REPORT_DATA_BY_DISTRICT!$A:$A, 0)</f>
        <v>246</v>
      </c>
      <c r="E18" s="19" t="s">
        <v>796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10</v>
      </c>
      <c r="K18" s="10">
        <f>IFERROR(INDEX(REPORT_DATA_BY_DISTRICT!$A:$AH,$D18,MATCH(K$8,REPORT_DATA_BY_DISTRICT!$A$1:$AH$1,0)), "")</f>
        <v>2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14</v>
      </c>
      <c r="O18" s="10">
        <f>IFERROR(INDEX(REPORT_DATA_BY_DISTRICT!$A:$AH,$D18,MATCH(O$8,REPORT_DATA_BY_DISTRICT!$A$1:$AH$1,0)), "")</f>
        <v>10</v>
      </c>
      <c r="P18" s="10">
        <f>IFERROR(INDEX(REPORT_DATA_BY_DISTRICT!$A:$AH,$D18,MATCH(P$8,REPORT_DATA_BY_DISTRICT!$A$1:$AH$1,0)), "")</f>
        <v>25</v>
      </c>
      <c r="Q18" s="10">
        <f>IFERROR(INDEX(REPORT_DATA_BY_DISTRICT!$A:$AH,$D18,MATCH(Q$8,REPORT_DATA_BY_DISTRICT!$A$1:$AH$1,0)), "")</f>
        <v>18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23</v>
      </c>
    </row>
    <row r="19" spans="3:19" ht="15" customHeight="1">
      <c r="C19" s="64" t="str">
        <f>CONCATENATE(YEAR,":",MONTH,":2:",WEEKLY_REPORT_DAY,":", $A$1)</f>
        <v>2016:3:2:7:XINDIAN</v>
      </c>
      <c r="D19" s="64">
        <f>MATCH($C19,REPORT_DATA_BY_DISTRICT!$A:$A, 0)</f>
        <v>275</v>
      </c>
      <c r="E19" s="19" t="s">
        <v>795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27</v>
      </c>
      <c r="Q19" s="10">
        <f>IFERROR(INDEX(REPORT_DATA_BY_DISTRICT!$A:$AH,$D19,MATCH(Q$8,REPORT_DATA_BY_DISTRICT!$A$1:$AH$1,0)), "")</f>
        <v>15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CONCATENATE(YEAR,":",MONTH,":3:",WEEKLY_REPORT_DAY,":", $A$1)</f>
        <v>2016:3:3:7:XINDIAN</v>
      </c>
      <c r="D20" s="64">
        <f>MATCH($C20,REPORT_DATA_BY_DISTRICT!$A:$A, 0)</f>
        <v>305</v>
      </c>
      <c r="E20" s="19" t="s">
        <v>797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10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20</v>
      </c>
      <c r="Q20" s="10">
        <f>IFERROR(INDEX(REPORT_DATA_BY_DISTRICT!$A:$AH,$D20,MATCH(Q$8,REPORT_DATA_BY_DISTRICT!$A$1:$AH$1,0)), "")</f>
        <v>9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25</v>
      </c>
    </row>
    <row r="21" spans="3:19" ht="15" customHeight="1">
      <c r="C21" s="64" t="str">
        <f>CONCATENATE(YEAR,":",MONTH,":4:",WEEKLY_REPORT_DAY,":", $A$1)</f>
        <v>2016:3:4:7:XINDIAN</v>
      </c>
      <c r="D21" s="64">
        <f>MATCH($C21,REPORT_DATA_BY_DISTRICT!$A:$A, 0)</f>
        <v>334</v>
      </c>
      <c r="E21" s="19" t="s">
        <v>798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7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14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25</v>
      </c>
      <c r="Q21" s="10">
        <f>IFERROR(INDEX(REPORT_DATA_BY_DISTRICT!$A:$AH,$D21,MATCH(Q$8,REPORT_DATA_BY_DISTRICT!$A$1:$AH$1,0)), "")</f>
        <v>7</v>
      </c>
      <c r="R21" s="10">
        <f>IFERROR(INDEX(REPORT_DATA_BY_DISTRICT!$A:$AH,$D21,MATCH(R$8,REPORT_DATA_BY_DISTRICT!$A$1:$AH$1,0)), "")</f>
        <v>4</v>
      </c>
      <c r="S21" s="10">
        <f>IFERROR(INDEX(REPORT_DATA_BY_DISTRICT!$A:$AH,$D21,MATCH(S$8,REPORT_DATA_BY_DISTRICT!$A$1:$AH$1,0)), "")</f>
        <v>23</v>
      </c>
    </row>
    <row r="22" spans="3:19" ht="15" customHeight="1">
      <c r="C22" s="64" t="str">
        <f>CONCATENATE(YEAR,":",MONTH,":5:",WEEKLY_REPORT_DAY,":", $A$1)</f>
        <v>2016:3:5:7:XINDIAN</v>
      </c>
      <c r="D22" s="64" t="e">
        <f>MATCH($C22,REPORT_DATA_BY_DISTRICT!$A:$A, 0)</f>
        <v>#N/A</v>
      </c>
      <c r="E22" s="19" t="s">
        <v>799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819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33</v>
      </c>
      <c r="K23" s="17">
        <f t="shared" si="1"/>
        <v>17</v>
      </c>
      <c r="L23" s="49">
        <f t="shared" si="1"/>
        <v>2</v>
      </c>
      <c r="M23" s="17">
        <f t="shared" si="1"/>
        <v>1</v>
      </c>
      <c r="N23" s="52">
        <f t="shared" si="1"/>
        <v>50</v>
      </c>
      <c r="O23" s="17">
        <f t="shared" si="1"/>
        <v>30</v>
      </c>
      <c r="P23" s="17">
        <f t="shared" si="1"/>
        <v>97</v>
      </c>
      <c r="Q23" s="17">
        <f t="shared" si="1"/>
        <v>49</v>
      </c>
      <c r="R23" s="17">
        <f t="shared" si="1"/>
        <v>7</v>
      </c>
      <c r="S23" s="17">
        <f>SUM(S18:S22)</f>
        <v>96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31" priority="1">
      <formula>J12=""</formula>
    </cfRule>
    <cfRule type="expression" dxfId="30" priority="2">
      <formula>AND(M$9&lt;&gt;"",M12&gt;=M$9)</formula>
    </cfRule>
    <cfRule type="expression" dxfId="29" priority="3">
      <formula>AND(M$10&lt;&gt;"",M12&lt;M$10)</formula>
    </cfRule>
    <cfRule type="expression" dxfId="2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R27" sqref="R2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2016:1:2:7:XINDIAN</v>
      </c>
      <c r="AP77" s="27">
        <f t="shared" ref="AP77:AP88" ca="1" si="12">MATCH(AO77,INDIRECT(CONCATENATE($X$93,"$A:$A")),0)</f>
        <v>24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9</v>
      </c>
      <c r="AS77" s="21">
        <f t="shared" ca="1" si="13"/>
        <v>0</v>
      </c>
      <c r="AT77" s="21">
        <f t="shared" ca="1" si="13"/>
        <v>3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2016:1:3:7:XINDIAN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2016:1:4:7:XINDIAN</v>
      </c>
      <c r="AP79" s="27">
        <f t="shared" ca="1" si="12"/>
        <v>56</v>
      </c>
      <c r="AQ79" s="21">
        <f t="shared" ca="1" si="13"/>
        <v>0</v>
      </c>
      <c r="AR79" s="21">
        <f t="shared" ca="1" si="13"/>
        <v>10</v>
      </c>
      <c r="AS79" s="21">
        <f t="shared" ca="1" si="13"/>
        <v>6</v>
      </c>
      <c r="AT79" s="21">
        <f t="shared" ca="1" si="13"/>
        <v>10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2016:1:5:7:XINDIAN</v>
      </c>
      <c r="AP80" s="27">
        <f t="shared" ca="1" si="12"/>
        <v>88</v>
      </c>
      <c r="AQ80" s="21">
        <f t="shared" ca="1" si="13"/>
        <v>0</v>
      </c>
      <c r="AR80" s="21">
        <f t="shared" ca="1" si="13"/>
        <v>13</v>
      </c>
      <c r="AS80" s="21">
        <f t="shared" ca="1" si="13"/>
        <v>7</v>
      </c>
      <c r="AT80" s="21">
        <f t="shared" ca="1" si="13"/>
        <v>19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2016:2:1:7:XINDIAN</v>
      </c>
      <c r="AP81" s="27">
        <f t="shared" ca="1" si="12"/>
        <v>120</v>
      </c>
      <c r="AQ81" s="21">
        <f t="shared" ca="1" si="13"/>
        <v>0</v>
      </c>
      <c r="AR81" s="21">
        <f t="shared" ca="1" si="13"/>
        <v>16</v>
      </c>
      <c r="AS81" s="21">
        <f t="shared" ca="1" si="13"/>
        <v>7</v>
      </c>
      <c r="AT81" s="21">
        <f t="shared" ca="1" si="13"/>
        <v>16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2016:2:2:7:XINDIAN</v>
      </c>
      <c r="AP82" s="27">
        <f t="shared" ca="1" si="12"/>
        <v>152</v>
      </c>
      <c r="AQ82" s="21">
        <f t="shared" ca="1" si="13"/>
        <v>0</v>
      </c>
      <c r="AR82" s="21">
        <f t="shared" ca="1" si="13"/>
        <v>20</v>
      </c>
      <c r="AS82" s="21">
        <f t="shared" ca="1" si="13"/>
        <v>7</v>
      </c>
      <c r="AT82" s="21">
        <f t="shared" ca="1" si="13"/>
        <v>23</v>
      </c>
      <c r="AU82" s="21">
        <f t="shared" ca="1" si="13"/>
        <v>1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2016:2:3:7:XINDIAN</v>
      </c>
      <c r="AP83" s="27">
        <f t="shared" ca="1" si="12"/>
        <v>184</v>
      </c>
      <c r="AQ83" s="21">
        <f t="shared" ca="1" si="13"/>
        <v>1</v>
      </c>
      <c r="AR83" s="21">
        <f t="shared" ca="1" si="13"/>
        <v>19</v>
      </c>
      <c r="AS83" s="21">
        <f t="shared" ca="1" si="13"/>
        <v>11</v>
      </c>
      <c r="AT83" s="21">
        <f t="shared" ca="1" si="13"/>
        <v>16</v>
      </c>
      <c r="AU83" s="21">
        <f t="shared" ca="1" si="13"/>
        <v>2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2016:2:4:7:XINDIAN</v>
      </c>
      <c r="AP84" s="27">
        <f t="shared" ca="1" si="12"/>
        <v>215</v>
      </c>
      <c r="AQ84" s="21">
        <f t="shared" ca="1" si="13"/>
        <v>1</v>
      </c>
      <c r="AR84" s="21">
        <f t="shared" ca="1" si="13"/>
        <v>16</v>
      </c>
      <c r="AS84" s="21">
        <f t="shared" ca="1" si="13"/>
        <v>11</v>
      </c>
      <c r="AT84" s="21">
        <f t="shared" ca="1" si="13"/>
        <v>11</v>
      </c>
      <c r="AU84" s="21">
        <f t="shared" ca="1" si="13"/>
        <v>3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2016:3:1:7:XINDIAN</v>
      </c>
      <c r="AP85" s="27">
        <f t="shared" ca="1" si="12"/>
        <v>246</v>
      </c>
      <c r="AQ85" s="21">
        <f t="shared" ca="1" si="13"/>
        <v>0</v>
      </c>
      <c r="AR85" s="21">
        <f t="shared" ca="1" si="13"/>
        <v>14</v>
      </c>
      <c r="AS85" s="21">
        <f t="shared" ca="1" si="13"/>
        <v>10</v>
      </c>
      <c r="AT85" s="21">
        <f t="shared" ca="1" si="13"/>
        <v>18</v>
      </c>
      <c r="AU85" s="21">
        <f t="shared" ca="1" si="13"/>
        <v>0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2016:3:2:7:XINDIAN</v>
      </c>
      <c r="AP86" s="27">
        <f t="shared" ca="1" si="12"/>
        <v>275</v>
      </c>
      <c r="AQ86" s="21">
        <f t="shared" ca="1" si="13"/>
        <v>0</v>
      </c>
      <c r="AR86" s="21">
        <f t="shared" ca="1" si="13"/>
        <v>12</v>
      </c>
      <c r="AS86" s="21">
        <f t="shared" ca="1" si="13"/>
        <v>10</v>
      </c>
      <c r="AT86" s="21">
        <f t="shared" ca="1" si="13"/>
        <v>15</v>
      </c>
      <c r="AU86" s="21">
        <f t="shared" ca="1" si="13"/>
        <v>2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2016:3:3:7:XINDIAN</v>
      </c>
      <c r="AP87" s="27">
        <f t="shared" ca="1" si="12"/>
        <v>305</v>
      </c>
      <c r="AQ87" s="21">
        <f t="shared" ca="1" si="13"/>
        <v>0</v>
      </c>
      <c r="AR87" s="21">
        <f t="shared" ca="1" si="13"/>
        <v>10</v>
      </c>
      <c r="AS87" s="21">
        <f t="shared" ca="1" si="13"/>
        <v>3</v>
      </c>
      <c r="AT87" s="21">
        <f t="shared" ca="1" si="13"/>
        <v>9</v>
      </c>
      <c r="AU87" s="21">
        <f t="shared" ca="1" si="13"/>
        <v>1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2016:3:4:7:XINDIAN</v>
      </c>
      <c r="AP88" s="27">
        <f t="shared" ca="1" si="12"/>
        <v>334</v>
      </c>
      <c r="AQ88" s="21">
        <f t="shared" ca="1" si="13"/>
        <v>1</v>
      </c>
      <c r="AR88" s="21">
        <f t="shared" ca="1" si="13"/>
        <v>14</v>
      </c>
      <c r="AS88" s="21">
        <f t="shared" ca="1" si="13"/>
        <v>7</v>
      </c>
      <c r="AT88" s="21">
        <f t="shared" ca="1" si="13"/>
        <v>7</v>
      </c>
      <c r="AU88" s="21">
        <f t="shared" ca="1" si="13"/>
        <v>4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1889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2758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2759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Xindian District</v>
      </c>
    </row>
    <row r="108" spans="23:50">
      <c r="X108" s="40" t="str">
        <f>$X$92</f>
        <v>新店地區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R27" sqref="R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2240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2760</v>
      </c>
      <c r="E2" s="75" t="str">
        <f>$A$3</f>
        <v>雙和地區</v>
      </c>
      <c r="F2" s="26" t="s">
        <v>806</v>
      </c>
      <c r="G2" s="77">
        <f>$A$6</f>
        <v>120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2761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2368</v>
      </c>
      <c r="E4" s="82">
        <f>DATE</f>
        <v>42456</v>
      </c>
      <c r="F4" s="23" t="s">
        <v>804</v>
      </c>
      <c r="G4" s="24"/>
      <c r="H4" s="84">
        <f>ROUND($G$2/12*MONTH,0)</f>
        <v>30</v>
      </c>
      <c r="I4" s="85"/>
      <c r="J4" s="85"/>
      <c r="K4" s="86"/>
      <c r="L4" s="44">
        <f>ROUND($G$2/12,0)</f>
        <v>10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2369</v>
      </c>
      <c r="E5" s="83"/>
      <c r="F5" s="5" t="s">
        <v>805</v>
      </c>
      <c r="G5" s="6"/>
      <c r="H5" s="87">
        <f ca="1">SHUANGHE_DISTRICT_GRAPH!$AC$89</f>
        <v>3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120</v>
      </c>
      <c r="E6" s="34" t="str">
        <f>$A$4</f>
        <v>South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2372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2253</v>
      </c>
      <c r="C12" s="64" t="str">
        <f>CONCATENATE(YEAR,":",MONTH,":",WEEK,":",WEEKDAY,":",$B12)</f>
        <v>2016:3:4:7:ZHONGHE_1_E</v>
      </c>
      <c r="D12" s="64">
        <f>MATCH($C12,REPORT_DATA_BY_COMP!$A:$A,0)</f>
        <v>1064</v>
      </c>
      <c r="E12" s="65" t="str">
        <f>SUBSTITUTE(VLOOKUP($B12,COMP_LIST!$A:$AA,5,FALSE),"EL","")</f>
        <v>E. Anderson / Van de Merwe</v>
      </c>
      <c r="F12" s="4" t="str">
        <f>VLOOKUP($B12,COMP_LIST!$A:$AA,3,FALSE)</f>
        <v>Zhonghe 1 E</v>
      </c>
      <c r="G12" s="4" t="str">
        <f>VLOOKUP($B12,COMP_LIST!$A:$AA,4,FALSE)</f>
        <v>中和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2258</v>
      </c>
      <c r="C13" s="64" t="str">
        <f>CONCATENATE(YEAR,":",MONTH,":",WEEK,":",WEEKDAY,":",$B13)</f>
        <v>2016:3:4:7:ZHONGHE_2_E</v>
      </c>
      <c r="D13" s="64">
        <f>MATCH($C13,REPORT_DATA_BY_COMP!$A:$A,0)</f>
        <v>1065</v>
      </c>
      <c r="E13" s="65" t="str">
        <f>SUBSTITUTE(VLOOKUP($B13,COMP_LIST!$A:$AA,5,FALSE),"EL","")</f>
        <v>E. Hamilton DL / Rushton</v>
      </c>
      <c r="F13" s="4" t="str">
        <f>VLOOKUP($B13,COMP_LIST!$A:$AA,3,FALSE)</f>
        <v>Zhonghe 2 E</v>
      </c>
      <c r="G13" s="4" t="str">
        <f>VLOOKUP($B13,COMP_LIST!$A:$AA,4,FALSE)</f>
        <v>中和 2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 t="s">
        <v>2262</v>
      </c>
      <c r="C14" s="64" t="str">
        <f>CONCATENATE(YEAR,":",MONTH,":",WEEK,":",WEEKDAY,":",$B14)</f>
        <v>2016:3:4:7:ZHONGHE_2_S</v>
      </c>
      <c r="D14" s="64">
        <f>MATCH($C14,REPORT_DATA_BY_COMP!$A:$A,0)</f>
        <v>1066</v>
      </c>
      <c r="E14" s="65" t="str">
        <f>SUBSTITUTE(VLOOKUP($B14,COMP_LIST!$A:$AA,5,FALSE),"EL","")</f>
        <v>S. Westover  / Goo</v>
      </c>
      <c r="F14" s="4" t="str">
        <f>VLOOKUP($B14,COMP_LIST!$A:$AA,3,FALSE)</f>
        <v>Zhonghe 2 S</v>
      </c>
      <c r="G14" s="4" t="str">
        <f>VLOOKUP($B14,COMP_LIST!$A:$AA,4,FALSE)</f>
        <v>中和 2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 t="s">
        <v>2238</v>
      </c>
      <c r="C15" s="64" t="str">
        <f>CONCATENATE(YEAR,":",MONTH,":",WEEK,":",WEEKDAY,":",$B15)</f>
        <v>2016:3:4:7:YONGHE_S</v>
      </c>
      <c r="D15" s="64">
        <f>MATCH($C15,REPORT_DATA_BY_COMP!$A:$A,0)</f>
        <v>1061</v>
      </c>
      <c r="E15" s="65" t="str">
        <f>SUBSTITUTE(VLOOKUP($B15,COMP_LIST!$A:$AA,5,FALSE),"EL","")</f>
        <v>S. Meyers STL / Beeston STL</v>
      </c>
      <c r="F15" s="4" t="str">
        <f>VLOOKUP($B15,COMP_LIST!$A:$AA,3,FALSE)</f>
        <v>Yonghe S</v>
      </c>
      <c r="G15" s="4" t="str">
        <f>VLOOKUP($B15,COMP_LIST!$A:$AA,4,FALSE)</f>
        <v>永和姐妹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1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13</v>
      </c>
      <c r="O15" s="10">
        <f>IFERROR(INDEX(REPORT_DATA_BY_COMP!$A:$AH,$D15,MATCH(O$8,REPORT_DATA_BY_COMP!$A$1:$AH$1,0)), "")</f>
        <v>5</v>
      </c>
      <c r="P15" s="10">
        <f>IFERROR(INDEX(REPORT_DATA_BY_COMP!$A:$AH,$D15,MATCH(P$8,REPORT_DATA_BY_COMP!$A$1:$AH$1,0)), "")</f>
        <v>14</v>
      </c>
      <c r="Q15" s="10">
        <f>IFERROR(INDEX(REPORT_DATA_BY_COMP!$A:$AH,$D15,MATCH(Q$8,REPORT_DATA_BY_COMP!$A$1:$AH$1,0)), "")</f>
        <v>10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23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6</v>
      </c>
      <c r="K16" s="11">
        <f t="shared" si="0"/>
        <v>9</v>
      </c>
      <c r="L16" s="48">
        <f t="shared" si="0"/>
        <v>2</v>
      </c>
      <c r="M16" s="57">
        <f t="shared" si="0"/>
        <v>0</v>
      </c>
      <c r="N16" s="51">
        <f t="shared" si="0"/>
        <v>25</v>
      </c>
      <c r="O16" s="11">
        <f t="shared" si="0"/>
        <v>11</v>
      </c>
      <c r="P16" s="11">
        <f t="shared" si="0"/>
        <v>32</v>
      </c>
      <c r="Q16" s="11">
        <f t="shared" si="0"/>
        <v>15</v>
      </c>
      <c r="R16" s="11">
        <f t="shared" si="0"/>
        <v>0</v>
      </c>
      <c r="S16" s="11">
        <f t="shared" si="0"/>
        <v>44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2016:3:1:7:SHUANGHE</v>
      </c>
      <c r="D19" s="64">
        <f>MATCH($C19,REPORT_DATA_BY_DISTRICT!$A:$A, 0)</f>
        <v>236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12</v>
      </c>
      <c r="K19" s="10">
        <f>IFERROR(INDEX(REPORT_DATA_BY_DISTRICT!$A:$AH,$D19,MATCH(K$8,REPORT_DATA_BY_DISTRICT!$A$1:$AH$1,0)), "")</f>
        <v>11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34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37</v>
      </c>
      <c r="Q19" s="10">
        <f>IFERROR(INDEX(REPORT_DATA_BY_DISTRICT!$A:$AH,$D19,MATCH(Q$8,REPORT_DATA_BY_DISTRICT!$A$1:$AH$1,0)), "")</f>
        <v>26</v>
      </c>
      <c r="R19" s="10">
        <f>IFERROR(INDEX(REPORT_DATA_BY_DISTRICT!$A:$AH,$D19,MATCH(R$8,REPORT_DATA_BY_DISTRICT!$A$1:$AH$1,0)), "")</f>
        <v>5</v>
      </c>
      <c r="S19" s="10">
        <f>IFERROR(INDEX(REPORT_DATA_BY_DISTRICT!$A:$AH,$D19,MATCH(S$8,REPORT_DATA_BY_DISTRICT!$A$1:$AH$1,0)), "")</f>
        <v>34</v>
      </c>
    </row>
    <row r="20" spans="3:19" ht="15" customHeight="1">
      <c r="C20" s="64" t="str">
        <f>CONCATENATE(YEAR,":",MONTH,":2:",WEEKLY_REPORT_DAY,":", $A$1)</f>
        <v>2016:3:2:7:SHUANGHE</v>
      </c>
      <c r="D20" s="64">
        <f>MATCH($C20,REPORT_DATA_BY_DISTRICT!$A:$A, 0)</f>
        <v>266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15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31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15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CONCATENATE(YEAR,":",MONTH,":3:",WEEKLY_REPORT_DAY,":", $A$1)</f>
        <v>2016:3:3:7:SHUANGHE</v>
      </c>
      <c r="D21" s="64">
        <f>MATCH($C21,REPORT_DATA_BY_DISTRICT!$A:$A, 0)</f>
        <v>295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12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25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22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48</v>
      </c>
    </row>
    <row r="22" spans="3:19" ht="15" customHeight="1">
      <c r="C22" s="64" t="str">
        <f>CONCATENATE(YEAR,":",MONTH,":4:",WEEKLY_REPORT_DAY,":", $A$1)</f>
        <v>2016:3:4:7:SHUANGHE</v>
      </c>
      <c r="D22" s="64">
        <f>MATCH($C22,REPORT_DATA_BY_DISTRICT!$A:$A, 0)</f>
        <v>325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6</v>
      </c>
      <c r="K22" s="10">
        <f>IFERROR(INDEX(REPORT_DATA_BY_DISTRICT!$A:$AH,$D22,MATCH(K$8,REPORT_DATA_BY_DISTRICT!$A$1:$AH$1,0)), "")</f>
        <v>9</v>
      </c>
      <c r="L22" s="10">
        <f>IFERROR(INDEX(REPORT_DATA_BY_DISTRICT!$A:$AH,$D22,MATCH(L$8,REPORT_DATA_BY_DISTRICT!$A$1:$AH$1,0)), "")</f>
        <v>2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25</v>
      </c>
      <c r="O22" s="10">
        <f>IFERROR(INDEX(REPORT_DATA_BY_DISTRICT!$A:$AH,$D22,MATCH(O$8,REPORT_DATA_BY_DISTRICT!$A$1:$AH$1,0)), "")</f>
        <v>11</v>
      </c>
      <c r="P22" s="10">
        <f>IFERROR(INDEX(REPORT_DATA_BY_DISTRICT!$A:$AH,$D22,MATCH(P$8,REPORT_DATA_BY_DISTRICT!$A$1:$AH$1,0)), "")</f>
        <v>32</v>
      </c>
      <c r="Q22" s="10">
        <f>IFERROR(INDEX(REPORT_DATA_BY_DISTRICT!$A:$AH,$D22,MATCH(Q$8,REPORT_DATA_BY_DISTRICT!$A$1:$AH$1,0)), "")</f>
        <v>15</v>
      </c>
      <c r="R22" s="10">
        <f>IFERROR(INDEX(REPORT_DATA_BY_DISTRICT!$A:$AH,$D22,MATCH(R$8,REPORT_DATA_BY_DISTRICT!$A$1:$AH$1,0)), "")</f>
        <v>0</v>
      </c>
      <c r="S22" s="10">
        <f>IFERROR(INDEX(REPORT_DATA_BY_DISTRICT!$A:$AH,$D22,MATCH(S$8,REPORT_DATA_BY_DISTRICT!$A$1:$AH$1,0)), "")</f>
        <v>44</v>
      </c>
    </row>
    <row r="23" spans="3:19" ht="15" customHeight="1">
      <c r="C23" s="64" t="str">
        <f>CONCATENATE(YEAR,":",MONTH,":5:",WEEKLY_REPORT_DAY,":", $A$1)</f>
        <v>2016:3:5:7:SHUANGHE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3</v>
      </c>
      <c r="J24" s="17">
        <f t="shared" si="1"/>
        <v>40</v>
      </c>
      <c r="K24" s="17">
        <f t="shared" si="1"/>
        <v>41</v>
      </c>
      <c r="L24" s="49">
        <f t="shared" si="1"/>
        <v>4</v>
      </c>
      <c r="M24" s="17">
        <f t="shared" si="1"/>
        <v>1</v>
      </c>
      <c r="N24" s="52">
        <f t="shared" si="1"/>
        <v>115</v>
      </c>
      <c r="O24" s="17">
        <f t="shared" si="1"/>
        <v>44</v>
      </c>
      <c r="P24" s="17">
        <f t="shared" si="1"/>
        <v>127</v>
      </c>
      <c r="Q24" s="17">
        <f t="shared" si="1"/>
        <v>78</v>
      </c>
      <c r="R24" s="17">
        <f t="shared" si="1"/>
        <v>7</v>
      </c>
      <c r="S24" s="17">
        <f>SUM(S19:S23)</f>
        <v>147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7" priority="1">
      <formula>J12=""</formula>
    </cfRule>
    <cfRule type="expression" dxfId="26" priority="2">
      <formula>AND(M$9&lt;&gt;"",M12&gt;=M$9)</formula>
    </cfRule>
    <cfRule type="expression" dxfId="25" priority="3">
      <formula>AND(M$10&lt;&gt;"",M12&lt;M$10)</formula>
    </cfRule>
    <cfRule type="expression" dxfId="2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R27" sqref="R2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2016:1:2:7:SHUANGHE</v>
      </c>
      <c r="AP77" s="27">
        <f t="shared" ref="AP77:AP88" ca="1" si="12">MATCH(AO77,INDIRECT(CONCATENATE($X$93,"$A:$A")),0)</f>
        <v>13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33</v>
      </c>
      <c r="AS77" s="21">
        <f t="shared" ca="1" si="13"/>
        <v>0</v>
      </c>
      <c r="AT77" s="21">
        <f t="shared" ca="1" si="13"/>
        <v>14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2016:1:3:7:SHUANGHE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26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2016:1:4:7:SHUANGHE</v>
      </c>
      <c r="AP79" s="27">
        <f t="shared" ca="1" si="12"/>
        <v>45</v>
      </c>
      <c r="AQ79" s="21">
        <f t="shared" ca="1" si="13"/>
        <v>1</v>
      </c>
      <c r="AR79" s="21">
        <f t="shared" ca="1" si="13"/>
        <v>35</v>
      </c>
      <c r="AS79" s="21">
        <f t="shared" ca="1" si="13"/>
        <v>8</v>
      </c>
      <c r="AT79" s="21">
        <f t="shared" ca="1" si="13"/>
        <v>24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2016:1:5:7:SHUANGHE</v>
      </c>
      <c r="AP80" s="27">
        <f t="shared" ca="1" si="12"/>
        <v>77</v>
      </c>
      <c r="AQ80" s="21">
        <f t="shared" ca="1" si="13"/>
        <v>1</v>
      </c>
      <c r="AR80" s="21">
        <f t="shared" ca="1" si="13"/>
        <v>33</v>
      </c>
      <c r="AS80" s="21">
        <f t="shared" ca="1" si="13"/>
        <v>9</v>
      </c>
      <c r="AT80" s="21">
        <f t="shared" ca="1" si="13"/>
        <v>21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2016:2:1:7:SHUANGHE</v>
      </c>
      <c r="AP81" s="27">
        <f t="shared" ca="1" si="12"/>
        <v>109</v>
      </c>
      <c r="AQ81" s="21">
        <f t="shared" ca="1" si="13"/>
        <v>0</v>
      </c>
      <c r="AR81" s="21">
        <f t="shared" ca="1" si="13"/>
        <v>34</v>
      </c>
      <c r="AS81" s="21">
        <f t="shared" ca="1" si="13"/>
        <v>2</v>
      </c>
      <c r="AT81" s="21">
        <f t="shared" ca="1" si="13"/>
        <v>16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2016:2:2:7:SHUANGHE</v>
      </c>
      <c r="AP82" s="27">
        <f t="shared" ca="1" si="12"/>
        <v>141</v>
      </c>
      <c r="AQ82" s="21">
        <f t="shared" ca="1" si="13"/>
        <v>0</v>
      </c>
      <c r="AR82" s="21">
        <f t="shared" ca="1" si="13"/>
        <v>32</v>
      </c>
      <c r="AS82" s="21">
        <f t="shared" ca="1" si="13"/>
        <v>13</v>
      </c>
      <c r="AT82" s="21">
        <f t="shared" ca="1" si="13"/>
        <v>30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2016:2:3:7:SHUANGHE</v>
      </c>
      <c r="AP83" s="27">
        <f t="shared" ca="1" si="12"/>
        <v>173</v>
      </c>
      <c r="AQ83" s="21">
        <f t="shared" ca="1" si="13"/>
        <v>0</v>
      </c>
      <c r="AR83" s="21">
        <f t="shared" ca="1" si="13"/>
        <v>27</v>
      </c>
      <c r="AS83" s="21">
        <f t="shared" ca="1" si="13"/>
        <v>11</v>
      </c>
      <c r="AT83" s="21">
        <f t="shared" ca="1" si="13"/>
        <v>19</v>
      </c>
      <c r="AU83" s="21">
        <f t="shared" ca="1" si="13"/>
        <v>3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2016:2:4:7:SHUANGHE</v>
      </c>
      <c r="AP84" s="27">
        <f t="shared" ca="1" si="12"/>
        <v>205</v>
      </c>
      <c r="AQ84" s="21">
        <f t="shared" ca="1" si="13"/>
        <v>0</v>
      </c>
      <c r="AR84" s="21">
        <f t="shared" ca="1" si="13"/>
        <v>33</v>
      </c>
      <c r="AS84" s="21">
        <f t="shared" ca="1" si="13"/>
        <v>16</v>
      </c>
      <c r="AT84" s="21">
        <f t="shared" ca="1" si="13"/>
        <v>29</v>
      </c>
      <c r="AU84" s="21">
        <f t="shared" ca="1" si="13"/>
        <v>6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2016:3:1:7:SHUANGHE</v>
      </c>
      <c r="AP85" s="27">
        <f t="shared" ca="1" si="12"/>
        <v>236</v>
      </c>
      <c r="AQ85" s="21">
        <f t="shared" ca="1" si="13"/>
        <v>1</v>
      </c>
      <c r="AR85" s="21">
        <f t="shared" ca="1" si="13"/>
        <v>34</v>
      </c>
      <c r="AS85" s="21">
        <f t="shared" ca="1" si="13"/>
        <v>13</v>
      </c>
      <c r="AT85" s="21">
        <f t="shared" ca="1" si="13"/>
        <v>26</v>
      </c>
      <c r="AU85" s="21">
        <f t="shared" ca="1" si="13"/>
        <v>5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2016:3:2:7:SHUANGHE</v>
      </c>
      <c r="AP86" s="27">
        <f t="shared" ca="1" si="12"/>
        <v>266</v>
      </c>
      <c r="AQ86" s="21">
        <f t="shared" ca="1" si="13"/>
        <v>0</v>
      </c>
      <c r="AR86" s="21">
        <f t="shared" ca="1" si="13"/>
        <v>31</v>
      </c>
      <c r="AS86" s="21">
        <f t="shared" ca="1" si="13"/>
        <v>10</v>
      </c>
      <c r="AT86" s="21">
        <f t="shared" ca="1" si="13"/>
        <v>15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2016:3:3:7:SHUANGHE</v>
      </c>
      <c r="AP87" s="27">
        <f t="shared" ca="1" si="12"/>
        <v>295</v>
      </c>
      <c r="AQ87" s="21">
        <f t="shared" ca="1" si="13"/>
        <v>0</v>
      </c>
      <c r="AR87" s="21">
        <f t="shared" ca="1" si="13"/>
        <v>25</v>
      </c>
      <c r="AS87" s="21">
        <f t="shared" ca="1" si="13"/>
        <v>10</v>
      </c>
      <c r="AT87" s="21">
        <f t="shared" ca="1" si="13"/>
        <v>22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2016:3:4:7:SHUANGHE</v>
      </c>
      <c r="AP88" s="27">
        <f t="shared" ca="1" si="12"/>
        <v>325</v>
      </c>
      <c r="AQ88" s="21">
        <f t="shared" ca="1" si="13"/>
        <v>0</v>
      </c>
      <c r="AR88" s="21">
        <f t="shared" ca="1" si="13"/>
        <v>25</v>
      </c>
      <c r="AS88" s="21">
        <f t="shared" ca="1" si="13"/>
        <v>11</v>
      </c>
      <c r="AT88" s="21">
        <f t="shared" ca="1" si="13"/>
        <v>15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2240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2760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2761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Shuanghe District</v>
      </c>
    </row>
    <row r="108" spans="23:50">
      <c r="X108" s="40" t="str">
        <f>$X$92</f>
        <v>雙和地區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3"/>
  <sheetViews>
    <sheetView topLeftCell="E1" zoomScaleNormal="100" zoomScaleSheetLayoutView="115" workbookViewId="0">
      <selection activeCell="G13" sqref="G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1914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2373</v>
      </c>
      <c r="E2" s="75" t="str">
        <f>$A$3</f>
        <v>西臺北地帶</v>
      </c>
      <c r="F2" s="26" t="s">
        <v>806</v>
      </c>
      <c r="G2" s="77">
        <f>$A$6</f>
        <v>85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2374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2375</v>
      </c>
      <c r="E4" s="82">
        <f>DATE</f>
        <v>42456</v>
      </c>
      <c r="F4" s="23" t="s">
        <v>804</v>
      </c>
      <c r="G4" s="24"/>
      <c r="H4" s="84">
        <f>ROUND($G$2/12*MONTH,0)</f>
        <v>21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2376</v>
      </c>
      <c r="E5" s="83"/>
      <c r="F5" s="5" t="s">
        <v>805</v>
      </c>
      <c r="G5" s="6"/>
      <c r="H5" s="87">
        <f ca="1">WEST_ZONE_GRAPH!$AC$89</f>
        <v>12</v>
      </c>
      <c r="I5" s="88"/>
      <c r="J5" s="88"/>
      <c r="K5" s="89"/>
      <c r="L5" s="45">
        <f ca="1">$M$33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85</v>
      </c>
      <c r="E6" s="34" t="str">
        <f>$A$4</f>
        <v>West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2377</v>
      </c>
      <c r="B11" s="1"/>
      <c r="E11" s="5" t="str">
        <f ca="1"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2157</v>
      </c>
      <c r="C12" s="64" t="str">
        <f>CONCATENATE(YEAR,":",MONTH,":",WEEK,":",WEEKDAY,":",$B12)</f>
        <v>2016:3:4:7:TUCHENG_ZL</v>
      </c>
      <c r="D12" s="64">
        <f>MATCH($C12,REPORT_DATA_BY_COMP!$A:$A,0)</f>
        <v>1043</v>
      </c>
      <c r="E12" s="65" t="str">
        <f>SUBSTITUTE(VLOOKUP($B12,COMP_LIST!$A:$AA,5,FALSE),"EL","")</f>
        <v>E. Bellingham / Ribar ZL</v>
      </c>
      <c r="F12" s="4" t="str">
        <f>VLOOKUP($B12,COMP_LIST!$A:$AA,3,FALSE)</f>
        <v>Tucheng ZL</v>
      </c>
      <c r="G12" s="4" t="str">
        <f>VLOOKUP($B12,COMP_LIST!$A:$AA,4,FALSE)</f>
        <v>土城 ZL</v>
      </c>
      <c r="H12" s="10">
        <f ca="1">IFERROR(INDEX(REPORT_DATA_BY_COMP!$A:$AH,$D12,MATCH(H$8,REPORT_DATA_BY_COMP!$A$1:$AH$1,0)), "")</f>
        <v>0</v>
      </c>
      <c r="I12" s="10">
        <f ca="1">IFERROR(INDEX(REPORT_DATA_BY_COMP!$A:$AH,$D12,MATCH(I$8,REPORT_DATA_BY_COMP!$A$1:$AH$1,0)), "")</f>
        <v>0</v>
      </c>
      <c r="J12" s="10">
        <f ca="1">IFERROR(INDEX(REPORT_DATA_BY_COMP!$A:$AH,$D12,MATCH(J$8,REPORT_DATA_BY_COMP!$A$1:$AH$1,0)), "")</f>
        <v>3</v>
      </c>
      <c r="K12" s="10">
        <f ca="1">IFERROR(INDEX(REPORT_DATA_BY_COMP!$A:$AH,$D12,MATCH(K$8,REPORT_DATA_BY_COMP!$A$1:$AH$1,0)), "")</f>
        <v>5</v>
      </c>
      <c r="L12" s="47">
        <f ca="1">IFERROR(INDEX(REPORT_DATA_BY_COMP!$A:$AH,$D12,MATCH(L$8,REPORT_DATA_BY_COMP!$A$1:$AH$1,0)), "")</f>
        <v>0</v>
      </c>
      <c r="M12" s="59">
        <f ca="1">IFERROR(INDEX(REPORT_DATA_BY_COMP!$A:$AH,$D12,MATCH(M$8,REPORT_DATA_BY_COMP!$A$1:$AH$1,0)), "")</f>
        <v>0</v>
      </c>
      <c r="N12" s="50">
        <f ca="1">IFERROR(INDEX(REPORT_DATA_BY_COMP!$A:$AH,$D12,MATCH(N$8,REPORT_DATA_BY_COMP!$A$1:$AH$1,0)), "")</f>
        <v>16</v>
      </c>
      <c r="O12" s="10">
        <f ca="1">IFERROR(INDEX(REPORT_DATA_BY_COMP!$A:$AH,$D12,MATCH(O$8,REPORT_DATA_BY_COMP!$A$1:$AH$1,0)), "")</f>
        <v>3</v>
      </c>
      <c r="P12" s="10">
        <f ca="1">IFERROR(INDEX(REPORT_DATA_BY_COMP!$A:$AH,$D12,MATCH(P$8,REPORT_DATA_BY_COMP!$A$1:$AH$1,0)), "")</f>
        <v>14</v>
      </c>
      <c r="Q12" s="10">
        <f ca="1">IFERROR(INDEX(REPORT_DATA_BY_COMP!$A:$AH,$D12,MATCH(Q$8,REPORT_DATA_BY_COMP!$A$1:$AH$1,0)), "")</f>
        <v>11</v>
      </c>
      <c r="R12" s="10">
        <f ca="1">IFERROR(INDEX(REPORT_DATA_BY_COMP!$A:$AH,$D12,MATCH(R$8,REPORT_DATA_BY_COMP!$A$1:$AH$1,0)), "")</f>
        <v>1</v>
      </c>
      <c r="S12" s="10">
        <f ca="1">IFERROR(INDEX(REPORT_DATA_BY_COMP!$A:$AH,$D12,MATCH(S$8,REPORT_DATA_BY_COMP!$A$1:$AH$1,0)), "")</f>
        <v>20</v>
      </c>
    </row>
    <row r="13" spans="1:19" ht="15" customHeight="1">
      <c r="A13" s="1"/>
      <c r="B13" s="1" t="s">
        <v>2161</v>
      </c>
      <c r="C13" s="64" t="str">
        <f>CONCATENATE(YEAR,":",MONTH,":",WEEK,":",WEEKDAY,":",$B13)</f>
        <v>2016:3:4:7:TUCHENG_S</v>
      </c>
      <c r="D13" s="64">
        <f>MATCH($C13,REPORT_DATA_BY_COMP!$A:$A,0)</f>
        <v>1042</v>
      </c>
      <c r="E13" s="65" t="str">
        <f>SUBSTITUTE(VLOOKUP($B13,COMP_LIST!$A:$AA,5,FALSE),"EL","")</f>
        <v>S. Good  / Davis</v>
      </c>
      <c r="F13" s="4" t="str">
        <f>VLOOKUP($B13,COMP_LIST!$A:$AA,3,FALSE)</f>
        <v>Tucheng S</v>
      </c>
      <c r="G13" s="4" t="str">
        <f>VLOOKUP($B13,COMP_LIST!$A:$AA,4,FALSE)</f>
        <v>土城姐妹</v>
      </c>
      <c r="H13" s="10">
        <f ca="1">IFERROR(INDEX(REPORT_DATA_BY_COMP!$A:$AH,$D13,MATCH(H$8,REPORT_DATA_BY_COMP!$A$1:$AH$1,0)), "")</f>
        <v>0</v>
      </c>
      <c r="I13" s="10">
        <f ca="1">IFERROR(INDEX(REPORT_DATA_BY_COMP!$A:$AH,$D13,MATCH(I$8,REPORT_DATA_BY_COMP!$A$1:$AH$1,0)), "")</f>
        <v>0</v>
      </c>
      <c r="J13" s="10">
        <f ca="1">IFERROR(INDEX(REPORT_DATA_BY_COMP!$A:$AH,$D13,MATCH(J$8,REPORT_DATA_BY_COMP!$A$1:$AH$1,0)), "")</f>
        <v>4</v>
      </c>
      <c r="K13" s="10">
        <f ca="1">IFERROR(INDEX(REPORT_DATA_BY_COMP!$A:$AH,$D13,MATCH(K$8,REPORT_DATA_BY_COMP!$A$1:$AH$1,0)), "")</f>
        <v>8</v>
      </c>
      <c r="L13" s="47">
        <f ca="1">IFERROR(INDEX(REPORT_DATA_BY_COMP!$A:$AH,$D13,MATCH(L$8,REPORT_DATA_BY_COMP!$A$1:$AH$1,0)), "")</f>
        <v>0</v>
      </c>
      <c r="M13" s="56">
        <f ca="1">IFERROR(INDEX(REPORT_DATA_BY_COMP!$A:$AH,$D13,MATCH(M$8,REPORT_DATA_BY_COMP!$A$1:$AH$1,0)), "")</f>
        <v>0</v>
      </c>
      <c r="N13" s="50">
        <f ca="1">IFERROR(INDEX(REPORT_DATA_BY_COMP!$A:$AH,$D13,MATCH(N$8,REPORT_DATA_BY_COMP!$A$1:$AH$1,0)), "")</f>
        <v>12</v>
      </c>
      <c r="O13" s="10">
        <f ca="1">IFERROR(INDEX(REPORT_DATA_BY_COMP!$A:$AH,$D13,MATCH(O$8,REPORT_DATA_BY_COMP!$A$1:$AH$1,0)), "")</f>
        <v>4</v>
      </c>
      <c r="P13" s="10">
        <f ca="1">IFERROR(INDEX(REPORT_DATA_BY_COMP!$A:$AH,$D13,MATCH(P$8,REPORT_DATA_BY_COMP!$A$1:$AH$1,0)), "")</f>
        <v>10</v>
      </c>
      <c r="Q13" s="10">
        <f ca="1">IFERROR(INDEX(REPORT_DATA_BY_COMP!$A:$AH,$D13,MATCH(Q$8,REPORT_DATA_BY_COMP!$A$1:$AH$1,0)), "")</f>
        <v>1</v>
      </c>
      <c r="R13" s="10">
        <f ca="1">IFERROR(INDEX(REPORT_DATA_BY_COMP!$A:$AH,$D13,MATCH(R$8,REPORT_DATA_BY_COMP!$A$1:$AH$1,0)), "")</f>
        <v>2</v>
      </c>
      <c r="S13" s="10">
        <f ca="1">IFERROR(INDEX(REPORT_DATA_BY_COMP!$A:$AH,$D13,MATCH(S$8,REPORT_DATA_BY_COMP!$A$1:$AH$1,0)), "")</f>
        <v>0</v>
      </c>
    </row>
    <row r="14" spans="1:19" ht="15" customHeight="1">
      <c r="A14" s="1"/>
      <c r="B14" s="1" t="s">
        <v>2063</v>
      </c>
      <c r="C14" s="64" t="str">
        <f>CONCATENATE(YEAR,":",MONTH,":",WEEK,":",WEEKDAY,":",$B14)</f>
        <v>2016:3:4:7:SANXIA_A_E</v>
      </c>
      <c r="D14" s="64">
        <f>MATCH($C14,REPORT_DATA_BY_COMP!$A:$A,0)</f>
        <v>1018</v>
      </c>
      <c r="E14" s="65" t="str">
        <f>SUBSTITUTE(VLOOKUP($B14,COMP_LIST!$A:$AA,5,FALSE),"EL","")</f>
        <v>E. Richards DL / Budd</v>
      </c>
      <c r="F14" s="4" t="str">
        <f>VLOOKUP($B14,COMP_LIST!$A:$AA,3,FALSE)</f>
        <v>Sanxia A E</v>
      </c>
      <c r="G14" s="4" t="str">
        <f>VLOOKUP($B14,COMP_LIST!$A:$AA,4,FALSE)</f>
        <v>三峽 A 長老</v>
      </c>
      <c r="H14" s="10">
        <f ca="1">IFERROR(INDEX(REPORT_DATA_BY_COMP!$A:$AH,$D14,MATCH(H$8,REPORT_DATA_BY_COMP!$A$1:$AH$1,0)), "")</f>
        <v>0</v>
      </c>
      <c r="I14" s="10">
        <f ca="1">IFERROR(INDEX(REPORT_DATA_BY_COMP!$A:$AH,$D14,MATCH(I$8,REPORT_DATA_BY_COMP!$A$1:$AH$1,0)), "")</f>
        <v>0</v>
      </c>
      <c r="J14" s="10">
        <f ca="1">IFERROR(INDEX(REPORT_DATA_BY_COMP!$A:$AH,$D14,MATCH(J$8,REPORT_DATA_BY_COMP!$A$1:$AH$1,0)), "")</f>
        <v>0</v>
      </c>
      <c r="K14" s="10">
        <f ca="1">IFERROR(INDEX(REPORT_DATA_BY_COMP!$A:$AH,$D14,MATCH(K$8,REPORT_DATA_BY_COMP!$A$1:$AH$1,0)), "")</f>
        <v>3</v>
      </c>
      <c r="L14" s="47">
        <f ca="1">IFERROR(INDEX(REPORT_DATA_BY_COMP!$A:$AH,$D14,MATCH(L$8,REPORT_DATA_BY_COMP!$A$1:$AH$1,0)), "")</f>
        <v>0</v>
      </c>
      <c r="M14" s="56">
        <f ca="1">IFERROR(INDEX(REPORT_DATA_BY_COMP!$A:$AH,$D14,MATCH(M$8,REPORT_DATA_BY_COMP!$A$1:$AH$1,0)), "")</f>
        <v>0</v>
      </c>
      <c r="N14" s="50">
        <f ca="1">IFERROR(INDEX(REPORT_DATA_BY_COMP!$A:$AH,$D14,MATCH(N$8,REPORT_DATA_BY_COMP!$A$1:$AH$1,0)), "")</f>
        <v>5</v>
      </c>
      <c r="O14" s="10">
        <f ca="1">IFERROR(INDEX(REPORT_DATA_BY_COMP!$A:$AH,$D14,MATCH(O$8,REPORT_DATA_BY_COMP!$A$1:$AH$1,0)), "")</f>
        <v>1</v>
      </c>
      <c r="P14" s="10">
        <f ca="1">IFERROR(INDEX(REPORT_DATA_BY_COMP!$A:$AH,$D14,MATCH(P$8,REPORT_DATA_BY_COMP!$A$1:$AH$1,0)), "")</f>
        <v>5</v>
      </c>
      <c r="Q14" s="10">
        <f ca="1">IFERROR(INDEX(REPORT_DATA_BY_COMP!$A:$AH,$D14,MATCH(Q$8,REPORT_DATA_BY_COMP!$A$1:$AH$1,0)), "")</f>
        <v>4</v>
      </c>
      <c r="R14" s="10">
        <f ca="1">IFERROR(INDEX(REPORT_DATA_BY_COMP!$A:$AH,$D14,MATCH(R$8,REPORT_DATA_BY_COMP!$A$1:$AH$1,0)), "")</f>
        <v>0</v>
      </c>
      <c r="S14" s="10">
        <f ca="1">IFERROR(INDEX(REPORT_DATA_BY_COMP!$A:$AH,$D14,MATCH(S$8,REPORT_DATA_BY_COMP!$A$1:$AH$1,0)), "")</f>
        <v>7</v>
      </c>
    </row>
    <row r="15" spans="1:19" ht="15" customHeight="1">
      <c r="A15" s="1"/>
      <c r="B15" s="1" t="s">
        <v>2069</v>
      </c>
      <c r="C15" s="64" t="str">
        <f>CONCATENATE(YEAR,":",MONTH,":",WEEK,":",WEEKDAY,":",$B15)</f>
        <v>2016:3:4:7:SANXIA_B_E</v>
      </c>
      <c r="D15" s="64">
        <f>MATCH($C15,REPORT_DATA_BY_COMP!$A:$A,0)</f>
        <v>1019</v>
      </c>
      <c r="E15" s="65" t="str">
        <f>SUBSTITUTE(VLOOKUP($B15,COMP_LIST!$A:$AA,5,FALSE),"EL","")</f>
        <v>E. Ploeg  / Reintjes</v>
      </c>
      <c r="F15" s="4" t="str">
        <f>VLOOKUP($B15,COMP_LIST!$A:$AA,3,FALSE)</f>
        <v>Sanxia B E</v>
      </c>
      <c r="G15" s="4" t="str">
        <f>VLOOKUP($B15,COMP_LIST!$A:$AA,4,FALSE)</f>
        <v>三峽 B 長老</v>
      </c>
      <c r="H15" s="10">
        <f ca="1">IFERROR(INDEX(REPORT_DATA_BY_COMP!$A:$AH,$D15,MATCH(H$8,REPORT_DATA_BY_COMP!$A$1:$AH$1,0)), "")</f>
        <v>0</v>
      </c>
      <c r="I15" s="10">
        <f ca="1">IFERROR(INDEX(REPORT_DATA_BY_COMP!$A:$AH,$D15,MATCH(I$8,REPORT_DATA_BY_COMP!$A$1:$AH$1,0)), "")</f>
        <v>0</v>
      </c>
      <c r="J15" s="10">
        <f ca="1">IFERROR(INDEX(REPORT_DATA_BY_COMP!$A:$AH,$D15,MATCH(J$8,REPORT_DATA_BY_COMP!$A$1:$AH$1,0)), "")</f>
        <v>1</v>
      </c>
      <c r="K15" s="10">
        <f ca="1">IFERROR(INDEX(REPORT_DATA_BY_COMP!$A:$AH,$D15,MATCH(K$8,REPORT_DATA_BY_COMP!$A$1:$AH$1,0)), "")</f>
        <v>2</v>
      </c>
      <c r="L15" s="47">
        <f ca="1">IFERROR(INDEX(REPORT_DATA_BY_COMP!$A:$AH,$D15,MATCH(L$8,REPORT_DATA_BY_COMP!$A$1:$AH$1,0)), "")</f>
        <v>0</v>
      </c>
      <c r="M15" s="56">
        <f ca="1">IFERROR(INDEX(REPORT_DATA_BY_COMP!$A:$AH,$D15,MATCH(M$8,REPORT_DATA_BY_COMP!$A$1:$AH$1,0)), "")</f>
        <v>0</v>
      </c>
      <c r="N15" s="50">
        <f ca="1">IFERROR(INDEX(REPORT_DATA_BY_COMP!$A:$AH,$D15,MATCH(N$8,REPORT_DATA_BY_COMP!$A$1:$AH$1,0)), "")</f>
        <v>3</v>
      </c>
      <c r="O15" s="10">
        <f ca="1">IFERROR(INDEX(REPORT_DATA_BY_COMP!$A:$AH,$D15,MATCH(O$8,REPORT_DATA_BY_COMP!$A$1:$AH$1,0)), "")</f>
        <v>1</v>
      </c>
      <c r="P15" s="10">
        <f ca="1">IFERROR(INDEX(REPORT_DATA_BY_COMP!$A:$AH,$D15,MATCH(P$8,REPORT_DATA_BY_COMP!$A$1:$AH$1,0)), "")</f>
        <v>6</v>
      </c>
      <c r="Q15" s="10">
        <f ca="1">IFERROR(INDEX(REPORT_DATA_BY_COMP!$A:$AH,$D15,MATCH(Q$8,REPORT_DATA_BY_COMP!$A$1:$AH$1,0)), "")</f>
        <v>2</v>
      </c>
      <c r="R15" s="10">
        <f ca="1">IFERROR(INDEX(REPORT_DATA_BY_COMP!$A:$AH,$D15,MATCH(R$8,REPORT_DATA_BY_COMP!$A$1:$AH$1,0)), "")</f>
        <v>0</v>
      </c>
      <c r="S15" s="10">
        <f ca="1"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ca="1" si="0">SUM(H12:H15)</f>
        <v>0</v>
      </c>
      <c r="I16" s="11">
        <f t="shared" ca="1" si="0"/>
        <v>0</v>
      </c>
      <c r="J16" s="11">
        <f t="shared" ca="1" si="0"/>
        <v>8</v>
      </c>
      <c r="K16" s="11">
        <f t="shared" ca="1" si="0"/>
        <v>18</v>
      </c>
      <c r="L16" s="48">
        <f t="shared" ca="1" si="0"/>
        <v>0</v>
      </c>
      <c r="M16" s="57">
        <f t="shared" ca="1" si="0"/>
        <v>0</v>
      </c>
      <c r="N16" s="51">
        <f t="shared" ca="1" si="0"/>
        <v>36</v>
      </c>
      <c r="O16" s="11">
        <f t="shared" ca="1" si="0"/>
        <v>9</v>
      </c>
      <c r="P16" s="11">
        <f t="shared" ca="1" si="0"/>
        <v>35</v>
      </c>
      <c r="Q16" s="11">
        <f t="shared" ca="1" si="0"/>
        <v>18</v>
      </c>
      <c r="R16" s="11">
        <f t="shared" ca="1" si="0"/>
        <v>3</v>
      </c>
      <c r="S16" s="11">
        <f t="shared" ca="1" si="0"/>
        <v>32</v>
      </c>
    </row>
    <row r="17" spans="1:19" ht="15" customHeight="1">
      <c r="A17" s="1" t="s">
        <v>2378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1927</v>
      </c>
      <c r="C18" s="64" t="str">
        <f>CONCATENATE(YEAR,":",MONTH,":",WEEK,":",WEEKDAY,":",$B18)</f>
        <v>2016:3:4:7:DANFENG_E</v>
      </c>
      <c r="D18" s="64">
        <f>MATCH($C18,REPORT_DATA_BY_COMP!$A:$A,0)</f>
        <v>989</v>
      </c>
      <c r="E18" s="65" t="str">
        <f>SUBSTITUTE(VLOOKUP($B18,COMP_LIST!$A:$AA,5,FALSE),"EL","")</f>
        <v xml:space="preserve">E. Lin DL / Okeson </v>
      </c>
      <c r="F18" s="4" t="str">
        <f>VLOOKUP($B18,COMP_LIST!$A:$AA,3,FALSE)</f>
        <v>Danfeng E</v>
      </c>
      <c r="G18" s="4" t="str">
        <f>VLOOKUP($B18,COMP_LIST!$A:$AA,4,FALSE)</f>
        <v>丹鳳長老</v>
      </c>
      <c r="H18" s="10">
        <f ca="1">IFERROR(INDEX(REPORT_DATA_BY_COMP!$A:$AH,$D18,MATCH(H$8,REPORT_DATA_BY_COMP!$A$1:$AH$1,0)), "")</f>
        <v>2</v>
      </c>
      <c r="I18" s="10">
        <f ca="1">IFERROR(INDEX(REPORT_DATA_BY_COMP!$A:$AH,$D18,MATCH(I$8,REPORT_DATA_BY_COMP!$A$1:$AH$1,0)), "")</f>
        <v>0</v>
      </c>
      <c r="J18" s="10">
        <f ca="1">IFERROR(INDEX(REPORT_DATA_BY_COMP!$A:$AH,$D18,MATCH(J$8,REPORT_DATA_BY_COMP!$A$1:$AH$1,0)), "")</f>
        <v>5</v>
      </c>
      <c r="K18" s="10">
        <f ca="1">IFERROR(INDEX(REPORT_DATA_BY_COMP!$A:$AH,$D18,MATCH(K$8,REPORT_DATA_BY_COMP!$A$1:$AH$1,0)), "")</f>
        <v>2</v>
      </c>
      <c r="L18" s="47">
        <f ca="1">IFERROR(INDEX(REPORT_DATA_BY_COMP!$A:$AH,$D18,MATCH(L$8,REPORT_DATA_BY_COMP!$A$1:$AH$1,0)), "")</f>
        <v>3</v>
      </c>
      <c r="M18" s="56">
        <f ca="1">IFERROR(INDEX(REPORT_DATA_BY_COMP!$A:$AH,$D18,MATCH(M$8,REPORT_DATA_BY_COMP!$A$1:$AH$1,0)), "")</f>
        <v>0</v>
      </c>
      <c r="N18" s="50">
        <f ca="1">IFERROR(INDEX(REPORT_DATA_BY_COMP!$A:$AH,$D18,MATCH(N$8,REPORT_DATA_BY_COMP!$A$1:$AH$1,0)), "")</f>
        <v>9</v>
      </c>
      <c r="O18" s="10">
        <f ca="1">IFERROR(INDEX(REPORT_DATA_BY_COMP!$A:$AH,$D18,MATCH(O$8,REPORT_DATA_BY_COMP!$A$1:$AH$1,0)), "")</f>
        <v>6</v>
      </c>
      <c r="P18" s="10">
        <f ca="1">IFERROR(INDEX(REPORT_DATA_BY_COMP!$A:$AH,$D18,MATCH(P$8,REPORT_DATA_BY_COMP!$A$1:$AH$1,0)), "")</f>
        <v>12</v>
      </c>
      <c r="Q18" s="10">
        <f ca="1">IFERROR(INDEX(REPORT_DATA_BY_COMP!$A:$AH,$D18,MATCH(Q$8,REPORT_DATA_BY_COMP!$A$1:$AH$1,0)), "")</f>
        <v>3</v>
      </c>
      <c r="R18" s="10">
        <f ca="1">IFERROR(INDEX(REPORT_DATA_BY_COMP!$A:$AH,$D18,MATCH(R$8,REPORT_DATA_BY_COMP!$A$1:$AH$1,0)), "")</f>
        <v>0</v>
      </c>
      <c r="S18" s="10">
        <f ca="1">IFERROR(INDEX(REPORT_DATA_BY_COMP!$A:$AH,$D18,MATCH(S$8,REPORT_DATA_BY_COMP!$A$1:$AH$1,0)), "")</f>
        <v>6</v>
      </c>
    </row>
    <row r="19" spans="1:19" ht="15" customHeight="1">
      <c r="A19" s="1"/>
      <c r="B19" s="1" t="s">
        <v>2081</v>
      </c>
      <c r="C19" s="64" t="str">
        <f>CONCATENATE(YEAR,":",MONTH,":",WEEK,":",WEEKDAY,":",$B19)</f>
        <v>2016:3:4:7:SIYUAN_E</v>
      </c>
      <c r="D19" s="64">
        <f>MATCH($C19,REPORT_DATA_BY_COMP!$A:$A,0)</f>
        <v>1022</v>
      </c>
      <c r="E19" s="65" t="str">
        <f>SUBSTITUTE(VLOOKUP($B19,COMP_LIST!$A:$AA,5,FALSE),"EL","")</f>
        <v>E. Tang / Petermann</v>
      </c>
      <c r="F19" s="4" t="str">
        <f>VLOOKUP($B19,COMP_LIST!$A:$AA,3,FALSE)</f>
        <v>Siyuan E</v>
      </c>
      <c r="G19" s="4" t="str">
        <f>VLOOKUP($B19,COMP_LIST!$A:$AA,4,FALSE)</f>
        <v>思源長老</v>
      </c>
      <c r="H19" s="10">
        <f ca="1">IFERROR(INDEX(REPORT_DATA_BY_COMP!$A:$AH,$D19,MATCH(H$8,REPORT_DATA_BY_COMP!$A$1:$AH$1,0)), "")</f>
        <v>0</v>
      </c>
      <c r="I19" s="10">
        <f ca="1">IFERROR(INDEX(REPORT_DATA_BY_COMP!$A:$AH,$D19,MATCH(I$8,REPORT_DATA_BY_COMP!$A$1:$AH$1,0)), "")</f>
        <v>0</v>
      </c>
      <c r="J19" s="10">
        <f ca="1">IFERROR(INDEX(REPORT_DATA_BY_COMP!$A:$AH,$D19,MATCH(J$8,REPORT_DATA_BY_COMP!$A$1:$AH$1,0)), "")</f>
        <v>1</v>
      </c>
      <c r="K19" s="10">
        <f ca="1">IFERROR(INDEX(REPORT_DATA_BY_COMP!$A:$AH,$D19,MATCH(K$8,REPORT_DATA_BY_COMP!$A$1:$AH$1,0)), "")</f>
        <v>0</v>
      </c>
      <c r="L19" s="47">
        <f ca="1">IFERROR(INDEX(REPORT_DATA_BY_COMP!$A:$AH,$D19,MATCH(L$8,REPORT_DATA_BY_COMP!$A$1:$AH$1,0)), "")</f>
        <v>0</v>
      </c>
      <c r="M19" s="56">
        <f ca="1">IFERROR(INDEX(REPORT_DATA_BY_COMP!$A:$AH,$D19,MATCH(M$8,REPORT_DATA_BY_COMP!$A$1:$AH$1,0)), "")</f>
        <v>0</v>
      </c>
      <c r="N19" s="50">
        <f ca="1">IFERROR(INDEX(REPORT_DATA_BY_COMP!$A:$AH,$D19,MATCH(N$8,REPORT_DATA_BY_COMP!$A$1:$AH$1,0)), "")</f>
        <v>1</v>
      </c>
      <c r="O19" s="10">
        <f ca="1">IFERROR(INDEX(REPORT_DATA_BY_COMP!$A:$AH,$D19,MATCH(O$8,REPORT_DATA_BY_COMP!$A$1:$AH$1,0)), "")</f>
        <v>2</v>
      </c>
      <c r="P19" s="10">
        <f ca="1">IFERROR(INDEX(REPORT_DATA_BY_COMP!$A:$AH,$D19,MATCH(P$8,REPORT_DATA_BY_COMP!$A$1:$AH$1,0)), "")</f>
        <v>5</v>
      </c>
      <c r="Q19" s="10">
        <f ca="1">IFERROR(INDEX(REPORT_DATA_BY_COMP!$A:$AH,$D19,MATCH(Q$8,REPORT_DATA_BY_COMP!$A$1:$AH$1,0)), "")</f>
        <v>1</v>
      </c>
      <c r="R19" s="10">
        <f ca="1">IFERROR(INDEX(REPORT_DATA_BY_COMP!$A:$AH,$D19,MATCH(R$8,REPORT_DATA_BY_COMP!$A$1:$AH$1,0)), "")</f>
        <v>1</v>
      </c>
      <c r="S19" s="10">
        <f ca="1">IFERROR(INDEX(REPORT_DATA_BY_COMP!$A:$AH,$D19,MATCH(S$8,REPORT_DATA_BY_COMP!$A$1:$AH$1,0)), "")</f>
        <v>4</v>
      </c>
    </row>
    <row r="20" spans="1:19" ht="15" customHeight="1">
      <c r="A20" s="1"/>
      <c r="B20" s="1"/>
      <c r="E20" s="8" t="s">
        <v>819</v>
      </c>
      <c r="F20" s="9"/>
      <c r="G20" s="9"/>
      <c r="H20" s="11">
        <f ca="1">SUM(H18:H19)</f>
        <v>2</v>
      </c>
      <c r="I20" s="11">
        <f t="shared" ref="I20:S20" ca="1" si="1">SUM(I18:I19)</f>
        <v>0</v>
      </c>
      <c r="J20" s="11">
        <f t="shared" ca="1" si="1"/>
        <v>6</v>
      </c>
      <c r="K20" s="11">
        <f t="shared" ca="1" si="1"/>
        <v>2</v>
      </c>
      <c r="L20" s="48">
        <f t="shared" ca="1" si="1"/>
        <v>3</v>
      </c>
      <c r="M20" s="57">
        <f t="shared" ca="1" si="1"/>
        <v>0</v>
      </c>
      <c r="N20" s="51">
        <f t="shared" ca="1" si="1"/>
        <v>10</v>
      </c>
      <c r="O20" s="11">
        <f t="shared" ca="1" si="1"/>
        <v>8</v>
      </c>
      <c r="P20" s="11">
        <f t="shared" ca="1" si="1"/>
        <v>17</v>
      </c>
      <c r="Q20" s="11">
        <f t="shared" ca="1" si="1"/>
        <v>4</v>
      </c>
      <c r="R20" s="11">
        <f t="shared" ca="1" si="1"/>
        <v>1</v>
      </c>
      <c r="S20" s="11">
        <f t="shared" ca="1" si="1"/>
        <v>10</v>
      </c>
    </row>
    <row r="21" spans="1:19" ht="15" customHeight="1">
      <c r="A21" s="1" t="s">
        <v>2379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2186</v>
      </c>
      <c r="C22" s="64" t="str">
        <f>CONCATENATE(YEAR,":",MONTH,":",WEEK,":",WEEKDAY,":",$B22)</f>
        <v>2016:3:4:7:XINBAN_E</v>
      </c>
      <c r="D22" s="64">
        <f>MATCH($C22,REPORT_DATA_BY_COMP!$A:$A,0)</f>
        <v>1048</v>
      </c>
      <c r="E22" s="65" t="str">
        <f>SUBSTITUTE(VLOOKUP($B22,COMP_LIST!$A:$AA,5,FALSE),"EL","")</f>
        <v>E. Robinson / Robbins</v>
      </c>
      <c r="F22" s="4" t="str">
        <f>VLOOKUP($B22,COMP_LIST!$A:$AA,3,FALSE)</f>
        <v>Xinban E</v>
      </c>
      <c r="G22" s="4" t="str">
        <f>VLOOKUP($B22,COMP_LIST!$A:$AA,4,FALSE)</f>
        <v>新板長老</v>
      </c>
      <c r="H22" s="10">
        <f ca="1">IFERROR(INDEX(REPORT_DATA_BY_COMP!$A:$AH,$D22,MATCH(H$8,REPORT_DATA_BY_COMP!$A$1:$AH$1,0)), "")</f>
        <v>0</v>
      </c>
      <c r="I22" s="10">
        <f ca="1">IFERROR(INDEX(REPORT_DATA_BY_COMP!$A:$AH,$D22,MATCH(I$8,REPORT_DATA_BY_COMP!$A$1:$AH$1,0)), "")</f>
        <v>0</v>
      </c>
      <c r="J22" s="10">
        <f ca="1">IFERROR(INDEX(REPORT_DATA_BY_COMP!$A:$AH,$D22,MATCH(J$8,REPORT_DATA_BY_COMP!$A$1:$AH$1,0)), "")</f>
        <v>1</v>
      </c>
      <c r="K22" s="10">
        <f ca="1">IFERROR(INDEX(REPORT_DATA_BY_COMP!$A:$AH,$D22,MATCH(K$8,REPORT_DATA_BY_COMP!$A$1:$AH$1,0)), "")</f>
        <v>2</v>
      </c>
      <c r="L22" s="47">
        <f ca="1">IFERROR(INDEX(REPORT_DATA_BY_COMP!$A:$AH,$D22,MATCH(L$8,REPORT_DATA_BY_COMP!$A$1:$AH$1,0)), "")</f>
        <v>0</v>
      </c>
      <c r="M22" s="59">
        <f ca="1">IFERROR(INDEX(REPORT_DATA_BY_COMP!$A:$AH,$D22,MATCH(M$8,REPORT_DATA_BY_COMP!$A$1:$AH$1,0)), "")</f>
        <v>0</v>
      </c>
      <c r="N22" s="50">
        <f ca="1">IFERROR(INDEX(REPORT_DATA_BY_COMP!$A:$AH,$D22,MATCH(N$8,REPORT_DATA_BY_COMP!$A$1:$AH$1,0)), "")</f>
        <v>3</v>
      </c>
      <c r="O22" s="10">
        <f ca="1">IFERROR(INDEX(REPORT_DATA_BY_COMP!$A:$AH,$D22,MATCH(O$8,REPORT_DATA_BY_COMP!$A$1:$AH$1,0)), "")</f>
        <v>1</v>
      </c>
      <c r="P22" s="10">
        <f ca="1">IFERROR(INDEX(REPORT_DATA_BY_COMP!$A:$AH,$D22,MATCH(P$8,REPORT_DATA_BY_COMP!$A$1:$AH$1,0)), "")</f>
        <v>4</v>
      </c>
      <c r="Q22" s="10">
        <f ca="1">IFERROR(INDEX(REPORT_DATA_BY_COMP!$A:$AH,$D22,MATCH(Q$8,REPORT_DATA_BY_COMP!$A$1:$AH$1,0)), "")</f>
        <v>10</v>
      </c>
      <c r="R22" s="10">
        <f ca="1">IFERROR(INDEX(REPORT_DATA_BY_COMP!$A:$AH,$D22,MATCH(R$8,REPORT_DATA_BY_COMP!$A$1:$AH$1,0)), "")</f>
        <v>1</v>
      </c>
      <c r="S22" s="10">
        <f ca="1">IFERROR(INDEX(REPORT_DATA_BY_COMP!$A:$AH,$D22,MATCH(S$8,REPORT_DATA_BY_COMP!$A$1:$AH$1,0)), "")</f>
        <v>6</v>
      </c>
    </row>
    <row r="23" spans="1:19" ht="15" customHeight="1">
      <c r="A23" s="1"/>
      <c r="B23" s="1" t="s">
        <v>2196</v>
      </c>
      <c r="C23" s="64" t="str">
        <f>CONCATENATE(YEAR,":",MONTH,":",WEEK,":",WEEKDAY,":",$B23)</f>
        <v>2016:3:4:7:XINPU_E</v>
      </c>
      <c r="D23" s="64">
        <f>MATCH($C23,REPORT_DATA_BY_COMP!$A:$A,0)</f>
        <v>1051</v>
      </c>
      <c r="E23" s="65" t="str">
        <f>SUBSTITUTE(VLOOKUP($B23,COMP_LIST!$A:$AA,5,FALSE),"EL","")</f>
        <v>E. Clawson DL / Landes</v>
      </c>
      <c r="F23" s="4" t="str">
        <f>VLOOKUP($B23,COMP_LIST!$A:$AA,3,FALSE)</f>
        <v>Xinpu E</v>
      </c>
      <c r="G23" s="4" t="str">
        <f>VLOOKUP($B23,COMP_LIST!$A:$AA,4,FALSE)</f>
        <v>新埔長老</v>
      </c>
      <c r="H23" s="10">
        <f ca="1">IFERROR(INDEX(REPORT_DATA_BY_COMP!$A:$AH,$D23,MATCH(H$8,REPORT_DATA_BY_COMP!$A$1:$AH$1,0)), "")</f>
        <v>0</v>
      </c>
      <c r="I23" s="10">
        <f ca="1">IFERROR(INDEX(REPORT_DATA_BY_COMP!$A:$AH,$D23,MATCH(I$8,REPORT_DATA_BY_COMP!$A$1:$AH$1,0)), "")</f>
        <v>1</v>
      </c>
      <c r="J23" s="10">
        <f ca="1">IFERROR(INDEX(REPORT_DATA_BY_COMP!$A:$AH,$D23,MATCH(J$8,REPORT_DATA_BY_COMP!$A$1:$AH$1,0)), "")</f>
        <v>2</v>
      </c>
      <c r="K23" s="10">
        <f ca="1">IFERROR(INDEX(REPORT_DATA_BY_COMP!$A:$AH,$D23,MATCH(K$8,REPORT_DATA_BY_COMP!$A$1:$AH$1,0)), "")</f>
        <v>1</v>
      </c>
      <c r="L23" s="47">
        <f ca="1">IFERROR(INDEX(REPORT_DATA_BY_COMP!$A:$AH,$D23,MATCH(L$8,REPORT_DATA_BY_COMP!$A$1:$AH$1,0)), "")</f>
        <v>0</v>
      </c>
      <c r="M23" s="56">
        <f ca="1">IFERROR(INDEX(REPORT_DATA_BY_COMP!$A:$AH,$D23,MATCH(M$8,REPORT_DATA_BY_COMP!$A$1:$AH$1,0)), "")</f>
        <v>0</v>
      </c>
      <c r="N23" s="50">
        <f ca="1">IFERROR(INDEX(REPORT_DATA_BY_COMP!$A:$AH,$D23,MATCH(N$8,REPORT_DATA_BY_COMP!$A$1:$AH$1,0)), "")</f>
        <v>4</v>
      </c>
      <c r="O23" s="10">
        <f ca="1">IFERROR(INDEX(REPORT_DATA_BY_COMP!$A:$AH,$D23,MATCH(O$8,REPORT_DATA_BY_COMP!$A$1:$AH$1,0)), "")</f>
        <v>3</v>
      </c>
      <c r="P23" s="10">
        <f ca="1">IFERROR(INDEX(REPORT_DATA_BY_COMP!$A:$AH,$D23,MATCH(P$8,REPORT_DATA_BY_COMP!$A$1:$AH$1,0)), "")</f>
        <v>4</v>
      </c>
      <c r="Q23" s="10">
        <f ca="1">IFERROR(INDEX(REPORT_DATA_BY_COMP!$A:$AH,$D23,MATCH(Q$8,REPORT_DATA_BY_COMP!$A$1:$AH$1,0)), "")</f>
        <v>8</v>
      </c>
      <c r="R23" s="10">
        <f ca="1">IFERROR(INDEX(REPORT_DATA_BY_COMP!$A:$AH,$D23,MATCH(R$8,REPORT_DATA_BY_COMP!$A$1:$AH$1,0)), "")</f>
        <v>0</v>
      </c>
      <c r="S23" s="10">
        <f ca="1">IFERROR(INDEX(REPORT_DATA_BY_COMP!$A:$AH,$D23,MATCH(S$8,REPORT_DATA_BY_COMP!$A$1:$AH$1,0)), "")</f>
        <v>8</v>
      </c>
    </row>
    <row r="24" spans="1:19" ht="15" customHeight="1">
      <c r="A24" s="1"/>
      <c r="B24" s="1" t="s">
        <v>1911</v>
      </c>
      <c r="C24" s="64" t="str">
        <f>CONCATENATE(YEAR,":",MONTH,":",WEEK,":",WEEKDAY,":",$B24)</f>
        <v>2016:3:4:7:BANQIAO_S</v>
      </c>
      <c r="D24" s="64">
        <f>MATCH($C24,REPORT_DATA_BY_COMP!$A:$A,0)</f>
        <v>986</v>
      </c>
      <c r="E24" s="65" t="str">
        <f>SUBSTITUTE(VLOOKUP($B24,COMP_LIST!$A:$AA,5,FALSE),"EL","")</f>
        <v>S. Hendricks  / Li</v>
      </c>
      <c r="F24" s="4" t="str">
        <f>VLOOKUP($B24,COMP_LIST!$A:$AA,3,FALSE)</f>
        <v>Banqiao S</v>
      </c>
      <c r="G24" s="4" t="str">
        <f>VLOOKUP($B24,COMP_LIST!$A:$AA,4,FALSE)</f>
        <v>板橋姐妹</v>
      </c>
      <c r="H24" s="10">
        <f ca="1">IFERROR(INDEX(REPORT_DATA_BY_COMP!$A:$AH,$D24,MATCH(H$8,REPORT_DATA_BY_COMP!$A$1:$AH$1,0)), "")</f>
        <v>1</v>
      </c>
      <c r="I24" s="10">
        <f ca="1">IFERROR(INDEX(REPORT_DATA_BY_COMP!$A:$AH,$D24,MATCH(I$8,REPORT_DATA_BY_COMP!$A$1:$AH$1,0)), "")</f>
        <v>0</v>
      </c>
      <c r="J24" s="10">
        <f ca="1">IFERROR(INDEX(REPORT_DATA_BY_COMP!$A:$AH,$D24,MATCH(J$8,REPORT_DATA_BY_COMP!$A$1:$AH$1,0)), "")</f>
        <v>0</v>
      </c>
      <c r="K24" s="10">
        <f ca="1">IFERROR(INDEX(REPORT_DATA_BY_COMP!$A:$AH,$D24,MATCH(K$8,REPORT_DATA_BY_COMP!$A$1:$AH$1,0)), "")</f>
        <v>0</v>
      </c>
      <c r="L24" s="47">
        <f ca="1">IFERROR(INDEX(REPORT_DATA_BY_COMP!$A:$AH,$D24,MATCH(L$8,REPORT_DATA_BY_COMP!$A$1:$AH$1,0)), "")</f>
        <v>1</v>
      </c>
      <c r="M24" s="56">
        <f ca="1">IFERROR(INDEX(REPORT_DATA_BY_COMP!$A:$AH,$D24,MATCH(M$8,REPORT_DATA_BY_COMP!$A$1:$AH$1,0)), "")</f>
        <v>0</v>
      </c>
      <c r="N24" s="50">
        <f ca="1">IFERROR(INDEX(REPORT_DATA_BY_COMP!$A:$AH,$D24,MATCH(N$8,REPORT_DATA_BY_COMP!$A$1:$AH$1,0)), "")</f>
        <v>1</v>
      </c>
      <c r="O24" s="10">
        <f ca="1">IFERROR(INDEX(REPORT_DATA_BY_COMP!$A:$AH,$D24,MATCH(O$8,REPORT_DATA_BY_COMP!$A$1:$AH$1,0)), "")</f>
        <v>2</v>
      </c>
      <c r="P24" s="10">
        <f ca="1">IFERROR(INDEX(REPORT_DATA_BY_COMP!$A:$AH,$D24,MATCH(P$8,REPORT_DATA_BY_COMP!$A$1:$AH$1,0)), "")</f>
        <v>3</v>
      </c>
      <c r="Q24" s="10">
        <f ca="1">IFERROR(INDEX(REPORT_DATA_BY_COMP!$A:$AH,$D24,MATCH(Q$8,REPORT_DATA_BY_COMP!$A$1:$AH$1,0)), "")</f>
        <v>3</v>
      </c>
      <c r="R24" s="10">
        <f ca="1">IFERROR(INDEX(REPORT_DATA_BY_COMP!$A:$AH,$D24,MATCH(R$8,REPORT_DATA_BY_COMP!$A$1:$AH$1,0)), "")</f>
        <v>2</v>
      </c>
      <c r="S24" s="10">
        <f ca="1">IFERROR(INDEX(REPORT_DATA_BY_COMP!$A:$AH,$D24,MATCH(S$8,REPORT_DATA_BY_COMP!$A$1:$AH$1,0)), "")</f>
        <v>2</v>
      </c>
    </row>
    <row r="25" spans="1:19" ht="15" customHeight="1" thickBot="1">
      <c r="A25" s="1"/>
      <c r="B25" s="1"/>
      <c r="E25" s="8" t="s">
        <v>819</v>
      </c>
      <c r="F25" s="9"/>
      <c r="G25" s="9"/>
      <c r="H25" s="11">
        <f t="shared" ref="H25:S25" ca="1" si="2">SUM(H22:H24)</f>
        <v>1</v>
      </c>
      <c r="I25" s="11">
        <f t="shared" ca="1" si="2"/>
        <v>1</v>
      </c>
      <c r="J25" s="11">
        <f t="shared" ca="1" si="2"/>
        <v>3</v>
      </c>
      <c r="K25" s="11">
        <f t="shared" ca="1" si="2"/>
        <v>3</v>
      </c>
      <c r="L25" s="48">
        <f t="shared" ca="1" si="2"/>
        <v>1</v>
      </c>
      <c r="M25" s="69">
        <f t="shared" ca="1" si="2"/>
        <v>0</v>
      </c>
      <c r="N25" s="51">
        <f t="shared" ca="1" si="2"/>
        <v>8</v>
      </c>
      <c r="O25" s="11">
        <f t="shared" ca="1" si="2"/>
        <v>6</v>
      </c>
      <c r="P25" s="11">
        <f t="shared" ca="1" si="2"/>
        <v>11</v>
      </c>
      <c r="Q25" s="11">
        <f t="shared" ca="1" si="2"/>
        <v>21</v>
      </c>
      <c r="R25" s="11">
        <f t="shared" ca="1" si="2"/>
        <v>3</v>
      </c>
      <c r="S25" s="11">
        <f t="shared" ca="1" si="2"/>
        <v>16</v>
      </c>
    </row>
    <row r="26" spans="1:19" ht="15" customHeight="1" thickTop="1">
      <c r="E26" s="31"/>
      <c r="F26" s="22"/>
      <c r="G26" s="22"/>
      <c r="H26" s="22"/>
      <c r="I26" s="22"/>
      <c r="J26" s="22"/>
      <c r="K26" s="22"/>
      <c r="L26" s="22"/>
      <c r="M26" s="70"/>
      <c r="N26" s="22"/>
      <c r="O26" s="22"/>
      <c r="P26" s="22"/>
      <c r="Q26" s="22"/>
      <c r="R26" s="22"/>
      <c r="S26" s="22"/>
    </row>
    <row r="27" spans="1:19" ht="15" customHeight="1">
      <c r="E27" s="12" t="s">
        <v>818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</row>
    <row r="28" spans="1:19" ht="15" customHeight="1">
      <c r="C28" s="64" t="str">
        <f>CONCATENATE(YEAR,":",MONTH,":1:",WEEKLY_REPORT_DAY,":", $A$1)</f>
        <v>2016:3:1:7:WEST</v>
      </c>
      <c r="D28" s="64">
        <f>MATCH($C28,REPORT_DATA_BY_ZONE!$A:$A, 0)</f>
        <v>87</v>
      </c>
      <c r="E28" s="19" t="s">
        <v>796</v>
      </c>
      <c r="F28" s="13"/>
      <c r="G28" s="13"/>
      <c r="H28" s="10">
        <f ca="1">IFERROR(INDEX(REPORT_DATA_BY_ZONE!$A:$AH,$D28,MATCH(H$8,REPORT_DATA_BY_ZONE!$A$1:$AH$1,0)), "")</f>
        <v>1</v>
      </c>
      <c r="I28" s="10">
        <f ca="1">IFERROR(INDEX(REPORT_DATA_BY_ZONE!$A:$AH,$D28,MATCH(I$8,REPORT_DATA_BY_ZONE!$A$1:$AH$1,0)), "")</f>
        <v>4</v>
      </c>
      <c r="J28" s="10">
        <f ca="1">IFERROR(INDEX(REPORT_DATA_BY_ZONE!$A:$AH,$D28,MATCH(J$8,REPORT_DATA_BY_ZONE!$A$1:$AH$1,0)), "")</f>
        <v>14</v>
      </c>
      <c r="K28" s="10">
        <f ca="1">IFERROR(INDEX(REPORT_DATA_BY_ZONE!$A:$AH,$D28,MATCH(K$8,REPORT_DATA_BY_ZONE!$A$1:$AH$1,0)), "")</f>
        <v>29</v>
      </c>
      <c r="L28" s="47">
        <f ca="1">IFERROR(INDEX(REPORT_DATA_BY_ZONE!$A:$AH,$D28,MATCH(L$8,REPORT_DATA_BY_ZONE!$A$1:$AH$1,0)), "")</f>
        <v>1</v>
      </c>
      <c r="M28" s="10">
        <f ca="1">IFERROR(INDEX(REPORT_DATA_BY_ZONE!$A:$AH,$D28,MATCH(M$8,REPORT_DATA_BY_ZONE!$A$1:$AH$1,0)), "")</f>
        <v>0</v>
      </c>
      <c r="N28" s="50">
        <f ca="1">IFERROR(INDEX(REPORT_DATA_BY_ZONE!$A:$AH,$D28,MATCH(N$8,REPORT_DATA_BY_ZONE!$A$1:$AH$1,0)), "")</f>
        <v>57</v>
      </c>
      <c r="O28" s="10">
        <f ca="1">IFERROR(INDEX(REPORT_DATA_BY_ZONE!$A:$AH,$D28,MATCH(O$8,REPORT_DATA_BY_ZONE!$A$1:$AH$1,0)), "")</f>
        <v>15</v>
      </c>
      <c r="P28" s="10">
        <f ca="1">IFERROR(INDEX(REPORT_DATA_BY_ZONE!$A:$AH,$D28,MATCH(P$8,REPORT_DATA_BY_ZONE!$A$1:$AH$1,0)), "")</f>
        <v>83</v>
      </c>
      <c r="Q28" s="10">
        <f ca="1">IFERROR(INDEX(REPORT_DATA_BY_ZONE!$A:$AH,$D28,MATCH(Q$8,REPORT_DATA_BY_ZONE!$A$1:$AH$1,0)), "")</f>
        <v>41</v>
      </c>
      <c r="R28" s="10">
        <f ca="1">IFERROR(INDEX(REPORT_DATA_BY_ZONE!$A:$AH,$D28,MATCH(R$8,REPORT_DATA_BY_ZONE!$A$1:$AH$1,0)), "")</f>
        <v>6</v>
      </c>
      <c r="S28" s="10">
        <f ca="1">IFERROR(INDEX(REPORT_DATA_BY_ZONE!$A:$AH,$D28,MATCH(S$8,REPORT_DATA_BY_ZONE!$A$1:$AH$1,0)), "")</f>
        <v>79</v>
      </c>
    </row>
    <row r="29" spans="1:19" ht="15" customHeight="1">
      <c r="C29" s="64" t="str">
        <f>CONCATENATE(YEAR,":",MONTH,":2:",WEEKLY_REPORT_DAY,":", $A$1)</f>
        <v>2016:3:2:7:WEST</v>
      </c>
      <c r="D29" s="64">
        <f>MATCH($C29,REPORT_DATA_BY_ZONE!$A:$A, 0)</f>
        <v>97</v>
      </c>
      <c r="E29" s="19" t="s">
        <v>795</v>
      </c>
      <c r="F29" s="13"/>
      <c r="G29" s="13"/>
      <c r="H29" s="10">
        <f ca="1">IFERROR(INDEX(REPORT_DATA_BY_ZONE!$A:$AH,$D29,MATCH(H$8,REPORT_DATA_BY_ZONE!$A$1:$AH$1,0)), "")</f>
        <v>0</v>
      </c>
      <c r="I29" s="10">
        <f ca="1">IFERROR(INDEX(REPORT_DATA_BY_ZONE!$A:$AH,$D29,MATCH(I$8,REPORT_DATA_BY_ZONE!$A$1:$AH$1,0)), "")</f>
        <v>0</v>
      </c>
      <c r="J29" s="10">
        <f ca="1">IFERROR(INDEX(REPORT_DATA_BY_ZONE!$A:$AH,$D29,MATCH(J$8,REPORT_DATA_BY_ZONE!$A$1:$AH$1,0)), "")</f>
        <v>17</v>
      </c>
      <c r="K29" s="10">
        <f ca="1">IFERROR(INDEX(REPORT_DATA_BY_ZONE!$A:$AH,$D29,MATCH(K$8,REPORT_DATA_BY_ZONE!$A$1:$AH$1,0)), "")</f>
        <v>22</v>
      </c>
      <c r="L29" s="47">
        <f ca="1">IFERROR(INDEX(REPORT_DATA_BY_ZONE!$A:$AH,$D29,MATCH(L$8,REPORT_DATA_BY_ZONE!$A$1:$AH$1,0)), "")</f>
        <v>1</v>
      </c>
      <c r="M29" s="10">
        <f ca="1">IFERROR(INDEX(REPORT_DATA_BY_ZONE!$A:$AH,$D29,MATCH(M$8,REPORT_DATA_BY_ZONE!$A$1:$AH$1,0)), "")</f>
        <v>1</v>
      </c>
      <c r="N29" s="50">
        <f ca="1">IFERROR(INDEX(REPORT_DATA_BY_ZONE!$A:$AH,$D29,MATCH(N$8,REPORT_DATA_BY_ZONE!$A$1:$AH$1,0)), "")</f>
        <v>43</v>
      </c>
      <c r="O29" s="10">
        <f ca="1">IFERROR(INDEX(REPORT_DATA_BY_ZONE!$A:$AH,$D29,MATCH(O$8,REPORT_DATA_BY_ZONE!$A$1:$AH$1,0)), "")</f>
        <v>16</v>
      </c>
      <c r="P29" s="10">
        <f ca="1">IFERROR(INDEX(REPORT_DATA_BY_ZONE!$A:$AH,$D29,MATCH(P$8,REPORT_DATA_BY_ZONE!$A$1:$AH$1,0)), "")</f>
        <v>58</v>
      </c>
      <c r="Q29" s="10">
        <f ca="1">IFERROR(INDEX(REPORT_DATA_BY_ZONE!$A:$AH,$D29,MATCH(Q$8,REPORT_DATA_BY_ZONE!$A$1:$AH$1,0)), "")</f>
        <v>43</v>
      </c>
      <c r="R29" s="10">
        <f ca="1">IFERROR(INDEX(REPORT_DATA_BY_ZONE!$A:$AH,$D29,MATCH(R$8,REPORT_DATA_BY_ZONE!$A$1:$AH$1,0)), "")</f>
        <v>5</v>
      </c>
      <c r="S29" s="10">
        <f ca="1">IFERROR(INDEX(REPORT_DATA_BY_ZONE!$A:$AH,$D29,MATCH(S$8,REPORT_DATA_BY_ZONE!$A$1:$AH$1,0)), "")</f>
        <v>70</v>
      </c>
    </row>
    <row r="30" spans="1:19" ht="15" customHeight="1">
      <c r="C30" s="64" t="str">
        <f>CONCATENATE(YEAR,":",MONTH,":3:",WEEKLY_REPORT_DAY,":", $A$1)</f>
        <v>2016:3:3:7:WEST</v>
      </c>
      <c r="D30" s="64">
        <f>MATCH($C30,REPORT_DATA_BY_ZONE!$A:$A, 0)</f>
        <v>108</v>
      </c>
      <c r="E30" s="19" t="s">
        <v>797</v>
      </c>
      <c r="F30" s="13"/>
      <c r="G30" s="13"/>
      <c r="H30" s="10">
        <f ca="1">IFERROR(INDEX(REPORT_DATA_BY_ZONE!$A:$AH,$D30,MATCH(H$8,REPORT_DATA_BY_ZONE!$A$1:$AH$1,0)), "")</f>
        <v>1</v>
      </c>
      <c r="I30" s="10">
        <f ca="1">IFERROR(INDEX(REPORT_DATA_BY_ZONE!$A:$AH,$D30,MATCH(I$8,REPORT_DATA_BY_ZONE!$A$1:$AH$1,0)), "")</f>
        <v>1</v>
      </c>
      <c r="J30" s="10">
        <f ca="1">IFERROR(INDEX(REPORT_DATA_BY_ZONE!$A:$AH,$D30,MATCH(J$8,REPORT_DATA_BY_ZONE!$A$1:$AH$1,0)), "")</f>
        <v>21</v>
      </c>
      <c r="K30" s="10">
        <f ca="1">IFERROR(INDEX(REPORT_DATA_BY_ZONE!$A:$AH,$D30,MATCH(K$8,REPORT_DATA_BY_ZONE!$A$1:$AH$1,0)), "")</f>
        <v>19</v>
      </c>
      <c r="L30" s="47">
        <f ca="1">IFERROR(INDEX(REPORT_DATA_BY_ZONE!$A:$AH,$D30,MATCH(L$8,REPORT_DATA_BY_ZONE!$A$1:$AH$1,0)), "")</f>
        <v>0</v>
      </c>
      <c r="M30" s="10">
        <f ca="1">IFERROR(INDEX(REPORT_DATA_BY_ZONE!$A:$AH,$D30,MATCH(M$8,REPORT_DATA_BY_ZONE!$A$1:$AH$1,0)), "")</f>
        <v>0</v>
      </c>
      <c r="N30" s="50">
        <f ca="1">IFERROR(INDEX(REPORT_DATA_BY_ZONE!$A:$AH,$D30,MATCH(N$8,REPORT_DATA_BY_ZONE!$A$1:$AH$1,0)), "")</f>
        <v>54</v>
      </c>
      <c r="O30" s="10">
        <f ca="1">IFERROR(INDEX(REPORT_DATA_BY_ZONE!$A:$AH,$D30,MATCH(O$8,REPORT_DATA_BY_ZONE!$A$1:$AH$1,0)), "")</f>
        <v>26</v>
      </c>
      <c r="P30" s="10">
        <f ca="1">IFERROR(INDEX(REPORT_DATA_BY_ZONE!$A:$AH,$D30,MATCH(P$8,REPORT_DATA_BY_ZONE!$A$1:$AH$1,0)), "")</f>
        <v>68</v>
      </c>
      <c r="Q30" s="10">
        <f ca="1">IFERROR(INDEX(REPORT_DATA_BY_ZONE!$A:$AH,$D30,MATCH(Q$8,REPORT_DATA_BY_ZONE!$A$1:$AH$1,0)), "")</f>
        <v>57</v>
      </c>
      <c r="R30" s="10">
        <f ca="1">IFERROR(INDEX(REPORT_DATA_BY_ZONE!$A:$AH,$D30,MATCH(R$8,REPORT_DATA_BY_ZONE!$A$1:$AH$1,0)), "")</f>
        <v>5</v>
      </c>
      <c r="S30" s="10">
        <f ca="1">IFERROR(INDEX(REPORT_DATA_BY_ZONE!$A:$AH,$D30,MATCH(S$8,REPORT_DATA_BY_ZONE!$A$1:$AH$1,0)), "")</f>
        <v>83</v>
      </c>
    </row>
    <row r="31" spans="1:19" ht="15" customHeight="1">
      <c r="C31" s="64" t="str">
        <f>CONCATENATE(YEAR,":",MONTH,":4:",WEEKLY_REPORT_DAY,":", $A$1)</f>
        <v>2016:3:4:7:WEST</v>
      </c>
      <c r="D31" s="64">
        <f>MATCH($C31,REPORT_DATA_BY_ZONE!$A:$A, 0)</f>
        <v>118</v>
      </c>
      <c r="E31" s="19" t="s">
        <v>798</v>
      </c>
      <c r="F31" s="13"/>
      <c r="G31" s="13"/>
      <c r="H31" s="10">
        <f ca="1">IFERROR(INDEX(REPORT_DATA_BY_ZONE!$A:$AH,$D31,MATCH(H$8,REPORT_DATA_BY_ZONE!$A$1:$AH$1,0)), "")</f>
        <v>3</v>
      </c>
      <c r="I31" s="10">
        <f ca="1">IFERROR(INDEX(REPORT_DATA_BY_ZONE!$A:$AH,$D31,MATCH(I$8,REPORT_DATA_BY_ZONE!$A$1:$AH$1,0)), "")</f>
        <v>1</v>
      </c>
      <c r="J31" s="10">
        <f ca="1">IFERROR(INDEX(REPORT_DATA_BY_ZONE!$A:$AH,$D31,MATCH(J$8,REPORT_DATA_BY_ZONE!$A$1:$AH$1,0)), "")</f>
        <v>17</v>
      </c>
      <c r="K31" s="10">
        <f ca="1">IFERROR(INDEX(REPORT_DATA_BY_ZONE!$A:$AH,$D31,MATCH(K$8,REPORT_DATA_BY_ZONE!$A$1:$AH$1,0)), "")</f>
        <v>23</v>
      </c>
      <c r="L31" s="47">
        <f ca="1">IFERROR(INDEX(REPORT_DATA_BY_ZONE!$A:$AH,$D31,MATCH(L$8,REPORT_DATA_BY_ZONE!$A$1:$AH$1,0)), "")</f>
        <v>4</v>
      </c>
      <c r="M31" s="10">
        <f ca="1">IFERROR(INDEX(REPORT_DATA_BY_ZONE!$A:$AH,$D31,MATCH(M$8,REPORT_DATA_BY_ZONE!$A$1:$AH$1,0)), "")</f>
        <v>0</v>
      </c>
      <c r="N31" s="50">
        <f ca="1">IFERROR(INDEX(REPORT_DATA_BY_ZONE!$A:$AH,$D31,MATCH(N$8,REPORT_DATA_BY_ZONE!$A$1:$AH$1,0)), "")</f>
        <v>54</v>
      </c>
      <c r="O31" s="10">
        <f ca="1">IFERROR(INDEX(REPORT_DATA_BY_ZONE!$A:$AH,$D31,MATCH(O$8,REPORT_DATA_BY_ZONE!$A$1:$AH$1,0)), "")</f>
        <v>23</v>
      </c>
      <c r="P31" s="10">
        <f ca="1">IFERROR(INDEX(REPORT_DATA_BY_ZONE!$A:$AH,$D31,MATCH(P$8,REPORT_DATA_BY_ZONE!$A$1:$AH$1,0)), "")</f>
        <v>63</v>
      </c>
      <c r="Q31" s="10">
        <f ca="1">IFERROR(INDEX(REPORT_DATA_BY_ZONE!$A:$AH,$D31,MATCH(Q$8,REPORT_DATA_BY_ZONE!$A$1:$AH$1,0)), "")</f>
        <v>43</v>
      </c>
      <c r="R31" s="10">
        <f ca="1">IFERROR(INDEX(REPORT_DATA_BY_ZONE!$A:$AH,$D31,MATCH(R$8,REPORT_DATA_BY_ZONE!$A$1:$AH$1,0)), "")</f>
        <v>7</v>
      </c>
      <c r="S31" s="10">
        <f ca="1">IFERROR(INDEX(REPORT_DATA_BY_ZONE!$A:$AH,$D31,MATCH(S$8,REPORT_DATA_BY_ZONE!$A$1:$AH$1,0)), "")</f>
        <v>58</v>
      </c>
    </row>
    <row r="32" spans="1:19" ht="15" customHeight="1">
      <c r="C32" s="64" t="str">
        <f>CONCATENATE(YEAR,":",MONTH,":5:",WEEKLY_REPORT_DAY,":", $A$1)</f>
        <v>2016:3:5:7:WEST</v>
      </c>
      <c r="D32" s="64" t="e">
        <f>MATCH($C32,REPORT_DATA_BY_ZONE!$A:$A, 0)</f>
        <v>#N/A</v>
      </c>
      <c r="E32" s="19" t="s">
        <v>799</v>
      </c>
      <c r="F32" s="13"/>
      <c r="G32" s="13"/>
      <c r="H32" s="10" t="str">
        <f ca="1">IFERROR(INDEX(REPORT_DATA_BY_ZONE!$A:$AH,$D32,MATCH(H$8,REPORT_DATA_BY_ZONE!$A$1:$AH$1,0)), "")</f>
        <v/>
      </c>
      <c r="I32" s="10" t="str">
        <f ca="1">IFERROR(INDEX(REPORT_DATA_BY_ZONE!$A:$AH,$D32,MATCH(I$8,REPORT_DATA_BY_ZONE!$A$1:$AH$1,0)), "")</f>
        <v/>
      </c>
      <c r="J32" s="10" t="str">
        <f ca="1">IFERROR(INDEX(REPORT_DATA_BY_ZONE!$A:$AH,$D32,MATCH(J$8,REPORT_DATA_BY_ZONE!$A$1:$AH$1,0)), "")</f>
        <v/>
      </c>
      <c r="K32" s="10" t="str">
        <f ca="1">IFERROR(INDEX(REPORT_DATA_BY_ZONE!$A:$AH,$D32,MATCH(K$8,REPORT_DATA_BY_ZONE!$A$1:$AH$1,0)), "")</f>
        <v/>
      </c>
      <c r="L32" s="47" t="str">
        <f ca="1">IFERROR(INDEX(REPORT_DATA_BY_ZONE!$A:$AH,$D32,MATCH(L$8,REPORT_DATA_BY_ZONE!$A$1:$AH$1,0)), "")</f>
        <v/>
      </c>
      <c r="M32" s="10" t="str">
        <f ca="1">IFERROR(INDEX(REPORT_DATA_BY_ZONE!$A:$AH,$D32,MATCH(M$8,REPORT_DATA_BY_ZONE!$A$1:$AH$1,0)), "")</f>
        <v/>
      </c>
      <c r="N32" s="50" t="str">
        <f ca="1">IFERROR(INDEX(REPORT_DATA_BY_ZONE!$A:$AH,$D32,MATCH(N$8,REPORT_DATA_BY_ZONE!$A$1:$AH$1,0)), "")</f>
        <v/>
      </c>
      <c r="O32" s="10" t="str">
        <f ca="1">IFERROR(INDEX(REPORT_DATA_BY_ZONE!$A:$AH,$D32,MATCH(O$8,REPORT_DATA_BY_ZONE!$A$1:$AH$1,0)), "")</f>
        <v/>
      </c>
      <c r="P32" s="10" t="str">
        <f ca="1">IFERROR(INDEX(REPORT_DATA_BY_ZONE!$A:$AH,$D32,MATCH(P$8,REPORT_DATA_BY_ZONE!$A$1:$AH$1,0)), "")</f>
        <v/>
      </c>
      <c r="Q32" s="10" t="str">
        <f ca="1">IFERROR(INDEX(REPORT_DATA_BY_ZONE!$A:$AH,$D32,MATCH(Q$8,REPORT_DATA_BY_ZONE!$A$1:$AH$1,0)), "")</f>
        <v/>
      </c>
      <c r="R32" s="10" t="str">
        <f ca="1">IFERROR(INDEX(REPORT_DATA_BY_ZONE!$A:$AH,$D32,MATCH(R$8,REPORT_DATA_BY_ZONE!$A$1:$AH$1,0)), "")</f>
        <v/>
      </c>
      <c r="S32" s="10" t="str">
        <f ca="1">IFERROR(INDEX(REPORT_DATA_BY_ZONE!$A:$AH,$D32,MATCH(S$8,REPORT_DATA_BY_ZONE!$A$1:$AH$1,0)), "")</f>
        <v/>
      </c>
    </row>
    <row r="33" spans="5:19" ht="15" customHeight="1">
      <c r="E33" s="16" t="s">
        <v>819</v>
      </c>
      <c r="F33" s="14"/>
      <c r="G33" s="14"/>
      <c r="H33" s="17">
        <f ca="1">SUM(H28:H32)</f>
        <v>5</v>
      </c>
      <c r="I33" s="17">
        <f t="shared" ref="I33:R33" ca="1" si="3">SUM(I28:I32)</f>
        <v>6</v>
      </c>
      <c r="J33" s="17">
        <f t="shared" ca="1" si="3"/>
        <v>69</v>
      </c>
      <c r="K33" s="17">
        <f t="shared" ca="1" si="3"/>
        <v>93</v>
      </c>
      <c r="L33" s="49">
        <f t="shared" ca="1" si="3"/>
        <v>6</v>
      </c>
      <c r="M33" s="17">
        <f t="shared" ca="1" si="3"/>
        <v>1</v>
      </c>
      <c r="N33" s="52">
        <f t="shared" ca="1" si="3"/>
        <v>208</v>
      </c>
      <c r="O33" s="17">
        <f t="shared" ca="1" si="3"/>
        <v>80</v>
      </c>
      <c r="P33" s="17">
        <f t="shared" ca="1" si="3"/>
        <v>272</v>
      </c>
      <c r="Q33" s="17">
        <f t="shared" ca="1" si="3"/>
        <v>184</v>
      </c>
      <c r="R33" s="17">
        <f t="shared" ca="1" si="3"/>
        <v>23</v>
      </c>
      <c r="S33" s="17">
        <f ca="1">SUM(S28:S32)</f>
        <v>290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">
    <cfRule type="expression" dxfId="23" priority="13">
      <formula>J12=""</formula>
    </cfRule>
    <cfRule type="expression" dxfId="22" priority="14">
      <formula>AND(M$9&lt;&gt;"",M12&gt;=M$9)</formula>
    </cfRule>
    <cfRule type="expression" dxfId="21" priority="15">
      <formula>AND(M$10&lt;&gt;"",M12&lt;M$10)</formula>
    </cfRule>
    <cfRule type="expression" dxfId="20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G13" sqref="G1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hidden="1" customHeight="1"/>
    <row r="9" ht="15" hidden="1" customHeight="1"/>
    <row r="10" ht="15" hidden="1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42379</v>
      </c>
      <c r="AN77" s="27">
        <f t="shared" ref="AN77:AN88" si="11">WEEKNUM(AM77,2)-WEEKNUM(DATE(YEAR(AM77),MONTH(AM77),1),2)+1</f>
        <v>2</v>
      </c>
      <c r="AO77" s="28" t="str">
        <f t="shared" ref="AO77:AO88" si="12">CONCATENATE(YEAR(AM77),":",MONTH(AM77),":",AN77,":",WEEKLY_REPORT_DAY,":", $X$90)</f>
        <v>2016:1:2:7:WEST</v>
      </c>
      <c r="AP77" s="27">
        <f t="shared" ref="AP77:AP88" ca="1" si="13">MATCH(AO77,INDIRECT(CONCATENATE($X$93,"$A:$A")),0)</f>
        <v>10</v>
      </c>
      <c r="AQ77" s="21">
        <f t="shared" ref="AQ77:AU88" ca="1" si="14">INDEX(INDIRECT(CONCATENATE($X$93,"$A:$AG")),$AP77,MATCH(AQ$52,INDIRECT(CONCATENATE($X$93,"$A1:$AG1")),0))</f>
        <v>0</v>
      </c>
      <c r="AR77" s="21">
        <f t="shared" ca="1" si="14"/>
        <v>40</v>
      </c>
      <c r="AS77" s="21">
        <f t="shared" ca="1" si="14"/>
        <v>0</v>
      </c>
      <c r="AT77" s="21">
        <f t="shared" ca="1" si="14"/>
        <v>18</v>
      </c>
      <c r="AU77" s="21">
        <f t="shared" ca="1" si="14"/>
        <v>0</v>
      </c>
      <c r="AV77" s="21">
        <f t="shared" ref="AV77:AV88" si="15">ROUND(1*$X$97/$X$99,0)</f>
        <v>2</v>
      </c>
      <c r="AW77" s="21">
        <f t="shared" ref="AW77:AW88" si="16">6*$X$97</f>
        <v>54</v>
      </c>
      <c r="AX77" s="21">
        <f t="shared" ref="AX77:AX88" si="17">3*$X$97</f>
        <v>27</v>
      </c>
      <c r="AY77" s="21">
        <f t="shared" ref="AY77:AY88" si="18">5*$X$97</f>
        <v>45</v>
      </c>
      <c r="AZ77" s="21">
        <f t="shared" ref="AZ77:AZ88" si="19">1*$X$97</f>
        <v>9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42386</v>
      </c>
      <c r="AN78" s="27">
        <f t="shared" si="11"/>
        <v>3</v>
      </c>
      <c r="AO78" s="28" t="str">
        <f t="shared" si="12"/>
        <v>2016:1:3:7:WEST</v>
      </c>
      <c r="AP78" s="27" t="e">
        <f t="shared" ca="1" si="13"/>
        <v>#N/A</v>
      </c>
      <c r="AQ78" s="21" t="e">
        <f t="shared" ca="1" si="14"/>
        <v>#N/A</v>
      </c>
      <c r="AR78" s="21" t="e">
        <f t="shared" ca="1" si="14"/>
        <v>#N/A</v>
      </c>
      <c r="AS78" s="21" t="e">
        <f t="shared" ca="1" si="14"/>
        <v>#N/A</v>
      </c>
      <c r="AT78" s="21" t="e">
        <f t="shared" ca="1" si="14"/>
        <v>#N/A</v>
      </c>
      <c r="AU78" s="21" t="e">
        <f t="shared" ca="1" si="14"/>
        <v>#N/A</v>
      </c>
      <c r="AV78" s="21">
        <f t="shared" si="15"/>
        <v>2</v>
      </c>
      <c r="AW78" s="21">
        <f t="shared" si="16"/>
        <v>54</v>
      </c>
      <c r="AX78" s="21">
        <f t="shared" si="17"/>
        <v>27</v>
      </c>
      <c r="AY78" s="21">
        <f t="shared" si="18"/>
        <v>45</v>
      </c>
      <c r="AZ78" s="21">
        <f t="shared" si="19"/>
        <v>9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42393</v>
      </c>
      <c r="AN79" s="27">
        <f t="shared" si="11"/>
        <v>4</v>
      </c>
      <c r="AO79" s="28" t="str">
        <f t="shared" si="12"/>
        <v>2016:1:4:7:WEST</v>
      </c>
      <c r="AP79" s="27">
        <f t="shared" ca="1" si="13"/>
        <v>21</v>
      </c>
      <c r="AQ79" s="21">
        <f t="shared" ca="1" si="14"/>
        <v>2</v>
      </c>
      <c r="AR79" s="21">
        <f t="shared" ca="1" si="14"/>
        <v>52</v>
      </c>
      <c r="AS79" s="21">
        <f t="shared" ca="1" si="14"/>
        <v>16</v>
      </c>
      <c r="AT79" s="21">
        <f t="shared" ca="1" si="14"/>
        <v>46</v>
      </c>
      <c r="AU79" s="21">
        <f t="shared" ca="1" si="14"/>
        <v>0</v>
      </c>
      <c r="AV79" s="21">
        <f t="shared" si="15"/>
        <v>2</v>
      </c>
      <c r="AW79" s="21">
        <f t="shared" si="16"/>
        <v>54</v>
      </c>
      <c r="AX79" s="21">
        <f t="shared" si="17"/>
        <v>27</v>
      </c>
      <c r="AY79" s="21">
        <f t="shared" si="18"/>
        <v>45</v>
      </c>
      <c r="AZ79" s="21">
        <f t="shared" si="19"/>
        <v>9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7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42400</v>
      </c>
      <c r="AN80" s="27">
        <f t="shared" si="11"/>
        <v>5</v>
      </c>
      <c r="AO80" s="28" t="str">
        <f t="shared" si="12"/>
        <v>2016:1:5:7:WEST</v>
      </c>
      <c r="AP80" s="27">
        <f t="shared" ca="1" si="13"/>
        <v>32</v>
      </c>
      <c r="AQ80" s="21">
        <f t="shared" ca="1" si="14"/>
        <v>3</v>
      </c>
      <c r="AR80" s="21">
        <f t="shared" ca="1" si="14"/>
        <v>58</v>
      </c>
      <c r="AS80" s="21">
        <f t="shared" ca="1" si="14"/>
        <v>17</v>
      </c>
      <c r="AT80" s="21">
        <f t="shared" ca="1" si="14"/>
        <v>50</v>
      </c>
      <c r="AU80" s="21">
        <f t="shared" ca="1" si="14"/>
        <v>0</v>
      </c>
      <c r="AV80" s="21">
        <f t="shared" si="15"/>
        <v>2</v>
      </c>
      <c r="AW80" s="21">
        <f t="shared" si="16"/>
        <v>54</v>
      </c>
      <c r="AX80" s="21">
        <f t="shared" si="17"/>
        <v>27</v>
      </c>
      <c r="AY80" s="21">
        <f t="shared" si="18"/>
        <v>45</v>
      </c>
      <c r="AZ80" s="21">
        <f t="shared" si="19"/>
        <v>9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42407</v>
      </c>
      <c r="AN81" s="27">
        <f t="shared" si="11"/>
        <v>1</v>
      </c>
      <c r="AO81" s="28" t="str">
        <f t="shared" si="12"/>
        <v>2016:2:1:7:WEST</v>
      </c>
      <c r="AP81" s="27">
        <f t="shared" ca="1" si="13"/>
        <v>43</v>
      </c>
      <c r="AQ81" s="21">
        <f t="shared" ca="1" si="14"/>
        <v>0</v>
      </c>
      <c r="AR81" s="21">
        <f t="shared" ca="1" si="14"/>
        <v>58</v>
      </c>
      <c r="AS81" s="21">
        <f t="shared" ca="1" si="14"/>
        <v>13</v>
      </c>
      <c r="AT81" s="21">
        <f t="shared" ca="1" si="14"/>
        <v>43</v>
      </c>
      <c r="AU81" s="21">
        <f t="shared" ca="1" si="14"/>
        <v>1</v>
      </c>
      <c r="AV81" s="21">
        <f t="shared" si="15"/>
        <v>2</v>
      </c>
      <c r="AW81" s="21">
        <f t="shared" si="16"/>
        <v>54</v>
      </c>
      <c r="AX81" s="21">
        <f t="shared" si="17"/>
        <v>27</v>
      </c>
      <c r="AY81" s="21">
        <f t="shared" si="18"/>
        <v>45</v>
      </c>
      <c r="AZ81" s="21">
        <f t="shared" si="19"/>
        <v>9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42414</v>
      </c>
      <c r="AN82" s="27">
        <f t="shared" si="11"/>
        <v>2</v>
      </c>
      <c r="AO82" s="28" t="str">
        <f t="shared" si="12"/>
        <v>2016:2:2:7:WEST</v>
      </c>
      <c r="AP82" s="27">
        <f t="shared" ca="1" si="13"/>
        <v>54</v>
      </c>
      <c r="AQ82" s="21">
        <f t="shared" ca="1" si="14"/>
        <v>0</v>
      </c>
      <c r="AR82" s="21">
        <f t="shared" ca="1" si="14"/>
        <v>58</v>
      </c>
      <c r="AS82" s="21">
        <f t="shared" ca="1" si="14"/>
        <v>24</v>
      </c>
      <c r="AT82" s="21">
        <f t="shared" ca="1" si="14"/>
        <v>33</v>
      </c>
      <c r="AU82" s="21">
        <f t="shared" ca="1" si="14"/>
        <v>3</v>
      </c>
      <c r="AV82" s="21">
        <f t="shared" si="15"/>
        <v>2</v>
      </c>
      <c r="AW82" s="21">
        <f t="shared" si="16"/>
        <v>54</v>
      </c>
      <c r="AX82" s="21">
        <f t="shared" si="17"/>
        <v>27</v>
      </c>
      <c r="AY82" s="21">
        <f t="shared" si="18"/>
        <v>45</v>
      </c>
      <c r="AZ82" s="21">
        <f t="shared" si="19"/>
        <v>9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42421</v>
      </c>
      <c r="AN83" s="27">
        <f t="shared" si="11"/>
        <v>3</v>
      </c>
      <c r="AO83" s="28" t="str">
        <f t="shared" si="12"/>
        <v>2016:2:3:7:WEST</v>
      </c>
      <c r="AP83" s="27">
        <f t="shared" ca="1" si="13"/>
        <v>65</v>
      </c>
      <c r="AQ83" s="21">
        <f t="shared" ca="1" si="14"/>
        <v>2</v>
      </c>
      <c r="AR83" s="21">
        <f t="shared" ca="1" si="14"/>
        <v>68</v>
      </c>
      <c r="AS83" s="21">
        <f t="shared" ca="1" si="14"/>
        <v>27</v>
      </c>
      <c r="AT83" s="21">
        <f t="shared" ca="1" si="14"/>
        <v>57</v>
      </c>
      <c r="AU83" s="21">
        <f t="shared" ca="1" si="14"/>
        <v>8</v>
      </c>
      <c r="AV83" s="21">
        <f t="shared" si="15"/>
        <v>2</v>
      </c>
      <c r="AW83" s="21">
        <f t="shared" si="16"/>
        <v>54</v>
      </c>
      <c r="AX83" s="21">
        <f t="shared" si="17"/>
        <v>27</v>
      </c>
      <c r="AY83" s="21">
        <f t="shared" si="18"/>
        <v>45</v>
      </c>
      <c r="AZ83" s="21">
        <f t="shared" si="19"/>
        <v>9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42428</v>
      </c>
      <c r="AN84" s="27">
        <f t="shared" si="11"/>
        <v>4</v>
      </c>
      <c r="AO84" s="28" t="str">
        <f t="shared" si="12"/>
        <v>2016:2:4:7:WEST</v>
      </c>
      <c r="AP84" s="27">
        <f t="shared" ca="1" si="13"/>
        <v>76</v>
      </c>
      <c r="AQ84" s="21">
        <f t="shared" ca="1" si="14"/>
        <v>1</v>
      </c>
      <c r="AR84" s="21">
        <f t="shared" ca="1" si="14"/>
        <v>60</v>
      </c>
      <c r="AS84" s="21">
        <f t="shared" ca="1" si="14"/>
        <v>23</v>
      </c>
      <c r="AT84" s="21">
        <f t="shared" ca="1" si="14"/>
        <v>38</v>
      </c>
      <c r="AU84" s="21">
        <f t="shared" ca="1" si="14"/>
        <v>8</v>
      </c>
      <c r="AV84" s="21">
        <f t="shared" si="15"/>
        <v>2</v>
      </c>
      <c r="AW84" s="21">
        <f t="shared" si="16"/>
        <v>54</v>
      </c>
      <c r="AX84" s="21">
        <f t="shared" si="17"/>
        <v>27</v>
      </c>
      <c r="AY84" s="21">
        <f t="shared" si="18"/>
        <v>45</v>
      </c>
      <c r="AZ84" s="21">
        <f t="shared" si="19"/>
        <v>9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42435</v>
      </c>
      <c r="AN85" s="27">
        <f t="shared" si="11"/>
        <v>1</v>
      </c>
      <c r="AO85" s="28" t="str">
        <f t="shared" si="12"/>
        <v>2016:3:1:7:WEST</v>
      </c>
      <c r="AP85" s="27">
        <f t="shared" ca="1" si="13"/>
        <v>87</v>
      </c>
      <c r="AQ85" s="21">
        <f t="shared" ca="1" si="14"/>
        <v>0</v>
      </c>
      <c r="AR85" s="21">
        <f t="shared" ca="1" si="14"/>
        <v>57</v>
      </c>
      <c r="AS85" s="21">
        <f t="shared" ca="1" si="14"/>
        <v>15</v>
      </c>
      <c r="AT85" s="21">
        <f t="shared" ca="1" si="14"/>
        <v>41</v>
      </c>
      <c r="AU85" s="21">
        <f t="shared" ca="1" si="14"/>
        <v>6</v>
      </c>
      <c r="AV85" s="21">
        <f t="shared" si="15"/>
        <v>2</v>
      </c>
      <c r="AW85" s="21">
        <f t="shared" si="16"/>
        <v>54</v>
      </c>
      <c r="AX85" s="21">
        <f t="shared" si="17"/>
        <v>27</v>
      </c>
      <c r="AY85" s="21">
        <f t="shared" si="18"/>
        <v>45</v>
      </c>
      <c r="AZ85" s="21">
        <f t="shared" si="19"/>
        <v>9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42442</v>
      </c>
      <c r="AN86" s="27">
        <f t="shared" si="11"/>
        <v>2</v>
      </c>
      <c r="AO86" s="28" t="str">
        <f t="shared" si="12"/>
        <v>2016:3:2:7:WEST</v>
      </c>
      <c r="AP86" s="27">
        <f t="shared" ca="1" si="13"/>
        <v>97</v>
      </c>
      <c r="AQ86" s="21">
        <f t="shared" ca="1" si="14"/>
        <v>1</v>
      </c>
      <c r="AR86" s="21">
        <f t="shared" ca="1" si="14"/>
        <v>43</v>
      </c>
      <c r="AS86" s="21">
        <f t="shared" ca="1" si="14"/>
        <v>16</v>
      </c>
      <c r="AT86" s="21">
        <f t="shared" ca="1" si="14"/>
        <v>43</v>
      </c>
      <c r="AU86" s="21">
        <f t="shared" ca="1" si="14"/>
        <v>5</v>
      </c>
      <c r="AV86" s="21">
        <f t="shared" si="15"/>
        <v>2</v>
      </c>
      <c r="AW86" s="21">
        <f t="shared" si="16"/>
        <v>54</v>
      </c>
      <c r="AX86" s="21">
        <f t="shared" si="17"/>
        <v>27</v>
      </c>
      <c r="AY86" s="21">
        <f t="shared" si="18"/>
        <v>45</v>
      </c>
      <c r="AZ86" s="21">
        <f t="shared" si="19"/>
        <v>9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42449</v>
      </c>
      <c r="AN87" s="27">
        <f t="shared" si="11"/>
        <v>3</v>
      </c>
      <c r="AO87" s="28" t="str">
        <f t="shared" si="12"/>
        <v>2016:3:3:7:WEST</v>
      </c>
      <c r="AP87" s="27">
        <f t="shared" ca="1" si="13"/>
        <v>108</v>
      </c>
      <c r="AQ87" s="21">
        <f t="shared" ca="1" si="14"/>
        <v>0</v>
      </c>
      <c r="AR87" s="21">
        <f t="shared" ca="1" si="14"/>
        <v>54</v>
      </c>
      <c r="AS87" s="21">
        <f t="shared" ca="1" si="14"/>
        <v>26</v>
      </c>
      <c r="AT87" s="21">
        <f t="shared" ca="1" si="14"/>
        <v>57</v>
      </c>
      <c r="AU87" s="21">
        <f t="shared" ca="1" si="14"/>
        <v>5</v>
      </c>
      <c r="AV87" s="21">
        <f t="shared" si="15"/>
        <v>2</v>
      </c>
      <c r="AW87" s="21">
        <f t="shared" si="16"/>
        <v>54</v>
      </c>
      <c r="AX87" s="21">
        <f t="shared" si="17"/>
        <v>27</v>
      </c>
      <c r="AY87" s="21">
        <f t="shared" si="18"/>
        <v>45</v>
      </c>
      <c r="AZ87" s="21">
        <f t="shared" si="19"/>
        <v>9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42456</v>
      </c>
      <c r="AN88" s="27">
        <f t="shared" si="11"/>
        <v>4</v>
      </c>
      <c r="AO88" s="28" t="str">
        <f t="shared" si="12"/>
        <v>2016:3:4:7:WEST</v>
      </c>
      <c r="AP88" s="27">
        <f t="shared" ca="1" si="13"/>
        <v>118</v>
      </c>
      <c r="AQ88" s="21">
        <f t="shared" ca="1" si="14"/>
        <v>0</v>
      </c>
      <c r="AR88" s="21">
        <f t="shared" ca="1" si="14"/>
        <v>54</v>
      </c>
      <c r="AS88" s="21">
        <f t="shared" ca="1" si="14"/>
        <v>23</v>
      </c>
      <c r="AT88" s="21">
        <f t="shared" ca="1" si="14"/>
        <v>43</v>
      </c>
      <c r="AU88" s="21">
        <f t="shared" ca="1" si="14"/>
        <v>7</v>
      </c>
      <c r="AV88" s="21">
        <f t="shared" si="15"/>
        <v>2</v>
      </c>
      <c r="AW88" s="21">
        <f t="shared" si="16"/>
        <v>54</v>
      </c>
      <c r="AX88" s="21">
        <f t="shared" si="17"/>
        <v>27</v>
      </c>
      <c r="AY88" s="21">
        <f t="shared" si="18"/>
        <v>45</v>
      </c>
      <c r="AZ88" s="21">
        <f t="shared" si="19"/>
        <v>9</v>
      </c>
    </row>
    <row r="89" spans="23:52">
      <c r="AC89" s="7">
        <f ca="1">SUMIFS(AC53:AC88, $X53:$X88,YEAR,AC53:AC88,"&lt;&gt;#N/A")</f>
        <v>12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8</v>
      </c>
      <c r="AJ89" s="7">
        <f t="shared" ca="1" si="21"/>
        <v>1</v>
      </c>
      <c r="AK89" s="7">
        <f t="shared" ca="1" si="21"/>
        <v>1</v>
      </c>
      <c r="AN89" s="27"/>
    </row>
    <row r="90" spans="23:52">
      <c r="W90" s="7" t="s">
        <v>1484</v>
      </c>
      <c r="X90" s="2" t="s">
        <v>1914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2373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2700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7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10</v>
      </c>
      <c r="AN100" s="27"/>
    </row>
    <row r="101" spans="23:50">
      <c r="W101" s="7" t="s">
        <v>449</v>
      </c>
      <c r="X101" s="7">
        <f ca="1">SUM($AF$89:$AH$89)</f>
        <v>3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23%</v>
      </c>
      <c r="Y102" s="30">
        <f ca="1">IFERROR(X101/SUM(X100:X101),"0")</f>
        <v>0.23076923076923078</v>
      </c>
      <c r="Z102" s="7" t="str">
        <f ca="1">TEXT(Y102,"00%")</f>
        <v>23%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85
Actual YTD 年度實際:    7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2014  92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2015  49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2016  12</v>
      </c>
    </row>
    <row r="107" spans="23:50" ht="23.25">
      <c r="W107" s="7" t="s">
        <v>1479</v>
      </c>
      <c r="X107" s="42" t="str">
        <f>$X$91</f>
        <v>West Zone</v>
      </c>
    </row>
    <row r="108" spans="23:50">
      <c r="X108" s="40" t="str">
        <f>$X$92</f>
        <v>西台北地帶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R27" sqref="R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2065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2762</v>
      </c>
      <c r="E2" s="75" t="str">
        <f>$A$3</f>
        <v>土城地區</v>
      </c>
      <c r="F2" s="26" t="s">
        <v>806</v>
      </c>
      <c r="G2" s="77">
        <f>$A$6</f>
        <v>85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2763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2375</v>
      </c>
      <c r="E4" s="82">
        <f>DATE</f>
        <v>42456</v>
      </c>
      <c r="F4" s="23" t="s">
        <v>804</v>
      </c>
      <c r="G4" s="24"/>
      <c r="H4" s="84">
        <f>ROUND($G$2/12*MONTH,0)</f>
        <v>21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2376</v>
      </c>
      <c r="E5" s="83"/>
      <c r="F5" s="5" t="s">
        <v>805</v>
      </c>
      <c r="G5" s="6"/>
      <c r="H5" s="87">
        <f ca="1">TUCHENG_DISTRICT_GRAPH!$AC$89</f>
        <v>2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85</v>
      </c>
      <c r="E6" s="34" t="str">
        <f>$A$4</f>
        <v>West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2377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2157</v>
      </c>
      <c r="C12" s="64" t="str">
        <f>CONCATENATE(YEAR,":",MONTH,":",WEEK,":",WEEKDAY,":",$B12)</f>
        <v>2016:3:4:7:TUCHENG_ZL</v>
      </c>
      <c r="D12" s="64">
        <f>MATCH($C12,REPORT_DATA_BY_COMP!$A:$A,0)</f>
        <v>1043</v>
      </c>
      <c r="E12" s="65" t="str">
        <f>SUBSTITUTE(VLOOKUP($B12,COMP_LIST!$A:$AA,5,FALSE),"EL","")</f>
        <v>E. Bellingham / Ribar ZL</v>
      </c>
      <c r="F12" s="4" t="str">
        <f>VLOOKUP($B12,COMP_LIST!$A:$AA,3,FALSE)</f>
        <v>Tucheng ZL</v>
      </c>
      <c r="G12" s="4" t="str">
        <f>VLOOKUP($B12,COMP_LIST!$A:$AA,4,FALSE)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16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11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20</v>
      </c>
    </row>
    <row r="13" spans="1:19" ht="15" customHeight="1">
      <c r="A13" s="1"/>
      <c r="B13" s="1" t="s">
        <v>2161</v>
      </c>
      <c r="C13" s="64" t="str">
        <f>CONCATENATE(YEAR,":",MONTH,":",WEEK,":",WEEKDAY,":",$B13)</f>
        <v>2016:3:4:7:TUCHENG_S</v>
      </c>
      <c r="D13" s="64">
        <f>MATCH($C13,REPORT_DATA_BY_COMP!$A:$A,0)</f>
        <v>1042</v>
      </c>
      <c r="E13" s="65" t="str">
        <f>SUBSTITUTE(VLOOKUP($B13,COMP_LIST!$A:$AA,5,FALSE),"EL","")</f>
        <v>S. Good  / Davis</v>
      </c>
      <c r="F13" s="4" t="str">
        <f>VLOOKUP($B13,COMP_LIST!$A:$AA,3,FALSE)</f>
        <v>Tucheng S</v>
      </c>
      <c r="G13" s="4" t="str">
        <f>VLOOKUP($B13,COMP_LIST!$A:$AA,4,FALSE)</f>
        <v>土城姐妹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8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12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2</v>
      </c>
      <c r="S13" s="10">
        <f>IFERROR(INDEX(REPORT_DATA_BY_COMP!$A:$AH,$D13,MATCH(S$8,REPORT_DATA_BY_COMP!$A$1:$AH$1,0)), "")</f>
        <v>0</v>
      </c>
    </row>
    <row r="14" spans="1:19" ht="15" customHeight="1">
      <c r="A14" s="1"/>
      <c r="B14" s="1" t="s">
        <v>2063</v>
      </c>
      <c r="C14" s="64" t="str">
        <f>CONCATENATE(YEAR,":",MONTH,":",WEEK,":",WEEKDAY,":",$B14)</f>
        <v>2016:3:4:7:SANXIA_A_E</v>
      </c>
      <c r="D14" s="64">
        <f>MATCH($C14,REPORT_DATA_BY_COMP!$A:$A,0)</f>
        <v>1018</v>
      </c>
      <c r="E14" s="65" t="str">
        <f>SUBSTITUTE(VLOOKUP($B14,COMP_LIST!$A:$AA,5,FALSE),"EL","")</f>
        <v>E. Richards DL / Budd</v>
      </c>
      <c r="F14" s="4" t="str">
        <f>VLOOKUP($B14,COMP_LIST!$A:$AA,3,FALSE)</f>
        <v>Sanxia A E</v>
      </c>
      <c r="G14" s="4" t="str">
        <f>VLOOKUP($B14,COMP_LIST!$A:$AA,4,FALSE)</f>
        <v>三峽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2069</v>
      </c>
      <c r="C15" s="64" t="str">
        <f>CONCATENATE(YEAR,":",MONTH,":",WEEK,":",WEEKDAY,":",$B15)</f>
        <v>2016:3:4:7:SANXIA_B_E</v>
      </c>
      <c r="D15" s="64">
        <f>MATCH($C15,REPORT_DATA_BY_COMP!$A:$A,0)</f>
        <v>1019</v>
      </c>
      <c r="E15" s="65" t="str">
        <f>SUBSTITUTE(VLOOKUP($B15,COMP_LIST!$A:$AA,5,FALSE),"EL","")</f>
        <v>E. Ploeg  / Reintjes</v>
      </c>
      <c r="F15" s="4" t="str">
        <f>VLOOKUP($B15,COMP_LIST!$A:$AA,3,FALSE)</f>
        <v>Sanxia B E</v>
      </c>
      <c r="G15" s="4" t="str">
        <f>VLOOKUP($B15,COMP_LIST!$A:$AA,4,FALSE)</f>
        <v>三峽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3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8</v>
      </c>
      <c r="K16" s="11">
        <f t="shared" si="0"/>
        <v>18</v>
      </c>
      <c r="L16" s="48">
        <f t="shared" si="0"/>
        <v>0</v>
      </c>
      <c r="M16" s="57">
        <f t="shared" si="0"/>
        <v>0</v>
      </c>
      <c r="N16" s="51">
        <f t="shared" si="0"/>
        <v>36</v>
      </c>
      <c r="O16" s="11">
        <f t="shared" si="0"/>
        <v>9</v>
      </c>
      <c r="P16" s="11">
        <f t="shared" si="0"/>
        <v>35</v>
      </c>
      <c r="Q16" s="11">
        <f t="shared" si="0"/>
        <v>18</v>
      </c>
      <c r="R16" s="11">
        <f t="shared" si="0"/>
        <v>3</v>
      </c>
      <c r="S16" s="11">
        <f t="shared" si="0"/>
        <v>32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2016:3:1:7:TUCHENG</v>
      </c>
      <c r="D19" s="64">
        <f>MATCH($C19,REPORT_DATA_BY_DISTRICT!$A:$A, 0)</f>
        <v>243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24</v>
      </c>
      <c r="O19" s="10">
        <f>IFERROR(INDEX(REPORT_DATA_BY_DISTRICT!$A:$AH,$D19,MATCH(O$8,REPORT_DATA_BY_DISTRICT!$A$1:$AH$1,0)), "")</f>
        <v>8</v>
      </c>
      <c r="P19" s="10">
        <f>IFERROR(INDEX(REPORT_DATA_BY_DISTRICT!$A:$AH,$D19,MATCH(P$8,REPORT_DATA_BY_DISTRICT!$A$1:$AH$1,0)), "")</f>
        <v>39</v>
      </c>
      <c r="Q19" s="10">
        <f>IFERROR(INDEX(REPORT_DATA_BY_DISTRICT!$A:$AH,$D19,MATCH(Q$8,REPORT_DATA_BY_DISTRICT!$A$1:$AH$1,0)), "")</f>
        <v>21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34</v>
      </c>
    </row>
    <row r="20" spans="3:19" ht="15" customHeight="1">
      <c r="C20" s="64" t="str">
        <f>CONCATENATE(YEAR,":",MONTH,":2:",WEEKLY_REPORT_DAY,":", $A$1)</f>
        <v>2016:3:2:7:TUCHENG</v>
      </c>
      <c r="D20" s="64">
        <f>MATCH($C20,REPORT_DATA_BY_DISTRICT!$A:$A, 0)</f>
        <v>273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9</v>
      </c>
      <c r="K20" s="10">
        <f>IFERROR(INDEX(REPORT_DATA_BY_DISTRICT!$A:$AH,$D20,MATCH(K$8,REPORT_DATA_BY_DISTRICT!$A$1:$AH$1,0)), "")</f>
        <v>11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22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27</v>
      </c>
      <c r="Q20" s="10">
        <f>IFERROR(INDEX(REPORT_DATA_BY_DISTRICT!$A:$AH,$D20,MATCH(Q$8,REPORT_DATA_BY_DISTRICT!$A$1:$AH$1,0)), "")</f>
        <v>23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40</v>
      </c>
    </row>
    <row r="21" spans="3:19" ht="15" customHeight="1">
      <c r="C21" s="64" t="str">
        <f>CONCATENATE(YEAR,":",MONTH,":3:",WEEKLY_REPORT_DAY,":", $A$1)</f>
        <v>2016:3:3:7:TUCHENG</v>
      </c>
      <c r="D21" s="64">
        <f>MATCH($C21,REPORT_DATA_BY_DISTRICT!$A:$A, 0)</f>
        <v>302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14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28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40</v>
      </c>
      <c r="Q21" s="10">
        <f>IFERROR(INDEX(REPORT_DATA_BY_DISTRICT!$A:$AH,$D21,MATCH(Q$8,REPORT_DATA_BY_DISTRICT!$A$1:$AH$1,0)), "")</f>
        <v>31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41</v>
      </c>
    </row>
    <row r="22" spans="3:19" ht="15" customHeight="1">
      <c r="C22" s="64" t="str">
        <f>CONCATENATE(YEAR,":",MONTH,":4:",WEEKLY_REPORT_DAY,":", $A$1)</f>
        <v>2016:3:4:7:TUCHENG</v>
      </c>
      <c r="D22" s="64">
        <f>MATCH($C22,REPORT_DATA_BY_DISTRICT!$A:$A, 0)</f>
        <v>332</v>
      </c>
      <c r="E22" s="19" t="s">
        <v>798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8</v>
      </c>
      <c r="K22" s="10">
        <f>IFERROR(INDEX(REPORT_DATA_BY_DISTRICT!$A:$AH,$D22,MATCH(K$8,REPORT_DATA_BY_DISTRICT!$A$1:$AH$1,0)), "")</f>
        <v>18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36</v>
      </c>
      <c r="O22" s="10">
        <f>IFERROR(INDEX(REPORT_DATA_BY_DISTRICT!$A:$AH,$D22,MATCH(O$8,REPORT_DATA_BY_DISTRICT!$A$1:$AH$1,0)), "")</f>
        <v>9</v>
      </c>
      <c r="P22" s="10">
        <f>IFERROR(INDEX(REPORT_DATA_BY_DISTRICT!$A:$AH,$D22,MATCH(P$8,REPORT_DATA_BY_DISTRICT!$A$1:$AH$1,0)), "")</f>
        <v>35</v>
      </c>
      <c r="Q22" s="10">
        <f>IFERROR(INDEX(REPORT_DATA_BY_DISTRICT!$A:$AH,$D22,MATCH(Q$8,REPORT_DATA_BY_DISTRICT!$A$1:$AH$1,0)), "")</f>
        <v>18</v>
      </c>
      <c r="R22" s="10">
        <f>IFERROR(INDEX(REPORT_DATA_BY_DISTRICT!$A:$AH,$D22,MATCH(R$8,REPORT_DATA_BY_DISTRICT!$A$1:$AH$1,0)), "")</f>
        <v>3</v>
      </c>
      <c r="S22" s="10">
        <f>IFERROR(INDEX(REPORT_DATA_BY_DISTRICT!$A:$AH,$D22,MATCH(S$8,REPORT_DATA_BY_DISTRICT!$A$1:$AH$1,0)), "")</f>
        <v>32</v>
      </c>
    </row>
    <row r="23" spans="3:19" ht="15" customHeight="1">
      <c r="C23" s="64" t="str">
        <f>CONCATENATE(YEAR,":",MONTH,":5:",WEEKLY_REPORT_DAY,":", $A$1)</f>
        <v>2016:3:5:7:TUCHENG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29</v>
      </c>
      <c r="K24" s="17">
        <f t="shared" si="1"/>
        <v>60</v>
      </c>
      <c r="L24" s="49">
        <f t="shared" si="1"/>
        <v>0</v>
      </c>
      <c r="M24" s="17">
        <f t="shared" si="1"/>
        <v>0</v>
      </c>
      <c r="N24" s="52">
        <f t="shared" si="1"/>
        <v>110</v>
      </c>
      <c r="O24" s="17">
        <f t="shared" si="1"/>
        <v>33</v>
      </c>
      <c r="P24" s="17">
        <f t="shared" si="1"/>
        <v>141</v>
      </c>
      <c r="Q24" s="17">
        <f t="shared" si="1"/>
        <v>93</v>
      </c>
      <c r="R24" s="17">
        <f t="shared" si="1"/>
        <v>9</v>
      </c>
      <c r="S24" s="17">
        <f>SUM(S19:S23)</f>
        <v>147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9" priority="1">
      <formula>J12=""</formula>
    </cfRule>
    <cfRule type="expression" dxfId="18" priority="2">
      <formula>AND(M$9&lt;&gt;"",M12&gt;=M$9)</formula>
    </cfRule>
    <cfRule type="expression" dxfId="17" priority="3">
      <formula>AND(M$10&lt;&gt;"",M12&lt;M$10)</formula>
    </cfRule>
    <cfRule type="expression" dxfId="1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R27" sqref="R2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2016:1:2:7:TUCHENG</v>
      </c>
      <c r="AP77" s="27">
        <f t="shared" ref="AP77:AP88" ca="1" si="12">MATCH(AO77,INDIRECT(CONCATENATE($X$93,"$A:$A")),0)</f>
        <v>21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11</v>
      </c>
      <c r="AS77" s="21">
        <f t="shared" ca="1" si="13"/>
        <v>0</v>
      </c>
      <c r="AT77" s="21">
        <f t="shared" ca="1" si="13"/>
        <v>12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2016:1:3:7:TUCHENG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2016:1:4:7:TUCHENG</v>
      </c>
      <c r="AP79" s="27">
        <f t="shared" ca="1" si="12"/>
        <v>53</v>
      </c>
      <c r="AQ79" s="21">
        <f t="shared" ca="1" si="13"/>
        <v>0</v>
      </c>
      <c r="AR79" s="21">
        <f t="shared" ca="1" si="13"/>
        <v>22</v>
      </c>
      <c r="AS79" s="21">
        <f t="shared" ca="1" si="13"/>
        <v>8</v>
      </c>
      <c r="AT79" s="21">
        <f t="shared" ca="1" si="13"/>
        <v>29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2016:1:5:7:TUCHENG</v>
      </c>
      <c r="AP80" s="27">
        <f t="shared" ca="1" si="12"/>
        <v>85</v>
      </c>
      <c r="AQ80" s="21">
        <f t="shared" ca="1" si="13"/>
        <v>1</v>
      </c>
      <c r="AR80" s="21">
        <f t="shared" ca="1" si="13"/>
        <v>24</v>
      </c>
      <c r="AS80" s="21">
        <f t="shared" ca="1" si="13"/>
        <v>6</v>
      </c>
      <c r="AT80" s="21">
        <f t="shared" ca="1" si="13"/>
        <v>32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2016:2:1:7:TUCHENG</v>
      </c>
      <c r="AP81" s="27">
        <f t="shared" ca="1" si="12"/>
        <v>117</v>
      </c>
      <c r="AQ81" s="21">
        <f t="shared" ca="1" si="13"/>
        <v>0</v>
      </c>
      <c r="AR81" s="21">
        <f t="shared" ca="1" si="13"/>
        <v>22</v>
      </c>
      <c r="AS81" s="21">
        <f t="shared" ca="1" si="13"/>
        <v>6</v>
      </c>
      <c r="AT81" s="21">
        <f t="shared" ca="1" si="13"/>
        <v>28</v>
      </c>
      <c r="AU81" s="21">
        <f t="shared" ca="1" si="13"/>
        <v>1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2016:2:2:7:TUCHENG</v>
      </c>
      <c r="AP82" s="27">
        <f t="shared" ca="1" si="12"/>
        <v>149</v>
      </c>
      <c r="AQ82" s="21">
        <f t="shared" ca="1" si="13"/>
        <v>0</v>
      </c>
      <c r="AR82" s="21">
        <f t="shared" ca="1" si="13"/>
        <v>24</v>
      </c>
      <c r="AS82" s="21">
        <f t="shared" ca="1" si="13"/>
        <v>13</v>
      </c>
      <c r="AT82" s="21">
        <f t="shared" ca="1" si="13"/>
        <v>17</v>
      </c>
      <c r="AU82" s="21">
        <f t="shared" ca="1" si="13"/>
        <v>2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2016:2:3:7:TUCHENG</v>
      </c>
      <c r="AP83" s="27">
        <f t="shared" ca="1" si="12"/>
        <v>181</v>
      </c>
      <c r="AQ83" s="21">
        <f t="shared" ca="1" si="13"/>
        <v>1</v>
      </c>
      <c r="AR83" s="21">
        <f t="shared" ca="1" si="13"/>
        <v>31</v>
      </c>
      <c r="AS83" s="21">
        <f t="shared" ca="1" si="13"/>
        <v>13</v>
      </c>
      <c r="AT83" s="21">
        <f t="shared" ca="1" si="13"/>
        <v>33</v>
      </c>
      <c r="AU83" s="21">
        <f t="shared" ca="1" si="13"/>
        <v>2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2016:2:4:7:TUCHENG</v>
      </c>
      <c r="AP84" s="27">
        <f t="shared" ca="1" si="12"/>
        <v>212</v>
      </c>
      <c r="AQ84" s="21">
        <f t="shared" ca="1" si="13"/>
        <v>0</v>
      </c>
      <c r="AR84" s="21">
        <f t="shared" ca="1" si="13"/>
        <v>26</v>
      </c>
      <c r="AS84" s="21">
        <f t="shared" ca="1" si="13"/>
        <v>7</v>
      </c>
      <c r="AT84" s="21">
        <f t="shared" ca="1" si="13"/>
        <v>20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2016:3:1:7:TUCHENG</v>
      </c>
      <c r="AP85" s="27">
        <f t="shared" ca="1" si="12"/>
        <v>243</v>
      </c>
      <c r="AQ85" s="21">
        <f t="shared" ca="1" si="13"/>
        <v>0</v>
      </c>
      <c r="AR85" s="21">
        <f t="shared" ca="1" si="13"/>
        <v>24</v>
      </c>
      <c r="AS85" s="21">
        <f t="shared" ca="1" si="13"/>
        <v>8</v>
      </c>
      <c r="AT85" s="21">
        <f t="shared" ca="1" si="13"/>
        <v>21</v>
      </c>
      <c r="AU85" s="21">
        <f t="shared" ca="1" si="13"/>
        <v>3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2016:3:2:7:TUCHENG</v>
      </c>
      <c r="AP86" s="27">
        <f t="shared" ca="1" si="12"/>
        <v>273</v>
      </c>
      <c r="AQ86" s="21">
        <f t="shared" ca="1" si="13"/>
        <v>0</v>
      </c>
      <c r="AR86" s="21">
        <f t="shared" ca="1" si="13"/>
        <v>22</v>
      </c>
      <c r="AS86" s="21">
        <f t="shared" ca="1" si="13"/>
        <v>8</v>
      </c>
      <c r="AT86" s="21">
        <f t="shared" ca="1" si="13"/>
        <v>23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2016:3:3:7:TUCHENG</v>
      </c>
      <c r="AP87" s="27">
        <f t="shared" ca="1" si="12"/>
        <v>302</v>
      </c>
      <c r="AQ87" s="21">
        <f t="shared" ca="1" si="13"/>
        <v>0</v>
      </c>
      <c r="AR87" s="21">
        <f t="shared" ca="1" si="13"/>
        <v>28</v>
      </c>
      <c r="AS87" s="21">
        <f t="shared" ca="1" si="13"/>
        <v>8</v>
      </c>
      <c r="AT87" s="21">
        <f t="shared" ca="1" si="13"/>
        <v>31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2016:3:4:7:TUCHENG</v>
      </c>
      <c r="AP88" s="27">
        <f t="shared" ca="1" si="12"/>
        <v>332</v>
      </c>
      <c r="AQ88" s="21">
        <f t="shared" ca="1" si="13"/>
        <v>0</v>
      </c>
      <c r="AR88" s="21">
        <f t="shared" ca="1" si="13"/>
        <v>36</v>
      </c>
      <c r="AS88" s="21">
        <f t="shared" ca="1" si="13"/>
        <v>9</v>
      </c>
      <c r="AT88" s="21">
        <f t="shared" ca="1" si="13"/>
        <v>18</v>
      </c>
      <c r="AU88" s="21">
        <f t="shared" ca="1" si="13"/>
        <v>3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2065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2762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2763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Tucheng District</v>
      </c>
    </row>
    <row r="108" spans="23:50">
      <c r="X108" s="40" t="str">
        <f>$X$92</f>
        <v>土城地區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R27" sqref="R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1929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2764</v>
      </c>
      <c r="E2" s="75" t="str">
        <f>$A$3</f>
        <v>新莊地區</v>
      </c>
      <c r="F2" s="26" t="s">
        <v>806</v>
      </c>
      <c r="G2" s="77">
        <f>$A$6</f>
        <v>85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2765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2375</v>
      </c>
      <c r="E4" s="82">
        <f>DATE</f>
        <v>42456</v>
      </c>
      <c r="F4" s="23" t="s">
        <v>804</v>
      </c>
      <c r="G4" s="24"/>
      <c r="H4" s="84">
        <f>ROUND($G$2/12*MONTH,0)</f>
        <v>21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2376</v>
      </c>
      <c r="E5" s="83"/>
      <c r="F5" s="5" t="s">
        <v>805</v>
      </c>
      <c r="G5" s="6"/>
      <c r="H5" s="87">
        <f ca="1">XINZHUANG_DISTRICT_GRAPH!$AC$89</f>
        <v>3</v>
      </c>
      <c r="I5" s="88"/>
      <c r="J5" s="88"/>
      <c r="K5" s="89"/>
      <c r="L5" s="45">
        <f>$M$22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85</v>
      </c>
      <c r="E6" s="34" t="str">
        <f>$A$4</f>
        <v>West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2378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1927</v>
      </c>
      <c r="C12" s="64" t="str">
        <f>CONCATENATE(YEAR,":",MONTH,":",WEEK,":",WEEKDAY,":",$B12)</f>
        <v>2016:3:4:7:DANFENG_E</v>
      </c>
      <c r="D12" s="64">
        <f>MATCH($C12,REPORT_DATA_BY_COMP!$A:$A,0)</f>
        <v>989</v>
      </c>
      <c r="E12" s="65" t="str">
        <f>SUBSTITUTE(VLOOKUP($B12,COMP_LIST!$A:$AA,5,FALSE),"EL","")</f>
        <v xml:space="preserve">E. Lin DL / Okeson </v>
      </c>
      <c r="F12" s="4" t="str">
        <f>VLOOKUP($B12,COMP_LIST!$A:$AA,3,FALSE)</f>
        <v>Danfeng E</v>
      </c>
      <c r="G12" s="4" t="str">
        <f>VLOOKUP($B12,COMP_LIST!$A:$AA,4,FALSE)</f>
        <v>丹鳳長老</v>
      </c>
      <c r="H12" s="10">
        <f>IFERROR(INDEX(REPORT_DATA_BY_COMP!$A:$AH,$D12,MATCH(H$8,REPORT_DATA_BY_COMP!$A$1:$AH$1,0)), "")</f>
        <v>2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5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3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6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2081</v>
      </c>
      <c r="C13" s="64" t="str">
        <f>CONCATENATE(YEAR,":",MONTH,":",WEEK,":",WEEKDAY,":",$B13)</f>
        <v>2016:3:4:7:SIYUAN_E</v>
      </c>
      <c r="D13" s="64">
        <f>MATCH($C13,REPORT_DATA_BY_COMP!$A:$A,0)</f>
        <v>1022</v>
      </c>
      <c r="E13" s="65" t="str">
        <f>SUBSTITUTE(VLOOKUP($B13,COMP_LIST!$A:$AA,5,FALSE),"EL","")</f>
        <v>E. Tang / Petermann</v>
      </c>
      <c r="F13" s="4" t="str">
        <f>VLOOKUP($B13,COMP_LIST!$A:$AA,3,FALSE)</f>
        <v>Siyuan E</v>
      </c>
      <c r="G13" s="4" t="str">
        <f>VLOOKUP($B13,COMP_LIST!$A:$AA,4,FALSE)</f>
        <v>思源長老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/>
      <c r="E14" s="8" t="s">
        <v>819</v>
      </c>
      <c r="F14" s="9"/>
      <c r="G14" s="9"/>
      <c r="H14" s="11">
        <f t="shared" ref="H14:S14" si="0">SUM(H12:H13)</f>
        <v>2</v>
      </c>
      <c r="I14" s="11">
        <f t="shared" si="0"/>
        <v>0</v>
      </c>
      <c r="J14" s="11">
        <f t="shared" si="0"/>
        <v>6</v>
      </c>
      <c r="K14" s="11">
        <f t="shared" si="0"/>
        <v>2</v>
      </c>
      <c r="L14" s="48">
        <f t="shared" si="0"/>
        <v>3</v>
      </c>
      <c r="M14" s="57">
        <f t="shared" si="0"/>
        <v>0</v>
      </c>
      <c r="N14" s="51">
        <f t="shared" si="0"/>
        <v>10</v>
      </c>
      <c r="O14" s="11">
        <f t="shared" si="0"/>
        <v>8</v>
      </c>
      <c r="P14" s="11">
        <f t="shared" si="0"/>
        <v>17</v>
      </c>
      <c r="Q14" s="11">
        <f t="shared" si="0"/>
        <v>4</v>
      </c>
      <c r="R14" s="11">
        <f t="shared" si="0"/>
        <v>1</v>
      </c>
      <c r="S14" s="11">
        <f t="shared" si="0"/>
        <v>10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2016:3:1:7:XINZHUANG</v>
      </c>
      <c r="D17" s="64">
        <f>MATCH($C17,REPORT_DATA_BY_DISTRICT!$A:$A, 0)</f>
        <v>248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3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4</v>
      </c>
      <c r="L17" s="10">
        <f>IFERROR(INDEX(REPORT_DATA_BY_DISTRICT!$A:$AH,$D17,MATCH(L$8,REPORT_DATA_BY_DISTRICT!$A$1:$AH$1,0)), "")</f>
        <v>1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2</v>
      </c>
      <c r="P17" s="10">
        <f>IFERROR(INDEX(REPORT_DATA_BY_DISTRICT!$A:$AH,$D17,MATCH(P$8,REPORT_DATA_BY_DISTRICT!$A$1:$AH$1,0)), "")</f>
        <v>15</v>
      </c>
      <c r="Q17" s="10">
        <f>IFERROR(INDEX(REPORT_DATA_BY_DISTRICT!$A:$AH,$D17,MATCH(Q$8,REPORT_DATA_BY_DISTRICT!$A$1:$AH$1,0)), "")</f>
        <v>8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2016:3:2:7:XINZHUANG</v>
      </c>
      <c r="D18" s="64">
        <f>MATCH($C18,REPORT_DATA_BY_DISTRICT!$A:$A, 0)</f>
        <v>277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4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1</v>
      </c>
      <c r="N18" s="10">
        <f>IFERROR(INDEX(REPORT_DATA_BY_DISTRICT!$A:$AH,$D18,MATCH(N$8,REPORT_DATA_BY_DISTRICT!$A$1:$AH$1,0)), "")</f>
        <v>7</v>
      </c>
      <c r="O18" s="10">
        <f>IFERROR(INDEX(REPORT_DATA_BY_DISTRICT!$A:$AH,$D18,MATCH(O$8,REPORT_DATA_BY_DISTRICT!$A$1:$AH$1,0)), "")</f>
        <v>2</v>
      </c>
      <c r="P18" s="10">
        <f>IFERROR(INDEX(REPORT_DATA_BY_DISTRICT!$A:$AH,$D18,MATCH(P$8,REPORT_DATA_BY_DISTRICT!$A$1:$AH$1,0)), "")</f>
        <v>13</v>
      </c>
      <c r="Q18" s="10">
        <f>IFERROR(INDEX(REPORT_DATA_BY_DISTRICT!$A:$AH,$D18,MATCH(Q$8,REPORT_DATA_BY_DISTRICT!$A$1:$AH$1,0)), "")</f>
        <v>6</v>
      </c>
      <c r="R18" s="10">
        <f>IFERROR(INDEX(REPORT_DATA_BY_DISTRICT!$A:$AH,$D18,MATCH(R$8,REPORT_DATA_BY_DISTRICT!$A$1:$AH$1,0)), "")</f>
        <v>3</v>
      </c>
      <c r="S18" s="10">
        <f>IFERROR(INDEX(REPORT_DATA_BY_DISTRICT!$A:$AH,$D18,MATCH(S$8,REPORT_DATA_BY_DISTRICT!$A$1:$AH$1,0)), "")</f>
        <v>18</v>
      </c>
    </row>
    <row r="19" spans="3:19" ht="15" customHeight="1">
      <c r="C19" s="64" t="str">
        <f>CONCATENATE(YEAR,":",MONTH,":3:",WEEKLY_REPORT_DAY,":", $A$1)</f>
        <v>2016:3:3:7:XINZHUANG</v>
      </c>
      <c r="D19" s="64">
        <f>MATCH($C19,REPORT_DATA_BY_DISTRICT!$A:$A, 0)</f>
        <v>307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2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19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21</v>
      </c>
    </row>
    <row r="20" spans="3:19" ht="15" customHeight="1">
      <c r="C20" s="64" t="str">
        <f>CONCATENATE(YEAR,":",MONTH,":4:",WEEKLY_REPORT_DAY,":", $A$1)</f>
        <v>2016:3:4:7:XINZHUANG</v>
      </c>
      <c r="D20" s="64">
        <f>MATCH($C20,REPORT_DATA_BY_DISTRICT!$A:$A, 0)</f>
        <v>336</v>
      </c>
      <c r="E20" s="19" t="s">
        <v>798</v>
      </c>
      <c r="F20" s="13"/>
      <c r="G20" s="13"/>
      <c r="H20" s="10">
        <f>IFERROR(INDEX(REPORT_DATA_BY_DISTRICT!$A:$AH,$D20,MATCH(H$8,REPORT_DATA_BY_DISTRICT!$A$1:$AH$1,0)), "")</f>
        <v>2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2</v>
      </c>
      <c r="L20" s="10">
        <f>IFERROR(INDEX(REPORT_DATA_BY_DISTRICT!$A:$AH,$D20,MATCH(L$8,REPORT_DATA_BY_DISTRICT!$A$1:$AH$1,0)), "")</f>
        <v>3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10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17</v>
      </c>
      <c r="Q20" s="10">
        <f>IFERROR(INDEX(REPORT_DATA_BY_DISTRICT!$A:$AH,$D20,MATCH(Q$8,REPORT_DATA_BY_DISTRICT!$A$1:$AH$1,0)), "")</f>
        <v>4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10</v>
      </c>
    </row>
    <row r="21" spans="3:19" ht="15" customHeight="1">
      <c r="C21" s="64" t="str">
        <f>CONCATENATE(YEAR,":",MONTH,":5:",WEEKLY_REPORT_DAY,":", $A$1)</f>
        <v>2016:3:5:7:XINZHUANG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2</v>
      </c>
      <c r="I22" s="17">
        <f t="shared" ref="I22:R22" si="1">SUM(I17:I21)</f>
        <v>3</v>
      </c>
      <c r="J22" s="17">
        <f t="shared" si="1"/>
        <v>21</v>
      </c>
      <c r="K22" s="17">
        <f t="shared" si="1"/>
        <v>12</v>
      </c>
      <c r="L22" s="49">
        <f t="shared" si="1"/>
        <v>4</v>
      </c>
      <c r="M22" s="17">
        <f t="shared" si="1"/>
        <v>1</v>
      </c>
      <c r="N22" s="52">
        <f t="shared" si="1"/>
        <v>40</v>
      </c>
      <c r="O22" s="17">
        <f t="shared" si="1"/>
        <v>21</v>
      </c>
      <c r="P22" s="17">
        <f t="shared" si="1"/>
        <v>64</v>
      </c>
      <c r="Q22" s="17">
        <f t="shared" si="1"/>
        <v>31</v>
      </c>
      <c r="R22" s="17">
        <f t="shared" si="1"/>
        <v>7</v>
      </c>
      <c r="S22" s="17">
        <f>SUM(S17:S21)</f>
        <v>63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5" priority="1">
      <formula>J12=""</formula>
    </cfRule>
    <cfRule type="expression" dxfId="14" priority="2">
      <formula>AND(M$9&lt;&gt;"",M12&gt;=M$9)</formula>
    </cfRule>
    <cfRule type="expression" dxfId="13" priority="3">
      <formula>AND(M$10&lt;&gt;"",M12&lt;M$10)</formula>
    </cfRule>
    <cfRule type="expression" dxfId="1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R27" sqref="R2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2016:1:2:7:XINZHUANG</v>
      </c>
      <c r="AP77" s="27">
        <f t="shared" ref="AP77:AP88" ca="1" si="12">MATCH(AO77,INDIRECT(CONCATENATE($X$93,"$A:$A")),0)</f>
        <v>26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13</v>
      </c>
      <c r="AS77" s="21">
        <f t="shared" ca="1" si="13"/>
        <v>0</v>
      </c>
      <c r="AT77" s="21">
        <f t="shared" ca="1" si="13"/>
        <v>0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2016:1:3:7:XINZHUANG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2016:1:4:7:XINZHUANG</v>
      </c>
      <c r="AP79" s="27">
        <f t="shared" ca="1" si="12"/>
        <v>58</v>
      </c>
      <c r="AQ79" s="21">
        <f t="shared" ca="1" si="13"/>
        <v>1</v>
      </c>
      <c r="AR79" s="21">
        <f t="shared" ca="1" si="13"/>
        <v>12</v>
      </c>
      <c r="AS79" s="21">
        <f t="shared" ca="1" si="13"/>
        <v>3</v>
      </c>
      <c r="AT79" s="21">
        <f t="shared" ca="1" si="13"/>
        <v>5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2016:1:5:7:XINZHUANG</v>
      </c>
      <c r="AP80" s="27">
        <f t="shared" ca="1" si="12"/>
        <v>90</v>
      </c>
      <c r="AQ80" s="21">
        <f t="shared" ca="1" si="13"/>
        <v>1</v>
      </c>
      <c r="AR80" s="21">
        <f t="shared" ca="1" si="13"/>
        <v>12</v>
      </c>
      <c r="AS80" s="21">
        <f t="shared" ca="1" si="13"/>
        <v>4</v>
      </c>
      <c r="AT80" s="21">
        <f t="shared" ca="1" si="13"/>
        <v>8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2016:2:1:7:XINZHUANG</v>
      </c>
      <c r="AP81" s="27">
        <f t="shared" ca="1" si="12"/>
        <v>122</v>
      </c>
      <c r="AQ81" s="21">
        <f t="shared" ca="1" si="13"/>
        <v>0</v>
      </c>
      <c r="AR81" s="21">
        <f t="shared" ca="1" si="13"/>
        <v>11</v>
      </c>
      <c r="AS81" s="21">
        <f t="shared" ca="1" si="13"/>
        <v>0</v>
      </c>
      <c r="AT81" s="21">
        <f t="shared" ca="1" si="13"/>
        <v>3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2016:2:2:7:XINZHUANG</v>
      </c>
      <c r="AP82" s="27">
        <f t="shared" ca="1" si="12"/>
        <v>154</v>
      </c>
      <c r="AQ82" s="21">
        <f t="shared" ca="1" si="13"/>
        <v>0</v>
      </c>
      <c r="AR82" s="21">
        <f t="shared" ca="1" si="13"/>
        <v>12</v>
      </c>
      <c r="AS82" s="21">
        <f t="shared" ca="1" si="13"/>
        <v>2</v>
      </c>
      <c r="AT82" s="21">
        <f t="shared" ca="1" si="13"/>
        <v>8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2016:2:3:7:XINZHUANG</v>
      </c>
      <c r="AP83" s="27">
        <f t="shared" ca="1" si="12"/>
        <v>186</v>
      </c>
      <c r="AQ83" s="21">
        <f t="shared" ca="1" si="13"/>
        <v>0</v>
      </c>
      <c r="AR83" s="21">
        <f t="shared" ca="1" si="13"/>
        <v>8</v>
      </c>
      <c r="AS83" s="21">
        <f t="shared" ca="1" si="13"/>
        <v>3</v>
      </c>
      <c r="AT83" s="21">
        <f t="shared" ca="1" si="13"/>
        <v>4</v>
      </c>
      <c r="AU83" s="21">
        <f t="shared" ca="1" si="13"/>
        <v>0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2016:2:4:7:XINZHUANG</v>
      </c>
      <c r="AP84" s="27">
        <f t="shared" ca="1" si="12"/>
        <v>217</v>
      </c>
      <c r="AQ84" s="21">
        <f t="shared" ca="1" si="13"/>
        <v>0</v>
      </c>
      <c r="AR84" s="21">
        <f t="shared" ca="1" si="13"/>
        <v>11</v>
      </c>
      <c r="AS84" s="21">
        <f t="shared" ca="1" si="13"/>
        <v>6</v>
      </c>
      <c r="AT84" s="21">
        <f t="shared" ca="1" si="13"/>
        <v>7</v>
      </c>
      <c r="AU84" s="21">
        <f t="shared" ca="1" si="13"/>
        <v>2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2016:3:1:7:XINZHUANG</v>
      </c>
      <c r="AP85" s="27">
        <f t="shared" ca="1" si="12"/>
        <v>248</v>
      </c>
      <c r="AQ85" s="21">
        <f t="shared" ca="1" si="13"/>
        <v>0</v>
      </c>
      <c r="AR85" s="21">
        <f t="shared" ca="1" si="13"/>
        <v>9</v>
      </c>
      <c r="AS85" s="21">
        <f t="shared" ca="1" si="13"/>
        <v>2</v>
      </c>
      <c r="AT85" s="21">
        <f t="shared" ca="1" si="13"/>
        <v>8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2016:3:2:7:XINZHUANG</v>
      </c>
      <c r="AP86" s="27">
        <f t="shared" ca="1" si="12"/>
        <v>277</v>
      </c>
      <c r="AQ86" s="21">
        <f t="shared" ca="1" si="13"/>
        <v>1</v>
      </c>
      <c r="AR86" s="21">
        <f t="shared" ca="1" si="13"/>
        <v>7</v>
      </c>
      <c r="AS86" s="21">
        <f t="shared" ca="1" si="13"/>
        <v>2</v>
      </c>
      <c r="AT86" s="21">
        <f t="shared" ca="1" si="13"/>
        <v>6</v>
      </c>
      <c r="AU86" s="21">
        <f t="shared" ca="1" si="13"/>
        <v>3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2016:3:3:7:XINZHUANG</v>
      </c>
      <c r="AP87" s="27">
        <f t="shared" ca="1" si="12"/>
        <v>307</v>
      </c>
      <c r="AQ87" s="21">
        <f t="shared" ca="1" si="13"/>
        <v>0</v>
      </c>
      <c r="AR87" s="21">
        <f t="shared" ca="1" si="13"/>
        <v>14</v>
      </c>
      <c r="AS87" s="21">
        <f t="shared" ca="1" si="13"/>
        <v>9</v>
      </c>
      <c r="AT87" s="21">
        <f t="shared" ca="1" si="13"/>
        <v>13</v>
      </c>
      <c r="AU87" s="21">
        <f t="shared" ca="1" si="13"/>
        <v>3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2016:3:4:7:XINZHUANG</v>
      </c>
      <c r="AP88" s="27">
        <f t="shared" ca="1" si="12"/>
        <v>336</v>
      </c>
      <c r="AQ88" s="21">
        <f t="shared" ca="1" si="13"/>
        <v>0</v>
      </c>
      <c r="AR88" s="21">
        <f t="shared" ca="1" si="13"/>
        <v>10</v>
      </c>
      <c r="AS88" s="21">
        <f t="shared" ca="1" si="13"/>
        <v>8</v>
      </c>
      <c r="AT88" s="21">
        <f t="shared" ca="1" si="13"/>
        <v>4</v>
      </c>
      <c r="AU88" s="21">
        <f t="shared" ca="1" si="13"/>
        <v>1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1929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2764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2765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Xinzhuang District</v>
      </c>
    </row>
    <row r="108" spans="23:50">
      <c r="X108" s="40" t="str">
        <f>$X$92</f>
        <v>新莊地區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R27" sqref="R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1913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2766</v>
      </c>
      <c r="E2" s="75" t="str">
        <f>$A$3</f>
        <v>板橋地區</v>
      </c>
      <c r="F2" s="26" t="s">
        <v>806</v>
      </c>
      <c r="G2" s="77">
        <f>$A$6</f>
        <v>85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2767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2375</v>
      </c>
      <c r="E4" s="82">
        <f>DATE</f>
        <v>42456</v>
      </c>
      <c r="F4" s="23" t="s">
        <v>804</v>
      </c>
      <c r="G4" s="24"/>
      <c r="H4" s="84">
        <f>ROUND($G$2/12*MONTH,0)</f>
        <v>21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2376</v>
      </c>
      <c r="E5" s="83"/>
      <c r="F5" s="5" t="s">
        <v>805</v>
      </c>
      <c r="G5" s="6"/>
      <c r="H5" s="87">
        <f ca="1">BANQIAO_DISTRICT_GRAPH!$AC$89</f>
        <v>4</v>
      </c>
      <c r="I5" s="88"/>
      <c r="J5" s="88"/>
      <c r="K5" s="89"/>
      <c r="L5" s="45">
        <f>$M$23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85</v>
      </c>
      <c r="E6" s="34" t="str">
        <f>$A$4</f>
        <v>West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2379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2186</v>
      </c>
      <c r="C12" s="64" t="str">
        <f>CONCATENATE(YEAR,":",MONTH,":",WEEK,":",WEEKDAY,":",$B12)</f>
        <v>2016:3:4:7:XINBAN_E</v>
      </c>
      <c r="D12" s="64">
        <f>MATCH($C12,REPORT_DATA_BY_COMP!$A:$A,0)</f>
        <v>1048</v>
      </c>
      <c r="E12" s="65" t="str">
        <f>SUBSTITUTE(VLOOKUP($B12,COMP_LIST!$A:$AA,5,FALSE),"EL","")</f>
        <v>E. Robinson / Robbins</v>
      </c>
      <c r="F12" s="4" t="str">
        <f>VLOOKUP($B12,COMP_LIST!$A:$AA,3,FALSE)</f>
        <v>Xinban E</v>
      </c>
      <c r="G12" s="4" t="str">
        <f>VLOOKUP($B12,COMP_LIST!$A:$AA,4,FALSE)</f>
        <v>新板長老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3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4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2196</v>
      </c>
      <c r="C13" s="64" t="str">
        <f>CONCATENATE(YEAR,":",MONTH,":",WEEK,":",WEEKDAY,":",$B13)</f>
        <v>2016:3:4:7:XINPU_E</v>
      </c>
      <c r="D13" s="64">
        <f>MATCH($C13,REPORT_DATA_BY_COMP!$A:$A,0)</f>
        <v>1051</v>
      </c>
      <c r="E13" s="65" t="str">
        <f>SUBSTITUTE(VLOOKUP($B13,COMP_LIST!$A:$AA,5,FALSE),"EL","")</f>
        <v>E. Clawson DL / Landes</v>
      </c>
      <c r="F13" s="4" t="str">
        <f>VLOOKUP($B13,COMP_LIST!$A:$AA,3,FALSE)</f>
        <v>Xinpu E</v>
      </c>
      <c r="G13" s="4" t="str">
        <f>VLOOKUP($B13,COMP_LIST!$A:$AA,4,FALSE)</f>
        <v>新埔長老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8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1911</v>
      </c>
      <c r="C14" s="64" t="str">
        <f>CONCATENATE(YEAR,":",MONTH,":",WEEK,":",WEEKDAY,":",$B14)</f>
        <v>2016:3:4:7:BANQIAO_S</v>
      </c>
      <c r="D14" s="64">
        <f>MATCH($C14,REPORT_DATA_BY_COMP!$A:$A,0)</f>
        <v>986</v>
      </c>
      <c r="E14" s="65" t="str">
        <f>SUBSTITUTE(VLOOKUP($B14,COMP_LIST!$A:$AA,5,FALSE),"EL","")</f>
        <v>S. Hendricks  / Li</v>
      </c>
      <c r="F14" s="4" t="str">
        <f>VLOOKUP($B14,COMP_LIST!$A:$AA,3,FALSE)</f>
        <v>Banqiao S</v>
      </c>
      <c r="G14" s="4" t="str">
        <f>VLOOKUP($B14,COMP_LIST!$A:$AA,4,FALSE)</f>
        <v>板橋姐妹</v>
      </c>
      <c r="H14" s="10">
        <f>IFERROR(INDEX(REPORT_DATA_BY_COMP!$A:$AH,$D14,MATCH(H$8,REPORT_DATA_BY_COMP!$A$1:$AH$1,0)), "")</f>
        <v>1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3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2</v>
      </c>
    </row>
    <row r="15" spans="1:19" ht="15" customHeight="1">
      <c r="A15" s="1"/>
      <c r="B15" s="1"/>
      <c r="E15" s="8" t="s">
        <v>819</v>
      </c>
      <c r="F15" s="9"/>
      <c r="G15" s="9"/>
      <c r="H15" s="11">
        <f t="shared" ref="H15:S15" si="0">SUM(H12:H14)</f>
        <v>1</v>
      </c>
      <c r="I15" s="11">
        <f t="shared" si="0"/>
        <v>1</v>
      </c>
      <c r="J15" s="11">
        <f t="shared" si="0"/>
        <v>3</v>
      </c>
      <c r="K15" s="11">
        <f t="shared" si="0"/>
        <v>3</v>
      </c>
      <c r="L15" s="48">
        <f t="shared" si="0"/>
        <v>1</v>
      </c>
      <c r="M15" s="57">
        <f t="shared" si="0"/>
        <v>0</v>
      </c>
      <c r="N15" s="51">
        <f t="shared" si="0"/>
        <v>8</v>
      </c>
      <c r="O15" s="11">
        <f t="shared" si="0"/>
        <v>6</v>
      </c>
      <c r="P15" s="11">
        <f t="shared" si="0"/>
        <v>11</v>
      </c>
      <c r="Q15" s="11">
        <f t="shared" si="0"/>
        <v>21</v>
      </c>
      <c r="R15" s="11">
        <f t="shared" si="0"/>
        <v>3</v>
      </c>
      <c r="S15" s="11">
        <f t="shared" si="0"/>
        <v>16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2703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2016:3:1:7:BANQIAO</v>
      </c>
      <c r="D18" s="64">
        <f>MATCH($C18,REPORT_DATA_BY_DISTRICT!$A:$A, 0)</f>
        <v>226</v>
      </c>
      <c r="E18" s="19" t="s">
        <v>796</v>
      </c>
      <c r="F18" s="13"/>
      <c r="G18" s="13"/>
      <c r="H18" s="10">
        <f>IFERROR(INDEX(REPORT_DATA_BY_DISTRICT!$A:$AH,$D18,MATCH(H$8,REPORT_DATA_BY_DISTRICT!$A$1:$AH$1,0)), "")</f>
        <v>1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8</v>
      </c>
      <c r="K18" s="10">
        <f>IFERROR(INDEX(REPORT_DATA_BY_DISTRICT!$A:$AH,$D18,MATCH(K$8,REPORT_DATA_BY_DISTRICT!$A$1:$AH$1,0)), "")</f>
        <v>8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24</v>
      </c>
      <c r="O18" s="10">
        <f>IFERROR(INDEX(REPORT_DATA_BY_DISTRICT!$A:$AH,$D18,MATCH(O$8,REPORT_DATA_BY_DISTRICT!$A$1:$AH$1,0)), "")</f>
        <v>5</v>
      </c>
      <c r="P18" s="10">
        <f>IFERROR(INDEX(REPORT_DATA_BY_DISTRICT!$A:$AH,$D18,MATCH(P$8,REPORT_DATA_BY_DISTRICT!$A$1:$AH$1,0)), "")</f>
        <v>29</v>
      </c>
      <c r="Q18" s="10">
        <f>IFERROR(INDEX(REPORT_DATA_BY_DISTRICT!$A:$AH,$D18,MATCH(Q$8,REPORT_DATA_BY_DISTRICT!$A$1:$AH$1,0)), "")</f>
        <v>12</v>
      </c>
      <c r="R18" s="10">
        <f>IFERROR(INDEX(REPORT_DATA_BY_DISTRICT!$A:$AH,$D18,MATCH(R$8,REPORT_DATA_BY_DISTRICT!$A$1:$AH$1,0)), "")</f>
        <v>3</v>
      </c>
      <c r="S18" s="10">
        <f>IFERROR(INDEX(REPORT_DATA_BY_DISTRICT!$A:$AH,$D18,MATCH(S$8,REPORT_DATA_BY_DISTRICT!$A$1:$AH$1,0)), "")</f>
        <v>31</v>
      </c>
    </row>
    <row r="19" spans="3:19" ht="15" customHeight="1">
      <c r="C19" s="64" t="str">
        <f>CONCATENATE(YEAR,":",MONTH,":2:",WEEKLY_REPORT_DAY,":", $A$1)</f>
        <v>2016:3:2:7:BANQIAO</v>
      </c>
      <c r="D19" s="64">
        <f>MATCH($C19,REPORT_DATA_BY_DISTRICT!$A:$A, 0)</f>
        <v>257</v>
      </c>
      <c r="E19" s="19" t="s">
        <v>795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14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12</v>
      </c>
    </row>
    <row r="20" spans="3:19" ht="15" customHeight="1">
      <c r="C20" s="64" t="str">
        <f>CONCATENATE(YEAR,":",MONTH,":3:",WEEKLY_REPORT_DAY,":", $A$1)</f>
        <v>2016:3:3:7:BANQIAO</v>
      </c>
      <c r="D20" s="64">
        <f>MATCH($C20,REPORT_DATA_BY_DISTRICT!$A:$A, 0)</f>
        <v>286</v>
      </c>
      <c r="E20" s="19" t="s">
        <v>797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12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9</v>
      </c>
      <c r="Q20" s="10">
        <f>IFERROR(INDEX(REPORT_DATA_BY_DISTRICT!$A:$AH,$D20,MATCH(Q$8,REPORT_DATA_BY_DISTRICT!$A$1:$AH$1,0)), "")</f>
        <v>13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CONCATENATE(YEAR,":",MONTH,":4:",WEEKLY_REPORT_DAY,":", $A$1)</f>
        <v>2016:3:4:7:BANQIAO</v>
      </c>
      <c r="D21" s="64">
        <f>MATCH($C21,REPORT_DATA_BY_DISTRICT!$A:$A, 0)</f>
        <v>316</v>
      </c>
      <c r="E21" s="19" t="s">
        <v>798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3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8</v>
      </c>
      <c r="O21" s="10">
        <f>IFERROR(INDEX(REPORT_DATA_BY_DISTRICT!$A:$AH,$D21,MATCH(O$8,REPORT_DATA_BY_DISTRICT!$A$1:$AH$1,0)), "")</f>
        <v>6</v>
      </c>
      <c r="P21" s="10">
        <f>IFERROR(INDEX(REPORT_DATA_BY_DISTRICT!$A:$AH,$D21,MATCH(P$8,REPORT_DATA_BY_DISTRICT!$A$1:$AH$1,0)), "")</f>
        <v>11</v>
      </c>
      <c r="Q21" s="10">
        <f>IFERROR(INDEX(REPORT_DATA_BY_DISTRICT!$A:$AH,$D21,MATCH(Q$8,REPORT_DATA_BY_DISTRICT!$A$1:$AH$1,0)), "")</f>
        <v>21</v>
      </c>
      <c r="R21" s="10">
        <f>IFERROR(INDEX(REPORT_DATA_BY_DISTRICT!$A:$AH,$D21,MATCH(R$8,REPORT_DATA_BY_DISTRICT!$A$1:$AH$1,0)), "")</f>
        <v>3</v>
      </c>
      <c r="S21" s="10">
        <f>IFERROR(INDEX(REPORT_DATA_BY_DISTRICT!$A:$AH,$D21,MATCH(S$8,REPORT_DATA_BY_DISTRICT!$A$1:$AH$1,0)), "")</f>
        <v>16</v>
      </c>
    </row>
    <row r="22" spans="3:19" ht="15" customHeight="1">
      <c r="C22" s="64" t="str">
        <f>CONCATENATE(YEAR,":",MONTH,":5:",WEEKLY_REPORT_DAY,":", $A$1)</f>
        <v>2016:3:5:7:BANQIAO</v>
      </c>
      <c r="D22" s="64" t="e">
        <f>MATCH($C22,REPORT_DATA_BY_DISTRICT!$A:$A, 0)</f>
        <v>#N/A</v>
      </c>
      <c r="E22" s="19" t="s">
        <v>799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819</v>
      </c>
      <c r="F23" s="14"/>
      <c r="G23" s="14"/>
      <c r="H23" s="17">
        <f>SUM(H18:H22)</f>
        <v>3</v>
      </c>
      <c r="I23" s="17">
        <f t="shared" ref="I23:R23" si="1">SUM(I18:I22)</f>
        <v>3</v>
      </c>
      <c r="J23" s="17">
        <f t="shared" si="1"/>
        <v>19</v>
      </c>
      <c r="K23" s="17">
        <f t="shared" si="1"/>
        <v>21</v>
      </c>
      <c r="L23" s="49">
        <f t="shared" si="1"/>
        <v>2</v>
      </c>
      <c r="M23" s="17">
        <f t="shared" si="1"/>
        <v>0</v>
      </c>
      <c r="N23" s="52">
        <f t="shared" si="1"/>
        <v>58</v>
      </c>
      <c r="O23" s="17">
        <f t="shared" si="1"/>
        <v>26</v>
      </c>
      <c r="P23" s="17">
        <f t="shared" si="1"/>
        <v>67</v>
      </c>
      <c r="Q23" s="17">
        <f t="shared" si="1"/>
        <v>60</v>
      </c>
      <c r="R23" s="17">
        <f t="shared" si="1"/>
        <v>7</v>
      </c>
      <c r="S23" s="17">
        <f>SUM(S18:S22)</f>
        <v>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1" priority="1">
      <formula>J12=""</formula>
    </cfRule>
    <cfRule type="expression" dxfId="10" priority="2">
      <formula>AND(M$9&lt;&gt;"",M12&gt;=M$9)</formula>
    </cfRule>
    <cfRule type="expression" dxfId="9" priority="3">
      <formula>AND(M$10&lt;&gt;"",M12&lt;M$10)</formula>
    </cfRule>
    <cfRule type="expression" dxfId="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34" zoomScale="85" zoomScaleNormal="85" workbookViewId="0">
      <selection activeCell="R27" sqref="R2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42379</v>
      </c>
      <c r="AN77" s="27">
        <f t="shared" ref="AN77:AN88" si="10">WEEKNUM(AM77,2)-WEEKNUM(DATE(YEAR(AM77),MONTH(AM77),1),2)+1</f>
        <v>2</v>
      </c>
      <c r="AO77" s="28" t="str">
        <f t="shared" ref="AO77:AO88" si="11">CONCATENATE(YEAR(AM77),":",MONTH(AM77),":",AN77,":",WEEKLY_REPORT_DAY,":", $X$90)</f>
        <v>2016:1:2:7:BANQIAO</v>
      </c>
      <c r="AP77" s="27">
        <f t="shared" ref="AP77:AP88" ca="1" si="12">MATCH(AO77,INDIRECT(CONCATENATE($X$93,"$A:$A")),0)</f>
        <v>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16</v>
      </c>
      <c r="AS77" s="21">
        <f t="shared" ca="1" si="13"/>
        <v>0</v>
      </c>
      <c r="AT77" s="21">
        <f t="shared" ca="1" si="13"/>
        <v>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42386</v>
      </c>
      <c r="AN78" s="27">
        <f t="shared" si="10"/>
        <v>3</v>
      </c>
      <c r="AO78" s="28" t="str">
        <f t="shared" si="11"/>
        <v>2016:1:3:7:BANQIAO</v>
      </c>
      <c r="AP78" s="27" t="e">
        <f t="shared" ca="1" si="12"/>
        <v>#N/A</v>
      </c>
      <c r="AQ78" s="21" t="e">
        <f t="shared" ca="1" si="13"/>
        <v>#N/A</v>
      </c>
      <c r="AR78" s="21" t="e">
        <f t="shared" ca="1" si="13"/>
        <v>#N/A</v>
      </c>
      <c r="AS78" s="21" t="e">
        <f t="shared" ca="1" si="13"/>
        <v>#N/A</v>
      </c>
      <c r="AT78" s="21" t="e">
        <f t="shared" ca="1" si="13"/>
        <v>#N/A</v>
      </c>
      <c r="AU78" s="21" t="e">
        <f t="shared" ca="1" si="13"/>
        <v>#N/A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42393</v>
      </c>
      <c r="AN79" s="27">
        <f t="shared" si="10"/>
        <v>4</v>
      </c>
      <c r="AO79" s="28" t="str">
        <f t="shared" si="11"/>
        <v>2016:1:4:7:BANQIAO</v>
      </c>
      <c r="AP79" s="27">
        <f t="shared" ca="1" si="12"/>
        <v>35</v>
      </c>
      <c r="AQ79" s="21">
        <f t="shared" ca="1" si="13"/>
        <v>1</v>
      </c>
      <c r="AR79" s="21">
        <f t="shared" ca="1" si="13"/>
        <v>18</v>
      </c>
      <c r="AS79" s="21">
        <f t="shared" ca="1" si="13"/>
        <v>5</v>
      </c>
      <c r="AT79" s="21">
        <f t="shared" ca="1" si="13"/>
        <v>12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42400</v>
      </c>
      <c r="AN80" s="27">
        <f t="shared" si="10"/>
        <v>5</v>
      </c>
      <c r="AO80" s="28" t="str">
        <f t="shared" si="11"/>
        <v>2016:1:5:7:BANQIAO</v>
      </c>
      <c r="AP80" s="27">
        <f t="shared" ca="1" si="12"/>
        <v>67</v>
      </c>
      <c r="AQ80" s="21">
        <f t="shared" ca="1" si="13"/>
        <v>1</v>
      </c>
      <c r="AR80" s="21">
        <f t="shared" ca="1" si="13"/>
        <v>22</v>
      </c>
      <c r="AS80" s="21">
        <f t="shared" ca="1" si="13"/>
        <v>7</v>
      </c>
      <c r="AT80" s="21">
        <f t="shared" ca="1" si="13"/>
        <v>10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42407</v>
      </c>
      <c r="AN81" s="27">
        <f t="shared" si="10"/>
        <v>1</v>
      </c>
      <c r="AO81" s="28" t="str">
        <f t="shared" si="11"/>
        <v>2016:2:1:7:BANQIAO</v>
      </c>
      <c r="AP81" s="27">
        <f t="shared" ca="1" si="12"/>
        <v>99</v>
      </c>
      <c r="AQ81" s="21">
        <f t="shared" ca="1" si="13"/>
        <v>0</v>
      </c>
      <c r="AR81" s="21">
        <f t="shared" ca="1" si="13"/>
        <v>25</v>
      </c>
      <c r="AS81" s="21">
        <f t="shared" ca="1" si="13"/>
        <v>7</v>
      </c>
      <c r="AT81" s="21">
        <f t="shared" ca="1" si="13"/>
        <v>12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42414</v>
      </c>
      <c r="AN82" s="27">
        <f t="shared" si="10"/>
        <v>2</v>
      </c>
      <c r="AO82" s="28" t="str">
        <f t="shared" si="11"/>
        <v>2016:2:2:7:BANQIAO</v>
      </c>
      <c r="AP82" s="27">
        <f t="shared" ca="1" si="12"/>
        <v>131</v>
      </c>
      <c r="AQ82" s="21">
        <f t="shared" ca="1" si="13"/>
        <v>0</v>
      </c>
      <c r="AR82" s="21">
        <f t="shared" ca="1" si="13"/>
        <v>22</v>
      </c>
      <c r="AS82" s="21">
        <f t="shared" ca="1" si="13"/>
        <v>9</v>
      </c>
      <c r="AT82" s="21">
        <f t="shared" ca="1" si="13"/>
        <v>8</v>
      </c>
      <c r="AU82" s="21">
        <f t="shared" ca="1" si="13"/>
        <v>1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42421</v>
      </c>
      <c r="AN83" s="27">
        <f t="shared" si="10"/>
        <v>3</v>
      </c>
      <c r="AO83" s="28" t="str">
        <f t="shared" si="11"/>
        <v>2016:2:3:7:BANQIAO</v>
      </c>
      <c r="AP83" s="27">
        <f t="shared" ca="1" si="12"/>
        <v>163</v>
      </c>
      <c r="AQ83" s="21">
        <f t="shared" ca="1" si="13"/>
        <v>1</v>
      </c>
      <c r="AR83" s="21">
        <f t="shared" ca="1" si="13"/>
        <v>29</v>
      </c>
      <c r="AS83" s="21">
        <f t="shared" ca="1" si="13"/>
        <v>11</v>
      </c>
      <c r="AT83" s="21">
        <f t="shared" ca="1" si="13"/>
        <v>20</v>
      </c>
      <c r="AU83" s="21">
        <f t="shared" ca="1" si="13"/>
        <v>6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42428</v>
      </c>
      <c r="AN84" s="27">
        <f t="shared" si="10"/>
        <v>4</v>
      </c>
      <c r="AO84" s="28" t="str">
        <f t="shared" si="11"/>
        <v>2016:2:4:7:BANQIAO</v>
      </c>
      <c r="AP84" s="27">
        <f t="shared" ca="1" si="12"/>
        <v>195</v>
      </c>
      <c r="AQ84" s="21">
        <f t="shared" ca="1" si="13"/>
        <v>1</v>
      </c>
      <c r="AR84" s="21">
        <f t="shared" ca="1" si="13"/>
        <v>23</v>
      </c>
      <c r="AS84" s="21">
        <f t="shared" ca="1" si="13"/>
        <v>10</v>
      </c>
      <c r="AT84" s="21">
        <f t="shared" ca="1" si="13"/>
        <v>11</v>
      </c>
      <c r="AU84" s="21">
        <f t="shared" ca="1" si="13"/>
        <v>5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42435</v>
      </c>
      <c r="AN85" s="27">
        <f t="shared" si="10"/>
        <v>1</v>
      </c>
      <c r="AO85" s="28" t="str">
        <f t="shared" si="11"/>
        <v>2016:3:1:7:BANQIAO</v>
      </c>
      <c r="AP85" s="27">
        <f t="shared" ca="1" si="12"/>
        <v>226</v>
      </c>
      <c r="AQ85" s="21">
        <f t="shared" ca="1" si="13"/>
        <v>0</v>
      </c>
      <c r="AR85" s="21">
        <f t="shared" ca="1" si="13"/>
        <v>24</v>
      </c>
      <c r="AS85" s="21">
        <f t="shared" ca="1" si="13"/>
        <v>5</v>
      </c>
      <c r="AT85" s="21">
        <f t="shared" ca="1" si="13"/>
        <v>12</v>
      </c>
      <c r="AU85" s="21">
        <f t="shared" ca="1" si="13"/>
        <v>3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42442</v>
      </c>
      <c r="AN86" s="27">
        <f t="shared" si="10"/>
        <v>2</v>
      </c>
      <c r="AO86" s="28" t="str">
        <f t="shared" si="11"/>
        <v>2016:3:2:7:BANQIAO</v>
      </c>
      <c r="AP86" s="27">
        <f t="shared" ca="1" si="12"/>
        <v>257</v>
      </c>
      <c r="AQ86" s="21">
        <f t="shared" ca="1" si="13"/>
        <v>0</v>
      </c>
      <c r="AR86" s="21">
        <f t="shared" ca="1" si="13"/>
        <v>14</v>
      </c>
      <c r="AS86" s="21">
        <f t="shared" ca="1" si="13"/>
        <v>6</v>
      </c>
      <c r="AT86" s="21">
        <f t="shared" ca="1" si="13"/>
        <v>14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42449</v>
      </c>
      <c r="AN87" s="27">
        <f t="shared" si="10"/>
        <v>3</v>
      </c>
      <c r="AO87" s="28" t="str">
        <f t="shared" si="11"/>
        <v>2016:3:3:7:BANQIAO</v>
      </c>
      <c r="AP87" s="27">
        <f t="shared" ca="1" si="12"/>
        <v>286</v>
      </c>
      <c r="AQ87" s="21">
        <f t="shared" ca="1" si="13"/>
        <v>0</v>
      </c>
      <c r="AR87" s="21">
        <f t="shared" ca="1" si="13"/>
        <v>12</v>
      </c>
      <c r="AS87" s="21">
        <f t="shared" ca="1" si="13"/>
        <v>9</v>
      </c>
      <c r="AT87" s="21">
        <f t="shared" ca="1" si="13"/>
        <v>13</v>
      </c>
      <c r="AU87" s="21">
        <f t="shared" ca="1" si="13"/>
        <v>1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42456</v>
      </c>
      <c r="AN88" s="27">
        <f t="shared" si="10"/>
        <v>4</v>
      </c>
      <c r="AO88" s="28" t="str">
        <f t="shared" si="11"/>
        <v>2016:3:4:7:BANQIAO</v>
      </c>
      <c r="AP88" s="27">
        <f t="shared" ca="1" si="12"/>
        <v>316</v>
      </c>
      <c r="AQ88" s="21">
        <f t="shared" ca="1" si="13"/>
        <v>0</v>
      </c>
      <c r="AR88" s="21">
        <f t="shared" ca="1" si="13"/>
        <v>8</v>
      </c>
      <c r="AS88" s="21">
        <f t="shared" ca="1" si="13"/>
        <v>6</v>
      </c>
      <c r="AT88" s="21">
        <f t="shared" ca="1" si="13"/>
        <v>21</v>
      </c>
      <c r="AU88" s="21">
        <f t="shared" ca="1" si="13"/>
        <v>3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1913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2766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2767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2016  4</v>
      </c>
    </row>
    <row r="107" spans="23:50" ht="23.25">
      <c r="W107" s="7" t="s">
        <v>1479</v>
      </c>
      <c r="X107" s="42" t="str">
        <f>$X$91</f>
        <v>Banqiao District</v>
      </c>
    </row>
    <row r="108" spans="23:50">
      <c r="X108" s="40" t="str">
        <f>$X$92</f>
        <v>板橋地區</v>
      </c>
    </row>
    <row r="109" spans="23:50">
      <c r="X109" s="41">
        <f>DATE</f>
        <v>42456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92</vt:i4>
      </vt:variant>
      <vt:variant>
        <vt:lpstr>Named Ranges</vt:lpstr>
      </vt:variant>
      <vt:variant>
        <vt:i4>57</vt:i4>
      </vt:variant>
    </vt:vector>
  </HeadingPairs>
  <TitlesOfParts>
    <vt:vector size="149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COMP_LIST</vt:lpstr>
      <vt:lpstr>CONTROLS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2016-03-27T14:14:05Z</cp:lastPrinted>
  <dcterms:created xsi:type="dcterms:W3CDTF">2016-01-05T05:01:49Z</dcterms:created>
  <dcterms:modified xsi:type="dcterms:W3CDTF">2016-03-28T05:21:10Z</dcterms:modified>
</cp:coreProperties>
</file>